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ste\Documents\AAATax Individuals\Andrew Simon\Andrew Simon 2021\"/>
    </mc:Choice>
  </mc:AlternateContent>
  <xr:revisionPtr revIDLastSave="0" documentId="13_ncr:1_{E10CFE6D-FED2-443B-84E6-AFF2722A4958}" xr6:coauthVersionLast="47" xr6:coauthVersionMax="47" xr10:uidLastSave="{00000000-0000-0000-0000-000000000000}"/>
  <bookViews>
    <workbookView xWindow="-108" yWindow="-108" windowWidth="23256" windowHeight="12576" xr2:uid="{80CB9A85-5BA3-47EC-9D47-CADBFDFFB6AA}"/>
  </bookViews>
  <sheets>
    <sheet name="Trial Balance" sheetId="4" r:id="rId1"/>
    <sheet name="CDIA 22454841" sheetId="1" r:id="rId2"/>
    <sheet name="Calc Sheet" sheetId="2" r:id="rId3"/>
    <sheet name="Capital Gains" sheetId="3" r:id="rId4"/>
  </sheets>
  <definedNames>
    <definedName name="_xlnm.Print_Area" localSheetId="2">'Calc Sheet'!$A$1:$J$73</definedName>
    <definedName name="_xlnm.Print_Area" localSheetId="3">'Capital Gains'!$A$1:$K$36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2" i="2" l="1"/>
  <c r="I73" i="2" s="1"/>
  <c r="J67" i="2"/>
  <c r="J70" i="2" s="1"/>
  <c r="I59" i="2"/>
  <c r="I57" i="2"/>
  <c r="E57" i="2"/>
  <c r="D57" i="2"/>
  <c r="I56" i="2"/>
  <c r="J54" i="2"/>
  <c r="J51" i="2"/>
  <c r="I23" i="2"/>
  <c r="I8" i="2"/>
  <c r="I27" i="2" l="1"/>
  <c r="I28" i="2" s="1"/>
  <c r="K19" i="3"/>
  <c r="K7" i="3"/>
  <c r="K6" i="3"/>
  <c r="I20" i="3"/>
  <c r="I8" i="3"/>
  <c r="I17" i="2"/>
  <c r="J36" i="2" s="1"/>
  <c r="J15" i="2"/>
  <c r="I10" i="2"/>
  <c r="I11" i="2" s="1"/>
  <c r="J17" i="2" l="1"/>
  <c r="J33" i="2"/>
  <c r="J34" i="2" s="1"/>
  <c r="J37" i="2" s="1"/>
  <c r="J41" i="2" s="1"/>
  <c r="I44" i="2" s="1"/>
  <c r="I45" i="2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3" i="1"/>
</calcChain>
</file>

<file path=xl/sharedStrings.xml><?xml version="1.0" encoding="utf-8"?>
<sst xmlns="http://schemas.openxmlformats.org/spreadsheetml/2006/main" count="205" uniqueCount="117">
  <si>
    <t>Date</t>
  </si>
  <si>
    <t>Item</t>
  </si>
  <si>
    <t>Amount</t>
  </si>
  <si>
    <t>Balance</t>
  </si>
  <si>
    <t>Opening Balance</t>
  </si>
  <si>
    <t>Tax Office Paymts</t>
  </si>
  <si>
    <t>COMSEC</t>
  </si>
  <si>
    <t>Sportswise Global</t>
  </si>
  <si>
    <t>Transfer Fee</t>
  </si>
  <si>
    <t>Credit Interest</t>
  </si>
  <si>
    <t>COMMSEC</t>
  </si>
  <si>
    <t>D Stephens &amp; Co</t>
  </si>
  <si>
    <t>PSQ ITM Div</t>
  </si>
  <si>
    <t>SuperChoice</t>
  </si>
  <si>
    <t>A Simon SMSF FY20</t>
  </si>
  <si>
    <t>Acc #</t>
  </si>
  <si>
    <t>Shares in Listed Companies</t>
  </si>
  <si>
    <t xml:space="preserve">Acc </t>
  </si>
  <si>
    <t xml:space="preserve">Commsec Value at </t>
  </si>
  <si>
    <t>Unrealised Gain</t>
  </si>
  <si>
    <t>Dr</t>
  </si>
  <si>
    <t>Change in market value of Shares in listed companies</t>
  </si>
  <si>
    <t>Cr</t>
  </si>
  <si>
    <t>Unrealised investment in shares 1</t>
  </si>
  <si>
    <t>Commsec International</t>
  </si>
  <si>
    <t>Acc 1460</t>
  </si>
  <si>
    <t>Acc 1461</t>
  </si>
  <si>
    <t xml:space="preserve">Balance </t>
  </si>
  <si>
    <t>Total</t>
  </si>
  <si>
    <t>Balance as pre Commsec Statement</t>
  </si>
  <si>
    <t>Capital Gains Taxes Report - Andrew Simon Self Managed Super Fund between 2020-07-01 and 2021-06-30</t>
  </si>
  <si>
    <t>Short Term Capital Gains</t>
  </si>
  <si>
    <t>Name</t>
  </si>
  <si>
    <t>Code</t>
  </si>
  <si>
    <t>Sale Allocation Method</t>
  </si>
  <si>
    <t>Purchase Date</t>
  </si>
  <si>
    <t>Gain Date</t>
  </si>
  <si>
    <t>Sold Quantity</t>
  </si>
  <si>
    <t>Cost Base</t>
  </si>
  <si>
    <t>Sales Value</t>
  </si>
  <si>
    <t>Gain</t>
  </si>
  <si>
    <t>Slack Technologies Inc - Ordinary Shares - Class A</t>
  </si>
  <si>
    <t>WORK</t>
  </si>
  <si>
    <t>First In, First Out</t>
  </si>
  <si>
    <t/>
  </si>
  <si>
    <t>Long Term Capital Gains</t>
  </si>
  <si>
    <t>None</t>
  </si>
  <si>
    <t>Capital Losses</t>
  </si>
  <si>
    <t>Loss</t>
  </si>
  <si>
    <t>Mcpherson's Ltd</t>
  </si>
  <si>
    <t>MCP</t>
  </si>
  <si>
    <t>Summary</t>
  </si>
  <si>
    <t>Any capital losses are first offset against short term gains, and then long term gains. Long term gains are discounted by the rate that you selected on the settings page.</t>
  </si>
  <si>
    <t>Capital Gains on shares applicable for 'Other' method (short term gains)</t>
  </si>
  <si>
    <t>Short Term Gains</t>
  </si>
  <si>
    <t>Less Capital losses available to be offset</t>
  </si>
  <si>
    <t>Capital Gains on shares applicable for 'Discount' method (long term gains)</t>
  </si>
  <si>
    <t>Long Term Gains</t>
  </si>
  <si>
    <t>Less CGT Concession Amount (33⅓%)</t>
  </si>
  <si>
    <t>Capital Gain</t>
  </si>
  <si>
    <t>Days Held</t>
  </si>
  <si>
    <t>Dr`</t>
  </si>
  <si>
    <t>Realised Gains</t>
  </si>
  <si>
    <t>Commsec Int'l Acc 472964</t>
  </si>
  <si>
    <t>Acc 1460 Movements</t>
  </si>
  <si>
    <t>Current Balance</t>
  </si>
  <si>
    <t>Plus: journal above</t>
  </si>
  <si>
    <t>Plus: Acc 1461</t>
  </si>
  <si>
    <t>Balance as per Commsec Statement</t>
  </si>
  <si>
    <t>Unrealised Loss</t>
  </si>
  <si>
    <t>Market value movement -Commsec Int'l OAC 472964</t>
  </si>
  <si>
    <t>Loss on sale Mc Phersons</t>
  </si>
  <si>
    <t>Write off balance of account</t>
  </si>
  <si>
    <t>Tax Accounts</t>
  </si>
  <si>
    <t>Other Creditors - ATO</t>
  </si>
  <si>
    <t>Payable -Jun 17 PAYG Tax</t>
  </si>
  <si>
    <t>Activity Statement 30/6/21</t>
  </si>
  <si>
    <t>Variance</t>
  </si>
  <si>
    <t>Income Tax Paid</t>
  </si>
  <si>
    <t>Deferred Tax Liability</t>
  </si>
  <si>
    <t>Unrealised Gains 2020</t>
  </si>
  <si>
    <t>Tax @ 10%</t>
  </si>
  <si>
    <t>Balance Acc 3533</t>
  </si>
  <si>
    <t>Deferred Tax Expense</t>
  </si>
  <si>
    <t>ANDREW SIMON SELF MANAGED SUPER FUND 1</t>
  </si>
  <si>
    <t>TRIAL BALANCE</t>
  </si>
  <si>
    <t>As at 30 June 2021</t>
  </si>
  <si>
    <t>Account</t>
  </si>
  <si>
    <t>Shares in listed companies - Commsec 2750052</t>
  </si>
  <si>
    <t>ok</t>
  </si>
  <si>
    <t>Shares - Wine Gallery</t>
  </si>
  <si>
    <t>Shares - Sommomed Ltd</t>
  </si>
  <si>
    <t>Convertible Notes - Sportswise Global</t>
  </si>
  <si>
    <t>CBA Acc 22454841</t>
  </si>
  <si>
    <t>Formation expenses</t>
  </si>
  <si>
    <t>TOTAL ASSETS</t>
  </si>
  <si>
    <t>Other creditors - ATO</t>
  </si>
  <si>
    <t>GST paid</t>
  </si>
  <si>
    <t>Deferred Tax Asset/Liability</t>
  </si>
  <si>
    <t>Benefits this year</t>
  </si>
  <si>
    <t>Preserved benefits (Tax free) - Andrew Simon</t>
  </si>
  <si>
    <t>Preserved benefits (Taxable) - Andrew Simon</t>
  </si>
  <si>
    <t>Employer's contributions - Preserved - Andrew Simon</t>
  </si>
  <si>
    <t>Share of Profit/(Loss) - Preserved - Andrew Simon</t>
  </si>
  <si>
    <t>Contributions tax - Preserved - Andrew Simon</t>
  </si>
  <si>
    <t>Income tax - Preserved - Andrew Simon</t>
  </si>
  <si>
    <t>Members information accounts allocation  (DR)</t>
  </si>
  <si>
    <t>TOTAL LIABILITIES AND EQUITY</t>
  </si>
  <si>
    <t>Employer's contributions (Taxable) - Andrew Simon</t>
  </si>
  <si>
    <t>Interest on revolving credit</t>
  </si>
  <si>
    <t>Dividends received - Company 1</t>
  </si>
  <si>
    <t>Accountancy fees</t>
  </si>
  <si>
    <t>Bank charges</t>
  </si>
  <si>
    <t>Realised profit / (loss) on sale of investments</t>
  </si>
  <si>
    <t>Income tax expense on earnings</t>
  </si>
  <si>
    <t>NET INCOME</t>
  </si>
  <si>
    <t>W/P#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</si>
</sst>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;[Red]\(#,##0.00\)"/>
    <numFmt numFmtId="165" formatCode="dd/mm/yyyy"/>
    <numFmt numFmtId="166" formatCode="#,##0.00;[Red]\(#,##0.00\);\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1"/>
    </font>
    <font>
      <b/>
      <sz val="10"/>
      <name val="Arial"/>
      <family val="1"/>
    </font>
    <font>
      <sz val="9"/>
      <name val="Arial"/>
      <family val="1"/>
    </font>
    <font>
      <sz val="10"/>
      <name val="Arial"/>
      <family val="1"/>
    </font>
    <font>
      <b/>
      <sz val="9"/>
      <name val="Arial"/>
      <family val="1"/>
    </font>
    <font>
      <b/>
      <sz val="10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14" fontId="0" fillId="0" borderId="0" xfId="0" applyNumberFormat="1"/>
    <xf numFmtId="43" fontId="0" fillId="0" borderId="0" xfId="1" applyFont="1"/>
    <xf numFmtId="164" fontId="0" fillId="0" borderId="0" xfId="0" applyNumberFormat="1"/>
    <xf numFmtId="164" fontId="0" fillId="0" borderId="0" xfId="1" applyNumberFormat="1" applyFont="1"/>
    <xf numFmtId="164" fontId="0" fillId="0" borderId="1" xfId="1" applyNumberFormat="1" applyFont="1" applyBorder="1"/>
    <xf numFmtId="0" fontId="2" fillId="0" borderId="0" xfId="0" applyFont="1"/>
    <xf numFmtId="164" fontId="2" fillId="0" borderId="0" xfId="1" applyNumberFormat="1" applyFont="1" applyAlignment="1">
      <alignment horizontal="right"/>
    </xf>
    <xf numFmtId="0" fontId="0" fillId="0" borderId="0" xfId="0"/>
    <xf numFmtId="49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5" fontId="6" fillId="0" borderId="0" xfId="0" applyNumberFormat="1" applyFont="1"/>
    <xf numFmtId="0" fontId="5" fillId="0" borderId="0" xfId="0" applyFont="1"/>
    <xf numFmtId="39" fontId="5" fillId="0" borderId="0" xfId="0" applyNumberFormat="1" applyFont="1"/>
    <xf numFmtId="0" fontId="7" fillId="0" borderId="0" xfId="0" applyFont="1" applyAlignment="1">
      <alignment horizontal="left"/>
    </xf>
    <xf numFmtId="39" fontId="4" fillId="0" borderId="0" xfId="0" applyNumberFormat="1" applyFont="1"/>
    <xf numFmtId="164" fontId="0" fillId="0" borderId="1" xfId="0" applyNumberFormat="1" applyBorder="1"/>
    <xf numFmtId="0" fontId="0" fillId="2" borderId="2" xfId="0" applyFill="1" applyBorder="1"/>
    <xf numFmtId="0" fontId="0" fillId="2" borderId="3" xfId="0" applyFill="1" applyBorder="1"/>
    <xf numFmtId="164" fontId="0" fillId="2" borderId="4" xfId="1" applyNumberFormat="1" applyFont="1" applyFill="1" applyBorder="1"/>
    <xf numFmtId="0" fontId="0" fillId="2" borderId="5" xfId="0" applyFill="1" applyBorder="1"/>
    <xf numFmtId="0" fontId="0" fillId="2" borderId="1" xfId="0" applyFill="1" applyBorder="1"/>
    <xf numFmtId="164" fontId="0" fillId="2" borderId="6" xfId="0" applyNumberFormat="1" applyFill="1" applyBorder="1"/>
    <xf numFmtId="164" fontId="0" fillId="2" borderId="3" xfId="1" applyNumberFormat="1" applyFont="1" applyFill="1" applyBorder="1"/>
    <xf numFmtId="164" fontId="0" fillId="2" borderId="1" xfId="1" applyNumberFormat="1" applyFont="1" applyFill="1" applyBorder="1"/>
    <xf numFmtId="164" fontId="0" fillId="2" borderId="6" xfId="1" applyNumberFormat="1" applyFont="1" applyFill="1" applyBorder="1"/>
    <xf numFmtId="0" fontId="0" fillId="2" borderId="7" xfId="0" applyFill="1" applyBorder="1"/>
    <xf numFmtId="0" fontId="0" fillId="2" borderId="0" xfId="0" applyFill="1" applyBorder="1"/>
    <xf numFmtId="164" fontId="0" fillId="2" borderId="8" xfId="1" applyNumberFormat="1" applyFont="1" applyFill="1" applyBorder="1"/>
    <xf numFmtId="0" fontId="0" fillId="0" borderId="1" xfId="0" applyFill="1" applyBorder="1"/>
    <xf numFmtId="0" fontId="8" fillId="0" borderId="0" xfId="0" applyFont="1"/>
    <xf numFmtId="166" fontId="0" fillId="0" borderId="0" xfId="0" applyNumberFormat="1"/>
    <xf numFmtId="0" fontId="9" fillId="0" borderId="0" xfId="0" applyFont="1"/>
    <xf numFmtId="166" fontId="0" fillId="0" borderId="1" xfId="0" applyNumberFormat="1" applyBorder="1"/>
    <xf numFmtId="166" fontId="0" fillId="2" borderId="4" xfId="0" applyNumberFormat="1" applyFill="1" applyBorder="1"/>
    <xf numFmtId="166" fontId="0" fillId="2" borderId="6" xfId="0" applyNumberFormat="1" applyFill="1" applyBorder="1"/>
    <xf numFmtId="0" fontId="0" fillId="0" borderId="0" xfId="0"/>
    <xf numFmtId="0" fontId="0" fillId="0" borderId="0" xfId="0" applyAlignment="1">
      <alignment horizontal="left"/>
    </xf>
    <xf numFmtId="0" fontId="8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0" fillId="0" borderId="0" xfId="0"/>
    <xf numFmtId="49" fontId="3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3A868-397F-46D8-8815-DFDE6D3A9FEC}">
  <dimension ref="A1:E41"/>
  <sheetViews>
    <sheetView tabSelected="1" topLeftCell="A16" workbookViewId="0">
      <selection activeCell="J33" sqref="J33"/>
    </sheetView>
  </sheetViews>
  <sheetFormatPr defaultRowHeight="15" x14ac:dyDescent="0.25"/>
  <cols>
    <col min="1" max="1" width="8.28515625" style="37" bestFit="1" customWidth="1"/>
    <col min="2" max="2" width="52" style="36" customWidth="1"/>
    <col min="3" max="3" width="8.140625" style="36" customWidth="1"/>
    <col min="4" max="4" width="16.85546875" style="36" customWidth="1"/>
    <col min="5" max="5" width="9.140625" style="39"/>
    <col min="6" max="256" width="9.140625" style="36"/>
    <col min="257" max="257" width="8.28515625" style="36" bestFit="1" customWidth="1"/>
    <col min="258" max="258" width="46.5703125" style="36" bestFit="1" customWidth="1"/>
    <col min="259" max="259" width="8.140625" style="36" customWidth="1"/>
    <col min="260" max="260" width="16.85546875" style="36" customWidth="1"/>
    <col min="261" max="512" width="9.140625" style="36"/>
    <col min="513" max="513" width="8.28515625" style="36" bestFit="1" customWidth="1"/>
    <col min="514" max="514" width="46.5703125" style="36" bestFit="1" customWidth="1"/>
    <col min="515" max="515" width="8.140625" style="36" customWidth="1"/>
    <col min="516" max="516" width="16.85546875" style="36" customWidth="1"/>
    <col min="517" max="768" width="9.140625" style="36"/>
    <col min="769" max="769" width="8.28515625" style="36" bestFit="1" customWidth="1"/>
    <col min="770" max="770" width="46.5703125" style="36" bestFit="1" customWidth="1"/>
    <col min="771" max="771" width="8.140625" style="36" customWidth="1"/>
    <col min="772" max="772" width="16.85546875" style="36" customWidth="1"/>
    <col min="773" max="1024" width="9.140625" style="36"/>
    <col min="1025" max="1025" width="8.28515625" style="36" bestFit="1" customWidth="1"/>
    <col min="1026" max="1026" width="46.5703125" style="36" bestFit="1" customWidth="1"/>
    <col min="1027" max="1027" width="8.140625" style="36" customWidth="1"/>
    <col min="1028" max="1028" width="16.85546875" style="36" customWidth="1"/>
    <col min="1029" max="1280" width="9.140625" style="36"/>
    <col min="1281" max="1281" width="8.28515625" style="36" bestFit="1" customWidth="1"/>
    <col min="1282" max="1282" width="46.5703125" style="36" bestFit="1" customWidth="1"/>
    <col min="1283" max="1283" width="8.140625" style="36" customWidth="1"/>
    <col min="1284" max="1284" width="16.85546875" style="36" customWidth="1"/>
    <col min="1285" max="1536" width="9.140625" style="36"/>
    <col min="1537" max="1537" width="8.28515625" style="36" bestFit="1" customWidth="1"/>
    <col min="1538" max="1538" width="46.5703125" style="36" bestFit="1" customWidth="1"/>
    <col min="1539" max="1539" width="8.140625" style="36" customWidth="1"/>
    <col min="1540" max="1540" width="16.85546875" style="36" customWidth="1"/>
    <col min="1541" max="1792" width="9.140625" style="36"/>
    <col min="1793" max="1793" width="8.28515625" style="36" bestFit="1" customWidth="1"/>
    <col min="1794" max="1794" width="46.5703125" style="36" bestFit="1" customWidth="1"/>
    <col min="1795" max="1795" width="8.140625" style="36" customWidth="1"/>
    <col min="1796" max="1796" width="16.85546875" style="36" customWidth="1"/>
    <col min="1797" max="2048" width="9.140625" style="36"/>
    <col min="2049" max="2049" width="8.28515625" style="36" bestFit="1" customWidth="1"/>
    <col min="2050" max="2050" width="46.5703125" style="36" bestFit="1" customWidth="1"/>
    <col min="2051" max="2051" width="8.140625" style="36" customWidth="1"/>
    <col min="2052" max="2052" width="16.85546875" style="36" customWidth="1"/>
    <col min="2053" max="2304" width="9.140625" style="36"/>
    <col min="2305" max="2305" width="8.28515625" style="36" bestFit="1" customWidth="1"/>
    <col min="2306" max="2306" width="46.5703125" style="36" bestFit="1" customWidth="1"/>
    <col min="2307" max="2307" width="8.140625" style="36" customWidth="1"/>
    <col min="2308" max="2308" width="16.85546875" style="36" customWidth="1"/>
    <col min="2309" max="2560" width="9.140625" style="36"/>
    <col min="2561" max="2561" width="8.28515625" style="36" bestFit="1" customWidth="1"/>
    <col min="2562" max="2562" width="46.5703125" style="36" bestFit="1" customWidth="1"/>
    <col min="2563" max="2563" width="8.140625" style="36" customWidth="1"/>
    <col min="2564" max="2564" width="16.85546875" style="36" customWidth="1"/>
    <col min="2565" max="2816" width="9.140625" style="36"/>
    <col min="2817" max="2817" width="8.28515625" style="36" bestFit="1" customWidth="1"/>
    <col min="2818" max="2818" width="46.5703125" style="36" bestFit="1" customWidth="1"/>
    <col min="2819" max="2819" width="8.140625" style="36" customWidth="1"/>
    <col min="2820" max="2820" width="16.85546875" style="36" customWidth="1"/>
    <col min="2821" max="3072" width="9.140625" style="36"/>
    <col min="3073" max="3073" width="8.28515625" style="36" bestFit="1" customWidth="1"/>
    <col min="3074" max="3074" width="46.5703125" style="36" bestFit="1" customWidth="1"/>
    <col min="3075" max="3075" width="8.140625" style="36" customWidth="1"/>
    <col min="3076" max="3076" width="16.85546875" style="36" customWidth="1"/>
    <col min="3077" max="3328" width="9.140625" style="36"/>
    <col min="3329" max="3329" width="8.28515625" style="36" bestFit="1" customWidth="1"/>
    <col min="3330" max="3330" width="46.5703125" style="36" bestFit="1" customWidth="1"/>
    <col min="3331" max="3331" width="8.140625" style="36" customWidth="1"/>
    <col min="3332" max="3332" width="16.85546875" style="36" customWidth="1"/>
    <col min="3333" max="3584" width="9.140625" style="36"/>
    <col min="3585" max="3585" width="8.28515625" style="36" bestFit="1" customWidth="1"/>
    <col min="3586" max="3586" width="46.5703125" style="36" bestFit="1" customWidth="1"/>
    <col min="3587" max="3587" width="8.140625" style="36" customWidth="1"/>
    <col min="3588" max="3588" width="16.85546875" style="36" customWidth="1"/>
    <col min="3589" max="3840" width="9.140625" style="36"/>
    <col min="3841" max="3841" width="8.28515625" style="36" bestFit="1" customWidth="1"/>
    <col min="3842" max="3842" width="46.5703125" style="36" bestFit="1" customWidth="1"/>
    <col min="3843" max="3843" width="8.140625" style="36" customWidth="1"/>
    <col min="3844" max="3844" width="16.85546875" style="36" customWidth="1"/>
    <col min="3845" max="4096" width="9.140625" style="36"/>
    <col min="4097" max="4097" width="8.28515625" style="36" bestFit="1" customWidth="1"/>
    <col min="4098" max="4098" width="46.5703125" style="36" bestFit="1" customWidth="1"/>
    <col min="4099" max="4099" width="8.140625" style="36" customWidth="1"/>
    <col min="4100" max="4100" width="16.85546875" style="36" customWidth="1"/>
    <col min="4101" max="4352" width="9.140625" style="36"/>
    <col min="4353" max="4353" width="8.28515625" style="36" bestFit="1" customWidth="1"/>
    <col min="4354" max="4354" width="46.5703125" style="36" bestFit="1" customWidth="1"/>
    <col min="4355" max="4355" width="8.140625" style="36" customWidth="1"/>
    <col min="4356" max="4356" width="16.85546875" style="36" customWidth="1"/>
    <col min="4357" max="4608" width="9.140625" style="36"/>
    <col min="4609" max="4609" width="8.28515625" style="36" bestFit="1" customWidth="1"/>
    <col min="4610" max="4610" width="46.5703125" style="36" bestFit="1" customWidth="1"/>
    <col min="4611" max="4611" width="8.140625" style="36" customWidth="1"/>
    <col min="4612" max="4612" width="16.85546875" style="36" customWidth="1"/>
    <col min="4613" max="4864" width="9.140625" style="36"/>
    <col min="4865" max="4865" width="8.28515625" style="36" bestFit="1" customWidth="1"/>
    <col min="4866" max="4866" width="46.5703125" style="36" bestFit="1" customWidth="1"/>
    <col min="4867" max="4867" width="8.140625" style="36" customWidth="1"/>
    <col min="4868" max="4868" width="16.85546875" style="36" customWidth="1"/>
    <col min="4869" max="5120" width="9.140625" style="36"/>
    <col min="5121" max="5121" width="8.28515625" style="36" bestFit="1" customWidth="1"/>
    <col min="5122" max="5122" width="46.5703125" style="36" bestFit="1" customWidth="1"/>
    <col min="5123" max="5123" width="8.140625" style="36" customWidth="1"/>
    <col min="5124" max="5124" width="16.85546875" style="36" customWidth="1"/>
    <col min="5125" max="5376" width="9.140625" style="36"/>
    <col min="5377" max="5377" width="8.28515625" style="36" bestFit="1" customWidth="1"/>
    <col min="5378" max="5378" width="46.5703125" style="36" bestFit="1" customWidth="1"/>
    <col min="5379" max="5379" width="8.140625" style="36" customWidth="1"/>
    <col min="5380" max="5380" width="16.85546875" style="36" customWidth="1"/>
    <col min="5381" max="5632" width="9.140625" style="36"/>
    <col min="5633" max="5633" width="8.28515625" style="36" bestFit="1" customWidth="1"/>
    <col min="5634" max="5634" width="46.5703125" style="36" bestFit="1" customWidth="1"/>
    <col min="5635" max="5635" width="8.140625" style="36" customWidth="1"/>
    <col min="5636" max="5636" width="16.85546875" style="36" customWidth="1"/>
    <col min="5637" max="5888" width="9.140625" style="36"/>
    <col min="5889" max="5889" width="8.28515625" style="36" bestFit="1" customWidth="1"/>
    <col min="5890" max="5890" width="46.5703125" style="36" bestFit="1" customWidth="1"/>
    <col min="5891" max="5891" width="8.140625" style="36" customWidth="1"/>
    <col min="5892" max="5892" width="16.85546875" style="36" customWidth="1"/>
    <col min="5893" max="6144" width="9.140625" style="36"/>
    <col min="6145" max="6145" width="8.28515625" style="36" bestFit="1" customWidth="1"/>
    <col min="6146" max="6146" width="46.5703125" style="36" bestFit="1" customWidth="1"/>
    <col min="6147" max="6147" width="8.140625" style="36" customWidth="1"/>
    <col min="6148" max="6148" width="16.85546875" style="36" customWidth="1"/>
    <col min="6149" max="6400" width="9.140625" style="36"/>
    <col min="6401" max="6401" width="8.28515625" style="36" bestFit="1" customWidth="1"/>
    <col min="6402" max="6402" width="46.5703125" style="36" bestFit="1" customWidth="1"/>
    <col min="6403" max="6403" width="8.140625" style="36" customWidth="1"/>
    <col min="6404" max="6404" width="16.85546875" style="36" customWidth="1"/>
    <col min="6405" max="6656" width="9.140625" style="36"/>
    <col min="6657" max="6657" width="8.28515625" style="36" bestFit="1" customWidth="1"/>
    <col min="6658" max="6658" width="46.5703125" style="36" bestFit="1" customWidth="1"/>
    <col min="6659" max="6659" width="8.140625" style="36" customWidth="1"/>
    <col min="6660" max="6660" width="16.85546875" style="36" customWidth="1"/>
    <col min="6661" max="6912" width="9.140625" style="36"/>
    <col min="6913" max="6913" width="8.28515625" style="36" bestFit="1" customWidth="1"/>
    <col min="6914" max="6914" width="46.5703125" style="36" bestFit="1" customWidth="1"/>
    <col min="6915" max="6915" width="8.140625" style="36" customWidth="1"/>
    <col min="6916" max="6916" width="16.85546875" style="36" customWidth="1"/>
    <col min="6917" max="7168" width="9.140625" style="36"/>
    <col min="7169" max="7169" width="8.28515625" style="36" bestFit="1" customWidth="1"/>
    <col min="7170" max="7170" width="46.5703125" style="36" bestFit="1" customWidth="1"/>
    <col min="7171" max="7171" width="8.140625" style="36" customWidth="1"/>
    <col min="7172" max="7172" width="16.85546875" style="36" customWidth="1"/>
    <col min="7173" max="7424" width="9.140625" style="36"/>
    <col min="7425" max="7425" width="8.28515625" style="36" bestFit="1" customWidth="1"/>
    <col min="7426" max="7426" width="46.5703125" style="36" bestFit="1" customWidth="1"/>
    <col min="7427" max="7427" width="8.140625" style="36" customWidth="1"/>
    <col min="7428" max="7428" width="16.85546875" style="36" customWidth="1"/>
    <col min="7429" max="7680" width="9.140625" style="36"/>
    <col min="7681" max="7681" width="8.28515625" style="36" bestFit="1" customWidth="1"/>
    <col min="7682" max="7682" width="46.5703125" style="36" bestFit="1" customWidth="1"/>
    <col min="7683" max="7683" width="8.140625" style="36" customWidth="1"/>
    <col min="7684" max="7684" width="16.85546875" style="36" customWidth="1"/>
    <col min="7685" max="7936" width="9.140625" style="36"/>
    <col min="7937" max="7937" width="8.28515625" style="36" bestFit="1" customWidth="1"/>
    <col min="7938" max="7938" width="46.5703125" style="36" bestFit="1" customWidth="1"/>
    <col min="7939" max="7939" width="8.140625" style="36" customWidth="1"/>
    <col min="7940" max="7940" width="16.85546875" style="36" customWidth="1"/>
    <col min="7941" max="8192" width="9.140625" style="36"/>
    <col min="8193" max="8193" width="8.28515625" style="36" bestFit="1" customWidth="1"/>
    <col min="8194" max="8194" width="46.5703125" style="36" bestFit="1" customWidth="1"/>
    <col min="8195" max="8195" width="8.140625" style="36" customWidth="1"/>
    <col min="8196" max="8196" width="16.85546875" style="36" customWidth="1"/>
    <col min="8197" max="8448" width="9.140625" style="36"/>
    <col min="8449" max="8449" width="8.28515625" style="36" bestFit="1" customWidth="1"/>
    <col min="8450" max="8450" width="46.5703125" style="36" bestFit="1" customWidth="1"/>
    <col min="8451" max="8451" width="8.140625" style="36" customWidth="1"/>
    <col min="8452" max="8452" width="16.85546875" style="36" customWidth="1"/>
    <col min="8453" max="8704" width="9.140625" style="36"/>
    <col min="8705" max="8705" width="8.28515625" style="36" bestFit="1" customWidth="1"/>
    <col min="8706" max="8706" width="46.5703125" style="36" bestFit="1" customWidth="1"/>
    <col min="8707" max="8707" width="8.140625" style="36" customWidth="1"/>
    <col min="8708" max="8708" width="16.85546875" style="36" customWidth="1"/>
    <col min="8709" max="8960" width="9.140625" style="36"/>
    <col min="8961" max="8961" width="8.28515625" style="36" bestFit="1" customWidth="1"/>
    <col min="8962" max="8962" width="46.5703125" style="36" bestFit="1" customWidth="1"/>
    <col min="8963" max="8963" width="8.140625" style="36" customWidth="1"/>
    <col min="8964" max="8964" width="16.85546875" style="36" customWidth="1"/>
    <col min="8965" max="9216" width="9.140625" style="36"/>
    <col min="9217" max="9217" width="8.28515625" style="36" bestFit="1" customWidth="1"/>
    <col min="9218" max="9218" width="46.5703125" style="36" bestFit="1" customWidth="1"/>
    <col min="9219" max="9219" width="8.140625" style="36" customWidth="1"/>
    <col min="9220" max="9220" width="16.85546875" style="36" customWidth="1"/>
    <col min="9221" max="9472" width="9.140625" style="36"/>
    <col min="9473" max="9473" width="8.28515625" style="36" bestFit="1" customWidth="1"/>
    <col min="9474" max="9474" width="46.5703125" style="36" bestFit="1" customWidth="1"/>
    <col min="9475" max="9475" width="8.140625" style="36" customWidth="1"/>
    <col min="9476" max="9476" width="16.85546875" style="36" customWidth="1"/>
    <col min="9477" max="9728" width="9.140625" style="36"/>
    <col min="9729" max="9729" width="8.28515625" style="36" bestFit="1" customWidth="1"/>
    <col min="9730" max="9730" width="46.5703125" style="36" bestFit="1" customWidth="1"/>
    <col min="9731" max="9731" width="8.140625" style="36" customWidth="1"/>
    <col min="9732" max="9732" width="16.85546875" style="36" customWidth="1"/>
    <col min="9733" max="9984" width="9.140625" style="36"/>
    <col min="9985" max="9985" width="8.28515625" style="36" bestFit="1" customWidth="1"/>
    <col min="9986" max="9986" width="46.5703125" style="36" bestFit="1" customWidth="1"/>
    <col min="9987" max="9987" width="8.140625" style="36" customWidth="1"/>
    <col min="9988" max="9988" width="16.85546875" style="36" customWidth="1"/>
    <col min="9989" max="10240" width="9.140625" style="36"/>
    <col min="10241" max="10241" width="8.28515625" style="36" bestFit="1" customWidth="1"/>
    <col min="10242" max="10242" width="46.5703125" style="36" bestFit="1" customWidth="1"/>
    <col min="10243" max="10243" width="8.140625" style="36" customWidth="1"/>
    <col min="10244" max="10244" width="16.85546875" style="36" customWidth="1"/>
    <col min="10245" max="10496" width="9.140625" style="36"/>
    <col min="10497" max="10497" width="8.28515625" style="36" bestFit="1" customWidth="1"/>
    <col min="10498" max="10498" width="46.5703125" style="36" bestFit="1" customWidth="1"/>
    <col min="10499" max="10499" width="8.140625" style="36" customWidth="1"/>
    <col min="10500" max="10500" width="16.85546875" style="36" customWidth="1"/>
    <col min="10501" max="10752" width="9.140625" style="36"/>
    <col min="10753" max="10753" width="8.28515625" style="36" bestFit="1" customWidth="1"/>
    <col min="10754" max="10754" width="46.5703125" style="36" bestFit="1" customWidth="1"/>
    <col min="10755" max="10755" width="8.140625" style="36" customWidth="1"/>
    <col min="10756" max="10756" width="16.85546875" style="36" customWidth="1"/>
    <col min="10757" max="11008" width="9.140625" style="36"/>
    <col min="11009" max="11009" width="8.28515625" style="36" bestFit="1" customWidth="1"/>
    <col min="11010" max="11010" width="46.5703125" style="36" bestFit="1" customWidth="1"/>
    <col min="11011" max="11011" width="8.140625" style="36" customWidth="1"/>
    <col min="11012" max="11012" width="16.85546875" style="36" customWidth="1"/>
    <col min="11013" max="11264" width="9.140625" style="36"/>
    <col min="11265" max="11265" width="8.28515625" style="36" bestFit="1" customWidth="1"/>
    <col min="11266" max="11266" width="46.5703125" style="36" bestFit="1" customWidth="1"/>
    <col min="11267" max="11267" width="8.140625" style="36" customWidth="1"/>
    <col min="11268" max="11268" width="16.85546875" style="36" customWidth="1"/>
    <col min="11269" max="11520" width="9.140625" style="36"/>
    <col min="11521" max="11521" width="8.28515625" style="36" bestFit="1" customWidth="1"/>
    <col min="11522" max="11522" width="46.5703125" style="36" bestFit="1" customWidth="1"/>
    <col min="11523" max="11523" width="8.140625" style="36" customWidth="1"/>
    <col min="11524" max="11524" width="16.85546875" style="36" customWidth="1"/>
    <col min="11525" max="11776" width="9.140625" style="36"/>
    <col min="11777" max="11777" width="8.28515625" style="36" bestFit="1" customWidth="1"/>
    <col min="11778" max="11778" width="46.5703125" style="36" bestFit="1" customWidth="1"/>
    <col min="11779" max="11779" width="8.140625" style="36" customWidth="1"/>
    <col min="11780" max="11780" width="16.85546875" style="36" customWidth="1"/>
    <col min="11781" max="12032" width="9.140625" style="36"/>
    <col min="12033" max="12033" width="8.28515625" style="36" bestFit="1" customWidth="1"/>
    <col min="12034" max="12034" width="46.5703125" style="36" bestFit="1" customWidth="1"/>
    <col min="12035" max="12035" width="8.140625" style="36" customWidth="1"/>
    <col min="12036" max="12036" width="16.85546875" style="36" customWidth="1"/>
    <col min="12037" max="12288" width="9.140625" style="36"/>
    <col min="12289" max="12289" width="8.28515625" style="36" bestFit="1" customWidth="1"/>
    <col min="12290" max="12290" width="46.5703125" style="36" bestFit="1" customWidth="1"/>
    <col min="12291" max="12291" width="8.140625" style="36" customWidth="1"/>
    <col min="12292" max="12292" width="16.85546875" style="36" customWidth="1"/>
    <col min="12293" max="12544" width="9.140625" style="36"/>
    <col min="12545" max="12545" width="8.28515625" style="36" bestFit="1" customWidth="1"/>
    <col min="12546" max="12546" width="46.5703125" style="36" bestFit="1" customWidth="1"/>
    <col min="12547" max="12547" width="8.140625" style="36" customWidth="1"/>
    <col min="12548" max="12548" width="16.85546875" style="36" customWidth="1"/>
    <col min="12549" max="12800" width="9.140625" style="36"/>
    <col min="12801" max="12801" width="8.28515625" style="36" bestFit="1" customWidth="1"/>
    <col min="12802" max="12802" width="46.5703125" style="36" bestFit="1" customWidth="1"/>
    <col min="12803" max="12803" width="8.140625" style="36" customWidth="1"/>
    <col min="12804" max="12804" width="16.85546875" style="36" customWidth="1"/>
    <col min="12805" max="13056" width="9.140625" style="36"/>
    <col min="13057" max="13057" width="8.28515625" style="36" bestFit="1" customWidth="1"/>
    <col min="13058" max="13058" width="46.5703125" style="36" bestFit="1" customWidth="1"/>
    <col min="13059" max="13059" width="8.140625" style="36" customWidth="1"/>
    <col min="13060" max="13060" width="16.85546875" style="36" customWidth="1"/>
    <col min="13061" max="13312" width="9.140625" style="36"/>
    <col min="13313" max="13313" width="8.28515625" style="36" bestFit="1" customWidth="1"/>
    <col min="13314" max="13314" width="46.5703125" style="36" bestFit="1" customWidth="1"/>
    <col min="13315" max="13315" width="8.140625" style="36" customWidth="1"/>
    <col min="13316" max="13316" width="16.85546875" style="36" customWidth="1"/>
    <col min="13317" max="13568" width="9.140625" style="36"/>
    <col min="13569" max="13569" width="8.28515625" style="36" bestFit="1" customWidth="1"/>
    <col min="13570" max="13570" width="46.5703125" style="36" bestFit="1" customWidth="1"/>
    <col min="13571" max="13571" width="8.140625" style="36" customWidth="1"/>
    <col min="13572" max="13572" width="16.85546875" style="36" customWidth="1"/>
    <col min="13573" max="13824" width="9.140625" style="36"/>
    <col min="13825" max="13825" width="8.28515625" style="36" bestFit="1" customWidth="1"/>
    <col min="13826" max="13826" width="46.5703125" style="36" bestFit="1" customWidth="1"/>
    <col min="13827" max="13827" width="8.140625" style="36" customWidth="1"/>
    <col min="13828" max="13828" width="16.85546875" style="36" customWidth="1"/>
    <col min="13829" max="14080" width="9.140625" style="36"/>
    <col min="14081" max="14081" width="8.28515625" style="36" bestFit="1" customWidth="1"/>
    <col min="14082" max="14082" width="46.5703125" style="36" bestFit="1" customWidth="1"/>
    <col min="14083" max="14083" width="8.140625" style="36" customWidth="1"/>
    <col min="14084" max="14084" width="16.85546875" style="36" customWidth="1"/>
    <col min="14085" max="14336" width="9.140625" style="36"/>
    <col min="14337" max="14337" width="8.28515625" style="36" bestFit="1" customWidth="1"/>
    <col min="14338" max="14338" width="46.5703125" style="36" bestFit="1" customWidth="1"/>
    <col min="14339" max="14339" width="8.140625" style="36" customWidth="1"/>
    <col min="14340" max="14340" width="16.85546875" style="36" customWidth="1"/>
    <col min="14341" max="14592" width="9.140625" style="36"/>
    <col min="14593" max="14593" width="8.28515625" style="36" bestFit="1" customWidth="1"/>
    <col min="14594" max="14594" width="46.5703125" style="36" bestFit="1" customWidth="1"/>
    <col min="14595" max="14595" width="8.140625" style="36" customWidth="1"/>
    <col min="14596" max="14596" width="16.85546875" style="36" customWidth="1"/>
    <col min="14597" max="14848" width="9.140625" style="36"/>
    <col min="14849" max="14849" width="8.28515625" style="36" bestFit="1" customWidth="1"/>
    <col min="14850" max="14850" width="46.5703125" style="36" bestFit="1" customWidth="1"/>
    <col min="14851" max="14851" width="8.140625" style="36" customWidth="1"/>
    <col min="14852" max="14852" width="16.85546875" style="36" customWidth="1"/>
    <col min="14853" max="15104" width="9.140625" style="36"/>
    <col min="15105" max="15105" width="8.28515625" style="36" bestFit="1" customWidth="1"/>
    <col min="15106" max="15106" width="46.5703125" style="36" bestFit="1" customWidth="1"/>
    <col min="15107" max="15107" width="8.140625" style="36" customWidth="1"/>
    <col min="15108" max="15108" width="16.85546875" style="36" customWidth="1"/>
    <col min="15109" max="15360" width="9.140625" style="36"/>
    <col min="15361" max="15361" width="8.28515625" style="36" bestFit="1" customWidth="1"/>
    <col min="15362" max="15362" width="46.5703125" style="36" bestFit="1" customWidth="1"/>
    <col min="15363" max="15363" width="8.140625" style="36" customWidth="1"/>
    <col min="15364" max="15364" width="16.85546875" style="36" customWidth="1"/>
    <col min="15365" max="15616" width="9.140625" style="36"/>
    <col min="15617" max="15617" width="8.28515625" style="36" bestFit="1" customWidth="1"/>
    <col min="15618" max="15618" width="46.5703125" style="36" bestFit="1" customWidth="1"/>
    <col min="15619" max="15619" width="8.140625" style="36" customWidth="1"/>
    <col min="15620" max="15620" width="16.85546875" style="36" customWidth="1"/>
    <col min="15621" max="15872" width="9.140625" style="36"/>
    <col min="15873" max="15873" width="8.28515625" style="36" bestFit="1" customWidth="1"/>
    <col min="15874" max="15874" width="46.5703125" style="36" bestFit="1" customWidth="1"/>
    <col min="15875" max="15875" width="8.140625" style="36" customWidth="1"/>
    <col min="15876" max="15876" width="16.85546875" style="36" customWidth="1"/>
    <col min="15877" max="16128" width="9.140625" style="36"/>
    <col min="16129" max="16129" width="8.28515625" style="36" bestFit="1" customWidth="1"/>
    <col min="16130" max="16130" width="46.5703125" style="36" bestFit="1" customWidth="1"/>
    <col min="16131" max="16131" width="8.140625" style="36" customWidth="1"/>
    <col min="16132" max="16132" width="16.85546875" style="36" customWidth="1"/>
    <col min="16133" max="16384" width="9.140625" style="36"/>
  </cols>
  <sheetData>
    <row r="1" spans="1:5" x14ac:dyDescent="0.25">
      <c r="B1" s="38" t="s">
        <v>84</v>
      </c>
    </row>
    <row r="2" spans="1:5" x14ac:dyDescent="0.25">
      <c r="C2" s="38" t="s">
        <v>85</v>
      </c>
    </row>
    <row r="3" spans="1:5" x14ac:dyDescent="0.25">
      <c r="C3" s="40" t="s">
        <v>86</v>
      </c>
    </row>
    <row r="5" spans="1:5" x14ac:dyDescent="0.25">
      <c r="A5" s="41" t="s">
        <v>87</v>
      </c>
      <c r="C5" s="39" t="s">
        <v>116</v>
      </c>
    </row>
    <row r="6" spans="1:5" ht="26.25" customHeight="1" x14ac:dyDescent="0.25">
      <c r="A6" s="42">
        <v>1430</v>
      </c>
      <c r="B6" s="40" t="s">
        <v>88</v>
      </c>
      <c r="C6" s="47">
        <v>1</v>
      </c>
      <c r="D6" s="31">
        <v>94296.86</v>
      </c>
      <c r="E6" s="43" t="s">
        <v>89</v>
      </c>
    </row>
    <row r="7" spans="1:5" x14ac:dyDescent="0.25">
      <c r="A7" s="42">
        <v>1431</v>
      </c>
      <c r="B7" s="40" t="s">
        <v>21</v>
      </c>
      <c r="C7" s="47"/>
      <c r="D7" s="31">
        <v>0</v>
      </c>
    </row>
    <row r="8" spans="1:5" x14ac:dyDescent="0.25">
      <c r="A8" s="42">
        <v>1432</v>
      </c>
      <c r="B8" s="40" t="s">
        <v>90</v>
      </c>
      <c r="C8" s="47">
        <v>2</v>
      </c>
      <c r="D8" s="31">
        <v>57103</v>
      </c>
    </row>
    <row r="9" spans="1:5" x14ac:dyDescent="0.25">
      <c r="A9" s="42">
        <v>1434</v>
      </c>
      <c r="B9" s="40" t="s">
        <v>91</v>
      </c>
      <c r="C9" s="47"/>
      <c r="D9" s="31">
        <v>617.6</v>
      </c>
    </row>
    <row r="10" spans="1:5" x14ac:dyDescent="0.25">
      <c r="A10" s="42">
        <v>1435</v>
      </c>
      <c r="B10" s="40" t="s">
        <v>92</v>
      </c>
      <c r="C10" s="47">
        <v>3</v>
      </c>
      <c r="D10" s="31">
        <v>7376.81</v>
      </c>
      <c r="E10" s="43" t="s">
        <v>89</v>
      </c>
    </row>
    <row r="11" spans="1:5" x14ac:dyDescent="0.25">
      <c r="A11" s="42">
        <v>1460</v>
      </c>
      <c r="B11" s="40" t="s">
        <v>63</v>
      </c>
      <c r="C11" s="47">
        <v>4</v>
      </c>
      <c r="D11" s="31">
        <v>88272.15</v>
      </c>
      <c r="E11" s="43" t="s">
        <v>89</v>
      </c>
    </row>
    <row r="12" spans="1:5" x14ac:dyDescent="0.25">
      <c r="A12" s="42">
        <v>1461</v>
      </c>
      <c r="B12" s="40" t="s">
        <v>70</v>
      </c>
      <c r="C12" s="47">
        <v>4</v>
      </c>
      <c r="D12" s="31">
        <v>15229.53</v>
      </c>
      <c r="E12" s="43" t="s">
        <v>89</v>
      </c>
    </row>
    <row r="13" spans="1:5" x14ac:dyDescent="0.25">
      <c r="A13" s="42">
        <v>1851</v>
      </c>
      <c r="B13" s="40" t="s">
        <v>93</v>
      </c>
      <c r="C13" s="47">
        <v>5</v>
      </c>
      <c r="D13" s="31">
        <v>8797.25</v>
      </c>
      <c r="E13" s="43" t="s">
        <v>89</v>
      </c>
    </row>
    <row r="14" spans="1:5" x14ac:dyDescent="0.25">
      <c r="A14" s="42">
        <v>2510</v>
      </c>
      <c r="B14" s="40" t="s">
        <v>94</v>
      </c>
      <c r="C14" s="47"/>
      <c r="D14" s="31">
        <v>335</v>
      </c>
    </row>
    <row r="15" spans="1:5" x14ac:dyDescent="0.25">
      <c r="B15" s="38" t="s">
        <v>95</v>
      </c>
      <c r="C15" s="47"/>
      <c r="D15" s="31"/>
    </row>
    <row r="16" spans="1:5" x14ac:dyDescent="0.25">
      <c r="A16" s="42">
        <v>3140</v>
      </c>
      <c r="B16" s="40" t="s">
        <v>96</v>
      </c>
      <c r="C16" s="47">
        <v>6</v>
      </c>
      <c r="D16" s="31">
        <v>1226.5999999999999</v>
      </c>
      <c r="E16" s="43" t="s">
        <v>89</v>
      </c>
    </row>
    <row r="17" spans="1:5" x14ac:dyDescent="0.25">
      <c r="A17" s="42">
        <v>3520</v>
      </c>
      <c r="B17" s="40" t="s">
        <v>97</v>
      </c>
      <c r="C17" s="47"/>
      <c r="D17" s="31">
        <v>93</v>
      </c>
    </row>
    <row r="18" spans="1:5" x14ac:dyDescent="0.25">
      <c r="A18" s="42">
        <v>3533</v>
      </c>
      <c r="B18" s="40" t="s">
        <v>98</v>
      </c>
      <c r="C18" s="47">
        <v>7</v>
      </c>
      <c r="D18" s="31">
        <v>-3003.43</v>
      </c>
    </row>
    <row r="19" spans="1:5" x14ac:dyDescent="0.25">
      <c r="B19" s="38" t="s">
        <v>99</v>
      </c>
      <c r="C19" s="47"/>
      <c r="D19" s="31"/>
    </row>
    <row r="20" spans="1:5" x14ac:dyDescent="0.25">
      <c r="A20" s="42">
        <v>4371</v>
      </c>
      <c r="B20" s="40" t="s">
        <v>100</v>
      </c>
      <c r="C20" s="47"/>
      <c r="D20" s="31">
        <v>-76304.320000000007</v>
      </c>
    </row>
    <row r="21" spans="1:5" x14ac:dyDescent="0.25">
      <c r="A21" s="42">
        <v>4411</v>
      </c>
      <c r="B21" s="40" t="s">
        <v>101</v>
      </c>
      <c r="C21" s="47"/>
      <c r="D21" s="31">
        <v>-131922.31</v>
      </c>
    </row>
    <row r="22" spans="1:5" x14ac:dyDescent="0.25">
      <c r="A22" s="42">
        <v>4441</v>
      </c>
      <c r="B22" s="40" t="s">
        <v>102</v>
      </c>
      <c r="C22" s="47"/>
      <c r="D22" s="31">
        <v>-20666.52</v>
      </c>
    </row>
    <row r="23" spans="1:5" x14ac:dyDescent="0.25">
      <c r="A23" s="42">
        <v>4531</v>
      </c>
      <c r="B23" s="40" t="s">
        <v>103</v>
      </c>
      <c r="C23" s="47"/>
      <c r="D23" s="31">
        <v>-43850.33</v>
      </c>
    </row>
    <row r="24" spans="1:5" x14ac:dyDescent="0.25">
      <c r="A24" s="42">
        <v>4741</v>
      </c>
      <c r="B24" s="40" t="s">
        <v>104</v>
      </c>
      <c r="C24" s="47"/>
      <c r="D24" s="31">
        <v>195.61</v>
      </c>
    </row>
    <row r="25" spans="1:5" x14ac:dyDescent="0.25">
      <c r="A25" s="42">
        <v>4801</v>
      </c>
      <c r="B25" s="40" t="s">
        <v>105</v>
      </c>
      <c r="C25" s="47"/>
      <c r="D25" s="31">
        <v>493.5</v>
      </c>
    </row>
    <row r="26" spans="1:5" x14ac:dyDescent="0.25">
      <c r="A26" s="42">
        <v>4990</v>
      </c>
      <c r="B26" s="40" t="s">
        <v>106</v>
      </c>
      <c r="C26" s="47"/>
      <c r="D26" s="31">
        <v>63827.74</v>
      </c>
    </row>
    <row r="27" spans="1:5" x14ac:dyDescent="0.25">
      <c r="B27" s="38" t="s">
        <v>107</v>
      </c>
      <c r="C27" s="47"/>
      <c r="D27" s="31"/>
    </row>
    <row r="28" spans="1:5" x14ac:dyDescent="0.25">
      <c r="A28" s="42">
        <v>5111</v>
      </c>
      <c r="B28" s="40" t="s">
        <v>108</v>
      </c>
      <c r="C28" s="47"/>
      <c r="D28" s="31">
        <v>-20666.52</v>
      </c>
    </row>
    <row r="29" spans="1:5" x14ac:dyDescent="0.25">
      <c r="A29" s="42">
        <v>5302</v>
      </c>
      <c r="B29" s="40" t="s">
        <v>109</v>
      </c>
      <c r="C29" s="47">
        <v>8</v>
      </c>
      <c r="D29" s="31">
        <v>-2.13</v>
      </c>
      <c r="E29" s="43" t="s">
        <v>89</v>
      </c>
    </row>
    <row r="30" spans="1:5" x14ac:dyDescent="0.25">
      <c r="A30" s="42">
        <v>5401</v>
      </c>
      <c r="B30" s="40" t="s">
        <v>110</v>
      </c>
      <c r="C30" s="47">
        <v>9</v>
      </c>
      <c r="D30" s="31">
        <v>-594.94000000000005</v>
      </c>
      <c r="E30" s="43" t="s">
        <v>89</v>
      </c>
    </row>
    <row r="31" spans="1:5" x14ac:dyDescent="0.25">
      <c r="A31" s="42">
        <v>7240</v>
      </c>
      <c r="B31" s="40" t="s">
        <v>111</v>
      </c>
      <c r="C31" s="47">
        <v>10</v>
      </c>
      <c r="D31" s="31">
        <v>930</v>
      </c>
      <c r="E31" s="43" t="s">
        <v>89</v>
      </c>
    </row>
    <row r="32" spans="1:5" x14ac:dyDescent="0.25">
      <c r="A32" s="42">
        <v>7250</v>
      </c>
      <c r="B32" s="40" t="s">
        <v>112</v>
      </c>
      <c r="C32" s="47"/>
      <c r="D32" s="31">
        <v>12</v>
      </c>
    </row>
    <row r="33" spans="1:4" x14ac:dyDescent="0.25">
      <c r="A33" s="42">
        <v>7980</v>
      </c>
      <c r="B33" s="40" t="s">
        <v>113</v>
      </c>
      <c r="C33" s="47">
        <v>11</v>
      </c>
      <c r="D33" s="31">
        <v>-14160.95</v>
      </c>
    </row>
    <row r="34" spans="1:4" x14ac:dyDescent="0.25">
      <c r="A34" s="42">
        <v>8201</v>
      </c>
      <c r="B34" s="40" t="s">
        <v>23</v>
      </c>
      <c r="C34" s="47">
        <v>12</v>
      </c>
      <c r="D34" s="31">
        <v>-30034.31</v>
      </c>
    </row>
    <row r="35" spans="1:4" x14ac:dyDescent="0.25">
      <c r="A35" s="42">
        <v>9910</v>
      </c>
      <c r="B35" s="40" t="s">
        <v>114</v>
      </c>
      <c r="C35" s="47">
        <v>12</v>
      </c>
      <c r="D35" s="31">
        <v>493.5</v>
      </c>
    </row>
    <row r="36" spans="1:4" x14ac:dyDescent="0.25">
      <c r="A36" s="42">
        <v>9921</v>
      </c>
      <c r="B36" s="40" t="s">
        <v>83</v>
      </c>
      <c r="C36" s="47">
        <v>12</v>
      </c>
      <c r="D36" s="31">
        <v>1905.61</v>
      </c>
    </row>
    <row r="37" spans="1:4" x14ac:dyDescent="0.25">
      <c r="B37" s="38" t="s">
        <v>115</v>
      </c>
      <c r="C37" s="47"/>
      <c r="D37" s="31"/>
    </row>
    <row r="38" spans="1:4" x14ac:dyDescent="0.25">
      <c r="C38" s="47"/>
      <c r="D38" s="31"/>
    </row>
    <row r="39" spans="1:4" x14ac:dyDescent="0.25">
      <c r="A39" s="42"/>
      <c r="C39" s="47"/>
      <c r="D39" s="31"/>
    </row>
    <row r="40" spans="1:4" x14ac:dyDescent="0.25">
      <c r="C40" s="47"/>
      <c r="D40" s="31"/>
    </row>
    <row r="41" spans="1:4" x14ac:dyDescent="0.25">
      <c r="D41" s="31"/>
    </row>
  </sheetData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FAC33-674A-4F84-8023-F4C7DA80333E}">
  <dimension ref="A1:K43"/>
  <sheetViews>
    <sheetView workbookViewId="0">
      <selection activeCell="O24" sqref="O24"/>
    </sheetView>
  </sheetViews>
  <sheetFormatPr defaultRowHeight="15" x14ac:dyDescent="0.25"/>
  <cols>
    <col min="1" max="1" width="10.7109375" bestFit="1" customWidth="1"/>
    <col min="2" max="2" width="24.28515625" customWidth="1"/>
    <col min="3" max="3" width="5.42578125" bestFit="1" customWidth="1"/>
    <col min="4" max="4" width="10.5703125" bestFit="1" customWidth="1"/>
    <col min="5" max="5" width="3.140625" customWidth="1"/>
    <col min="6" max="6" width="10.5703125" bestFit="1" customWidth="1"/>
  </cols>
  <sheetData>
    <row r="1" spans="1:11" x14ac:dyDescent="0.25">
      <c r="A1" t="s">
        <v>0</v>
      </c>
      <c r="B1" t="s">
        <v>1</v>
      </c>
      <c r="C1" t="s">
        <v>15</v>
      </c>
      <c r="D1" t="s">
        <v>2</v>
      </c>
      <c r="F1" t="s">
        <v>3</v>
      </c>
    </row>
    <row r="2" spans="1:11" x14ac:dyDescent="0.25">
      <c r="A2" s="1">
        <v>44013</v>
      </c>
      <c r="B2" t="s">
        <v>4</v>
      </c>
      <c r="D2" s="2"/>
      <c r="E2" s="2"/>
      <c r="F2" s="2">
        <v>5351.3</v>
      </c>
      <c r="G2" s="2"/>
      <c r="H2" s="2"/>
      <c r="I2" s="2"/>
      <c r="J2" s="2"/>
      <c r="K2" s="2"/>
    </row>
    <row r="3" spans="1:11" x14ac:dyDescent="0.25">
      <c r="A3" s="1">
        <v>44038</v>
      </c>
      <c r="B3" t="s">
        <v>5</v>
      </c>
      <c r="C3">
        <v>3141</v>
      </c>
      <c r="D3" s="2">
        <v>-1578</v>
      </c>
      <c r="E3" s="2"/>
      <c r="F3" s="2">
        <f>F2+D3</f>
        <v>3773.3</v>
      </c>
      <c r="G3" s="2"/>
      <c r="H3" s="2"/>
      <c r="I3" s="2"/>
      <c r="J3" s="2"/>
      <c r="K3" s="2"/>
    </row>
    <row r="4" spans="1:11" x14ac:dyDescent="0.25">
      <c r="A4" s="1">
        <v>44062</v>
      </c>
      <c r="B4" t="s">
        <v>6</v>
      </c>
      <c r="C4">
        <v>1460</v>
      </c>
      <c r="D4" s="2">
        <v>20646.939999999999</v>
      </c>
      <c r="E4" s="2"/>
      <c r="F4" s="2">
        <f>F3+D4</f>
        <v>24420.239999999998</v>
      </c>
      <c r="G4" s="2"/>
      <c r="H4" s="2"/>
      <c r="I4" s="2"/>
      <c r="J4" s="2"/>
      <c r="K4" s="2"/>
    </row>
    <row r="5" spans="1:11" x14ac:dyDescent="0.25">
      <c r="A5" s="1">
        <v>44065</v>
      </c>
      <c r="B5" t="s">
        <v>7</v>
      </c>
      <c r="C5">
        <v>1435</v>
      </c>
      <c r="D5" s="2">
        <v>-7376.81</v>
      </c>
      <c r="E5" s="2"/>
      <c r="F5" s="2">
        <f>F4+D5</f>
        <v>17043.429999999997</v>
      </c>
      <c r="G5" s="2"/>
      <c r="H5" s="2"/>
      <c r="I5" s="2"/>
      <c r="J5" s="2"/>
      <c r="K5" s="2"/>
    </row>
    <row r="6" spans="1:11" x14ac:dyDescent="0.25">
      <c r="A6" s="1">
        <v>44065</v>
      </c>
      <c r="B6" t="s">
        <v>8</v>
      </c>
      <c r="C6">
        <v>7250</v>
      </c>
      <c r="D6" s="2">
        <v>-12</v>
      </c>
      <c r="E6" s="2"/>
      <c r="F6" s="2">
        <f t="shared" ref="F6:F21" si="0">F5+D6</f>
        <v>17031.429999999997</v>
      </c>
      <c r="G6" s="2"/>
      <c r="H6" s="2"/>
      <c r="I6" s="2"/>
      <c r="J6" s="2"/>
      <c r="K6" s="2"/>
    </row>
    <row r="7" spans="1:11" x14ac:dyDescent="0.25">
      <c r="A7" s="1">
        <v>44075</v>
      </c>
      <c r="B7" t="s">
        <v>9</v>
      </c>
      <c r="C7">
        <v>5302</v>
      </c>
      <c r="D7" s="2">
        <v>1</v>
      </c>
      <c r="E7" s="2"/>
      <c r="F7" s="2">
        <f t="shared" si="0"/>
        <v>17032.429999999997</v>
      </c>
      <c r="G7" s="2"/>
      <c r="H7" s="2"/>
      <c r="I7" s="2"/>
      <c r="J7" s="2"/>
      <c r="K7" s="2"/>
    </row>
    <row r="8" spans="1:11" x14ac:dyDescent="0.25">
      <c r="A8" s="1">
        <v>44083</v>
      </c>
      <c r="B8" t="s">
        <v>10</v>
      </c>
      <c r="C8">
        <v>1460</v>
      </c>
      <c r="D8" s="2">
        <v>-16679.95</v>
      </c>
      <c r="E8" s="2"/>
      <c r="F8" s="2">
        <f t="shared" si="0"/>
        <v>352.47999999999593</v>
      </c>
      <c r="G8" s="2"/>
      <c r="H8" s="2"/>
      <c r="I8" s="2"/>
      <c r="J8" s="2"/>
      <c r="K8" s="2"/>
    </row>
    <row r="9" spans="1:11" x14ac:dyDescent="0.25">
      <c r="A9" s="1">
        <v>44105</v>
      </c>
      <c r="B9" t="s">
        <v>9</v>
      </c>
      <c r="C9">
        <v>5302</v>
      </c>
      <c r="D9" s="2">
        <v>0.56000000000000005</v>
      </c>
      <c r="E9" s="2"/>
      <c r="F9" s="2">
        <f t="shared" si="0"/>
        <v>353.03999999999593</v>
      </c>
      <c r="G9" s="2"/>
      <c r="H9" s="2"/>
      <c r="I9" s="2"/>
      <c r="J9" s="2"/>
      <c r="K9" s="2"/>
    </row>
    <row r="10" spans="1:11" x14ac:dyDescent="0.25">
      <c r="A10" s="1">
        <v>44168</v>
      </c>
      <c r="B10" t="s">
        <v>10</v>
      </c>
      <c r="C10">
        <v>1460</v>
      </c>
      <c r="D10" s="2">
        <v>-209.9</v>
      </c>
      <c r="E10" s="2"/>
      <c r="F10" s="2">
        <f t="shared" si="0"/>
        <v>143.13999999999592</v>
      </c>
      <c r="G10" s="2"/>
      <c r="H10" s="2"/>
      <c r="I10" s="2"/>
      <c r="J10" s="2"/>
      <c r="K10" s="2"/>
    </row>
    <row r="11" spans="1:11" x14ac:dyDescent="0.25">
      <c r="A11" s="1">
        <v>44189</v>
      </c>
      <c r="B11" t="s">
        <v>10</v>
      </c>
      <c r="C11">
        <v>1460</v>
      </c>
      <c r="D11" s="2">
        <v>2635.08</v>
      </c>
      <c r="E11" s="2"/>
      <c r="F11" s="2">
        <f t="shared" si="0"/>
        <v>2778.2199999999957</v>
      </c>
      <c r="G11" s="2"/>
      <c r="H11" s="2"/>
      <c r="I11" s="2"/>
      <c r="J11" s="2"/>
      <c r="K11" s="2"/>
    </row>
    <row r="12" spans="1:11" x14ac:dyDescent="0.25">
      <c r="A12" s="1">
        <v>44194</v>
      </c>
      <c r="B12" t="s">
        <v>5</v>
      </c>
      <c r="C12">
        <v>3141</v>
      </c>
      <c r="D12" s="2">
        <v>-1503</v>
      </c>
      <c r="E12" s="2"/>
      <c r="F12" s="2">
        <f t="shared" si="0"/>
        <v>1275.2199999999957</v>
      </c>
      <c r="G12" s="2"/>
      <c r="H12" s="2"/>
      <c r="I12" s="2"/>
      <c r="J12" s="2"/>
      <c r="K12" s="2"/>
    </row>
    <row r="13" spans="1:11" x14ac:dyDescent="0.25">
      <c r="A13" s="1">
        <v>44194</v>
      </c>
      <c r="B13" t="s">
        <v>11</v>
      </c>
      <c r="C13">
        <v>7240</v>
      </c>
      <c r="D13" s="2">
        <v>-1023</v>
      </c>
      <c r="E13" s="2"/>
      <c r="F13" s="2">
        <f t="shared" si="0"/>
        <v>252.21999999999571</v>
      </c>
      <c r="G13" s="2"/>
      <c r="H13" s="2"/>
      <c r="I13" s="2"/>
      <c r="J13" s="2"/>
      <c r="K13" s="2"/>
    </row>
    <row r="14" spans="1:11" x14ac:dyDescent="0.25">
      <c r="A14" s="1">
        <v>44295</v>
      </c>
      <c r="B14" t="s">
        <v>12</v>
      </c>
      <c r="C14">
        <v>5401</v>
      </c>
      <c r="D14" s="2">
        <v>594.94000000000005</v>
      </c>
      <c r="E14" s="2"/>
      <c r="F14" s="2">
        <f t="shared" si="0"/>
        <v>847.15999999999576</v>
      </c>
      <c r="G14" s="2"/>
      <c r="H14" s="2"/>
      <c r="I14" s="2"/>
      <c r="J14" s="2"/>
      <c r="K14" s="2"/>
    </row>
    <row r="15" spans="1:11" x14ac:dyDescent="0.25">
      <c r="A15" s="1">
        <v>44301</v>
      </c>
      <c r="B15" t="s">
        <v>5</v>
      </c>
      <c r="C15">
        <v>3141</v>
      </c>
      <c r="D15" s="2">
        <v>-217</v>
      </c>
      <c r="E15" s="2"/>
      <c r="F15" s="2">
        <f t="shared" si="0"/>
        <v>630.15999999999576</v>
      </c>
      <c r="G15" s="2"/>
      <c r="H15" s="2"/>
      <c r="I15" s="2"/>
      <c r="J15" s="2"/>
      <c r="K15" s="2"/>
    </row>
    <row r="16" spans="1:11" x14ac:dyDescent="0.25">
      <c r="A16" s="1">
        <v>44308</v>
      </c>
      <c r="B16" t="s">
        <v>13</v>
      </c>
      <c r="C16">
        <v>5111</v>
      </c>
      <c r="D16" s="2">
        <v>16267.14</v>
      </c>
      <c r="E16" s="2"/>
      <c r="F16" s="2">
        <f t="shared" si="0"/>
        <v>16897.299999999996</v>
      </c>
      <c r="G16" s="2"/>
      <c r="H16" s="2"/>
      <c r="I16" s="2"/>
      <c r="J16" s="2"/>
      <c r="K16" s="2"/>
    </row>
    <row r="17" spans="1:11" x14ac:dyDescent="0.25">
      <c r="A17" s="1">
        <v>44312</v>
      </c>
      <c r="B17" t="s">
        <v>14</v>
      </c>
      <c r="C17">
        <v>5111</v>
      </c>
      <c r="D17" s="2">
        <v>-1023</v>
      </c>
      <c r="E17" s="2"/>
      <c r="F17" s="2">
        <f t="shared" si="0"/>
        <v>15874.299999999996</v>
      </c>
      <c r="G17" s="2"/>
      <c r="H17" s="2"/>
      <c r="I17" s="2"/>
      <c r="J17" s="2"/>
      <c r="K17" s="2"/>
    </row>
    <row r="18" spans="1:11" x14ac:dyDescent="0.25">
      <c r="A18" s="1">
        <v>44317</v>
      </c>
      <c r="B18" t="s">
        <v>9</v>
      </c>
      <c r="C18">
        <v>5302</v>
      </c>
      <c r="D18" s="2">
        <v>0.2</v>
      </c>
      <c r="E18" s="2"/>
      <c r="F18" s="2">
        <f t="shared" si="0"/>
        <v>15874.499999999996</v>
      </c>
      <c r="G18" s="2"/>
      <c r="H18" s="2"/>
      <c r="I18" s="2"/>
      <c r="J18" s="2"/>
      <c r="K18" s="2"/>
    </row>
    <row r="19" spans="1:11" x14ac:dyDescent="0.25">
      <c r="A19" s="1">
        <v>44334</v>
      </c>
      <c r="B19" t="s">
        <v>10</v>
      </c>
      <c r="C19">
        <v>1460</v>
      </c>
      <c r="D19" s="2">
        <v>-12500</v>
      </c>
      <c r="E19" s="2"/>
      <c r="F19" s="2">
        <f t="shared" si="0"/>
        <v>3374.4999999999964</v>
      </c>
      <c r="G19" s="2"/>
      <c r="H19" s="2"/>
      <c r="I19" s="2"/>
      <c r="J19" s="2"/>
      <c r="K19" s="2"/>
    </row>
    <row r="20" spans="1:11" x14ac:dyDescent="0.25">
      <c r="A20" s="1">
        <v>44348</v>
      </c>
      <c r="B20" t="s">
        <v>9</v>
      </c>
      <c r="C20">
        <v>5302</v>
      </c>
      <c r="D20" s="2">
        <v>0.37</v>
      </c>
      <c r="E20" s="2"/>
      <c r="F20" s="2">
        <f t="shared" si="0"/>
        <v>3374.8699999999963</v>
      </c>
      <c r="G20" s="2"/>
      <c r="H20" s="2"/>
      <c r="I20" s="2"/>
      <c r="J20" s="2"/>
      <c r="K20" s="2"/>
    </row>
    <row r="21" spans="1:11" x14ac:dyDescent="0.25">
      <c r="A21" s="1">
        <v>44371</v>
      </c>
      <c r="B21" t="s">
        <v>13</v>
      </c>
      <c r="C21">
        <v>5111</v>
      </c>
      <c r="D21" s="2">
        <v>5422.38</v>
      </c>
      <c r="E21" s="2"/>
      <c r="F21" s="2">
        <f t="shared" si="0"/>
        <v>8797.2499999999964</v>
      </c>
      <c r="G21" s="2"/>
      <c r="H21" s="2"/>
      <c r="I21" s="2"/>
      <c r="J21" s="2"/>
      <c r="K21" s="2"/>
    </row>
    <row r="22" spans="1:11" x14ac:dyDescent="0.25">
      <c r="D22" s="2"/>
      <c r="E22" s="2"/>
      <c r="F22" s="2"/>
      <c r="G22" s="2"/>
      <c r="H22" s="2"/>
      <c r="I22" s="2"/>
      <c r="J22" s="2"/>
      <c r="K22" s="2"/>
    </row>
    <row r="23" spans="1:11" x14ac:dyDescent="0.25">
      <c r="D23" s="2"/>
      <c r="E23" s="2"/>
      <c r="F23" s="2"/>
      <c r="G23" s="2"/>
      <c r="H23" s="2"/>
      <c r="I23" s="2"/>
      <c r="J23" s="2"/>
      <c r="K23" s="2"/>
    </row>
    <row r="24" spans="1:11" x14ac:dyDescent="0.25">
      <c r="D24" s="2"/>
      <c r="E24" s="2"/>
      <c r="F24" s="2"/>
      <c r="G24" s="2"/>
      <c r="H24" s="2"/>
      <c r="I24" s="2"/>
      <c r="J24" s="2"/>
      <c r="K24" s="2"/>
    </row>
    <row r="25" spans="1:11" x14ac:dyDescent="0.25">
      <c r="D25" s="2"/>
      <c r="E25" s="2"/>
      <c r="F25" s="2"/>
      <c r="G25" s="2"/>
      <c r="H25" s="2"/>
      <c r="I25" s="2"/>
      <c r="J25" s="2"/>
      <c r="K25" s="2"/>
    </row>
    <row r="26" spans="1:11" x14ac:dyDescent="0.25">
      <c r="D26" s="2"/>
      <c r="E26" s="2"/>
      <c r="F26" s="2"/>
      <c r="G26" s="2"/>
      <c r="H26" s="2"/>
      <c r="I26" s="2"/>
      <c r="J26" s="2"/>
      <c r="K26" s="2"/>
    </row>
    <row r="27" spans="1:11" x14ac:dyDescent="0.25">
      <c r="D27" s="2"/>
      <c r="E27" s="2"/>
      <c r="F27" s="2"/>
      <c r="G27" s="2"/>
      <c r="H27" s="2"/>
      <c r="I27" s="2"/>
      <c r="J27" s="2"/>
      <c r="K27" s="2"/>
    </row>
    <row r="28" spans="1:11" x14ac:dyDescent="0.25">
      <c r="D28" s="2"/>
      <c r="E28" s="2"/>
      <c r="F28" s="2"/>
      <c r="G28" s="2"/>
      <c r="H28" s="2"/>
      <c r="I28" s="2"/>
      <c r="J28" s="2"/>
      <c r="K28" s="2"/>
    </row>
    <row r="29" spans="1:11" x14ac:dyDescent="0.25">
      <c r="D29" s="2"/>
      <c r="E29" s="2"/>
      <c r="F29" s="2"/>
      <c r="G29" s="2"/>
      <c r="H29" s="2"/>
      <c r="I29" s="2"/>
      <c r="J29" s="2"/>
      <c r="K29" s="2"/>
    </row>
    <row r="30" spans="1:11" x14ac:dyDescent="0.25">
      <c r="D30" s="2"/>
      <c r="E30" s="2"/>
      <c r="F30" s="2"/>
      <c r="G30" s="2"/>
      <c r="H30" s="2"/>
      <c r="I30" s="2"/>
      <c r="J30" s="2"/>
      <c r="K30" s="2"/>
    </row>
    <row r="31" spans="1:11" x14ac:dyDescent="0.25">
      <c r="D31" s="2"/>
      <c r="E31" s="2"/>
      <c r="F31" s="2"/>
      <c r="G31" s="2"/>
      <c r="H31" s="2"/>
      <c r="I31" s="2"/>
      <c r="J31" s="2"/>
      <c r="K31" s="2"/>
    </row>
    <row r="32" spans="1:11" x14ac:dyDescent="0.25">
      <c r="D32" s="2"/>
      <c r="E32" s="2"/>
      <c r="F32" s="2"/>
      <c r="G32" s="2"/>
      <c r="H32" s="2"/>
      <c r="I32" s="2"/>
      <c r="J32" s="2"/>
      <c r="K32" s="2"/>
    </row>
    <row r="33" spans="4:11" x14ac:dyDescent="0.25">
      <c r="D33" s="2"/>
      <c r="E33" s="2"/>
      <c r="F33" s="2"/>
      <c r="G33" s="2"/>
      <c r="H33" s="2"/>
      <c r="I33" s="2"/>
      <c r="J33" s="2"/>
      <c r="K33" s="2"/>
    </row>
    <row r="34" spans="4:11" x14ac:dyDescent="0.25">
      <c r="D34" s="2"/>
      <c r="E34" s="2"/>
      <c r="F34" s="2"/>
      <c r="G34" s="2"/>
      <c r="H34" s="2"/>
      <c r="I34" s="2"/>
      <c r="J34" s="2"/>
      <c r="K34" s="2"/>
    </row>
    <row r="35" spans="4:11" x14ac:dyDescent="0.25">
      <c r="D35" s="2"/>
      <c r="E35" s="2"/>
      <c r="F35" s="2"/>
      <c r="G35" s="2"/>
      <c r="H35" s="2"/>
      <c r="I35" s="2"/>
      <c r="J35" s="2"/>
      <c r="K35" s="2"/>
    </row>
    <row r="36" spans="4:11" x14ac:dyDescent="0.25">
      <c r="D36" s="2"/>
      <c r="E36" s="2"/>
      <c r="F36" s="2"/>
      <c r="G36" s="2"/>
      <c r="H36" s="2"/>
      <c r="I36" s="2"/>
      <c r="J36" s="2"/>
      <c r="K36" s="2"/>
    </row>
    <row r="37" spans="4:11" x14ac:dyDescent="0.25">
      <c r="D37" s="2"/>
      <c r="E37" s="2"/>
      <c r="F37" s="2"/>
      <c r="G37" s="2"/>
      <c r="H37" s="2"/>
      <c r="I37" s="2"/>
      <c r="J37" s="2"/>
      <c r="K37" s="2"/>
    </row>
    <row r="38" spans="4:11" x14ac:dyDescent="0.25">
      <c r="D38" s="2"/>
      <c r="E38" s="2"/>
      <c r="F38" s="2"/>
      <c r="G38" s="2"/>
      <c r="H38" s="2"/>
      <c r="I38" s="2"/>
      <c r="J38" s="2"/>
      <c r="K38" s="2"/>
    </row>
    <row r="39" spans="4:11" x14ac:dyDescent="0.25">
      <c r="D39" s="2"/>
      <c r="E39" s="2"/>
      <c r="F39" s="2"/>
      <c r="G39" s="2"/>
      <c r="H39" s="2"/>
      <c r="I39" s="2"/>
      <c r="J39" s="2"/>
      <c r="K39" s="2"/>
    </row>
    <row r="40" spans="4:11" x14ac:dyDescent="0.25">
      <c r="D40" s="2"/>
      <c r="E40" s="2"/>
      <c r="F40" s="2"/>
      <c r="G40" s="2"/>
      <c r="H40" s="2"/>
      <c r="I40" s="2"/>
      <c r="J40" s="2"/>
      <c r="K40" s="2"/>
    </row>
    <row r="41" spans="4:11" x14ac:dyDescent="0.25">
      <c r="D41" s="2"/>
      <c r="E41" s="2"/>
      <c r="F41" s="2"/>
      <c r="G41" s="2"/>
      <c r="H41" s="2"/>
      <c r="I41" s="2"/>
      <c r="J41" s="2"/>
      <c r="K41" s="2"/>
    </row>
    <row r="42" spans="4:11" x14ac:dyDescent="0.25">
      <c r="D42" s="2"/>
      <c r="E42" s="2"/>
      <c r="F42" s="2"/>
      <c r="G42" s="2"/>
      <c r="H42" s="2"/>
      <c r="I42" s="2"/>
      <c r="J42" s="2"/>
      <c r="K42" s="2"/>
    </row>
    <row r="43" spans="4:11" x14ac:dyDescent="0.25">
      <c r="D43" s="2"/>
      <c r="E43" s="2"/>
      <c r="F43" s="2"/>
      <c r="G43" s="2"/>
      <c r="H43" s="2"/>
      <c r="I43" s="2"/>
      <c r="J43" s="2"/>
      <c r="K4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42752-5077-4A98-B032-9B90859F87AF}">
  <sheetPr>
    <pageSetUpPr fitToPage="1"/>
  </sheetPr>
  <dimension ref="A2:R73"/>
  <sheetViews>
    <sheetView zoomScaleNormal="100" workbookViewId="0">
      <selection sqref="A1:J73"/>
    </sheetView>
  </sheetViews>
  <sheetFormatPr defaultRowHeight="15" x14ac:dyDescent="0.25"/>
  <cols>
    <col min="1" max="1" width="4" customWidth="1"/>
    <col min="3" max="4" width="10.7109375" bestFit="1" customWidth="1"/>
    <col min="6" max="6" width="10.7109375" customWidth="1"/>
    <col min="7" max="7" width="10.5703125" bestFit="1" customWidth="1"/>
    <col min="8" max="8" width="11.28515625" customWidth="1"/>
    <col min="9" max="9" width="12" customWidth="1"/>
    <col min="10" max="10" width="10.140625" bestFit="1" customWidth="1"/>
  </cols>
  <sheetData>
    <row r="2" spans="1:18" x14ac:dyDescent="0.25"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6" t="s">
        <v>16</v>
      </c>
      <c r="G3" s="2"/>
      <c r="H3" s="2"/>
      <c r="I3" s="4"/>
      <c r="J3" s="4"/>
      <c r="K3" s="4"/>
      <c r="L3" s="4"/>
      <c r="M3" s="4"/>
      <c r="N3" s="4"/>
      <c r="O3" s="4"/>
      <c r="P3" s="4"/>
      <c r="Q3" s="3"/>
      <c r="R3" s="3"/>
    </row>
    <row r="4" spans="1:18" x14ac:dyDescent="0.25">
      <c r="B4" t="s">
        <v>17</v>
      </c>
      <c r="C4">
        <v>1430</v>
      </c>
      <c r="D4" t="s">
        <v>4</v>
      </c>
      <c r="H4" s="2"/>
      <c r="I4" s="4">
        <v>79888.960000000006</v>
      </c>
      <c r="J4" s="4"/>
      <c r="K4" s="4"/>
      <c r="L4" s="4"/>
      <c r="M4" s="4"/>
      <c r="N4" s="4"/>
      <c r="O4" s="4"/>
      <c r="P4" s="4"/>
      <c r="Q4" s="3"/>
      <c r="R4" s="3"/>
    </row>
    <row r="5" spans="1:18" x14ac:dyDescent="0.25">
      <c r="D5" t="s">
        <v>71</v>
      </c>
      <c r="H5" s="2"/>
      <c r="I5" s="4">
        <v>-209.9</v>
      </c>
      <c r="J5" s="4"/>
      <c r="K5" s="4"/>
      <c r="L5" s="4"/>
      <c r="M5" s="4"/>
      <c r="N5" s="4"/>
      <c r="O5" s="4"/>
      <c r="P5" s="4"/>
      <c r="Q5" s="3"/>
      <c r="R5" s="3"/>
    </row>
    <row r="6" spans="1:18" s="8" customFormat="1" x14ac:dyDescent="0.25">
      <c r="H6" s="2"/>
      <c r="I6" s="4"/>
      <c r="J6" s="4"/>
      <c r="K6" s="4"/>
      <c r="L6" s="4"/>
      <c r="M6" s="4"/>
      <c r="N6" s="4"/>
      <c r="O6" s="4"/>
      <c r="P6" s="4"/>
      <c r="Q6" s="3"/>
      <c r="R6" s="3"/>
    </row>
    <row r="7" spans="1:18" x14ac:dyDescent="0.25">
      <c r="B7" t="s">
        <v>18</v>
      </c>
      <c r="C7" s="1">
        <v>44377</v>
      </c>
      <c r="H7" s="2"/>
      <c r="I7" s="5">
        <v>94296.86</v>
      </c>
      <c r="J7" s="4"/>
      <c r="K7" s="4"/>
      <c r="L7" s="4"/>
      <c r="M7" s="4"/>
      <c r="N7" s="4"/>
      <c r="O7" s="4"/>
      <c r="P7" s="4"/>
      <c r="Q7" s="3"/>
      <c r="R7" s="3"/>
    </row>
    <row r="8" spans="1:18" x14ac:dyDescent="0.25">
      <c r="B8" t="s">
        <v>19</v>
      </c>
      <c r="H8" s="2"/>
      <c r="I8" s="4">
        <f>(I7-(I4+I5))</f>
        <v>14617.799999999988</v>
      </c>
      <c r="J8" s="4"/>
      <c r="K8" s="4"/>
      <c r="L8" s="4"/>
      <c r="M8" s="4"/>
      <c r="N8" s="4"/>
      <c r="O8" s="4"/>
      <c r="P8" s="4"/>
      <c r="Q8" s="3"/>
      <c r="R8" s="3"/>
    </row>
    <row r="9" spans="1:18" x14ac:dyDescent="0.25">
      <c r="G9" s="2"/>
      <c r="H9" s="2"/>
      <c r="I9" s="4"/>
      <c r="J9" s="4"/>
      <c r="K9" s="4"/>
      <c r="L9" s="4"/>
      <c r="M9" s="4"/>
      <c r="N9" s="4"/>
      <c r="O9" s="4"/>
      <c r="P9" s="4"/>
      <c r="Q9" s="3"/>
      <c r="R9" s="3"/>
    </row>
    <row r="10" spans="1:18" x14ac:dyDescent="0.25">
      <c r="B10" s="17" t="s">
        <v>20</v>
      </c>
      <c r="C10" s="18">
        <v>1430</v>
      </c>
      <c r="D10" s="23" t="s">
        <v>21</v>
      </c>
      <c r="E10" s="23"/>
      <c r="F10" s="18"/>
      <c r="G10" s="23"/>
      <c r="H10" s="18"/>
      <c r="I10" s="19">
        <f>I8</f>
        <v>14617.799999999988</v>
      </c>
      <c r="J10" s="4"/>
      <c r="K10" s="4"/>
      <c r="L10" s="4"/>
      <c r="M10" s="4"/>
      <c r="N10" s="4"/>
      <c r="O10" s="4"/>
      <c r="P10" s="4"/>
      <c r="Q10" s="3"/>
      <c r="R10" s="3"/>
    </row>
    <row r="11" spans="1:18" x14ac:dyDescent="0.25">
      <c r="B11" s="20" t="s">
        <v>22</v>
      </c>
      <c r="C11" s="21">
        <v>8201</v>
      </c>
      <c r="D11" s="24" t="s">
        <v>23</v>
      </c>
      <c r="E11" s="24"/>
      <c r="F11" s="21"/>
      <c r="G11" s="24"/>
      <c r="H11" s="21"/>
      <c r="I11" s="25">
        <f>-I10</f>
        <v>-14617.799999999988</v>
      </c>
      <c r="J11" s="4"/>
      <c r="K11" s="4"/>
      <c r="L11" s="4"/>
      <c r="M11" s="4"/>
      <c r="N11" s="4"/>
      <c r="O11" s="4"/>
      <c r="P11" s="4"/>
      <c r="Q11" s="3"/>
      <c r="R11" s="3"/>
    </row>
    <row r="12" spans="1:18" x14ac:dyDescent="0.25">
      <c r="G12" s="2"/>
      <c r="H12" s="2"/>
      <c r="I12" s="4"/>
      <c r="J12" s="4"/>
      <c r="K12" s="4"/>
      <c r="L12" s="4"/>
      <c r="M12" s="4"/>
      <c r="N12" s="4"/>
      <c r="O12" s="4"/>
      <c r="P12" s="4"/>
      <c r="Q12" s="3"/>
      <c r="R12" s="3"/>
    </row>
    <row r="13" spans="1:18" x14ac:dyDescent="0.25"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3"/>
      <c r="R13" s="3"/>
    </row>
    <row r="14" spans="1:18" x14ac:dyDescent="0.25">
      <c r="A14" s="6" t="s">
        <v>24</v>
      </c>
      <c r="E14" s="4"/>
      <c r="G14" s="4"/>
      <c r="H14" s="7" t="s">
        <v>25</v>
      </c>
      <c r="I14" s="7" t="s">
        <v>26</v>
      </c>
      <c r="J14" s="7" t="s">
        <v>28</v>
      </c>
      <c r="K14" s="4"/>
      <c r="L14" s="4"/>
      <c r="M14" s="4"/>
      <c r="N14" s="4"/>
      <c r="O14" s="4"/>
      <c r="P14" s="4"/>
      <c r="Q14" s="3"/>
      <c r="R14" s="3"/>
    </row>
    <row r="15" spans="1:18" x14ac:dyDescent="0.25">
      <c r="E15" s="4" t="s">
        <v>27</v>
      </c>
      <c r="F15" s="1">
        <v>44012</v>
      </c>
      <c r="G15" s="4"/>
      <c r="H15" s="4">
        <v>67793.47</v>
      </c>
      <c r="I15" s="4">
        <v>36856.85</v>
      </c>
      <c r="J15" s="4">
        <f>SUM(H15:I15)</f>
        <v>104650.32</v>
      </c>
      <c r="K15" s="4"/>
      <c r="L15" s="4"/>
      <c r="M15" s="4"/>
      <c r="N15" s="4"/>
      <c r="O15" s="4"/>
      <c r="P15" s="4"/>
      <c r="Q15" s="3"/>
      <c r="R15" s="3"/>
    </row>
    <row r="16" spans="1:18" x14ac:dyDescent="0.25">
      <c r="E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3"/>
      <c r="R16" s="3"/>
    </row>
    <row r="17" spans="2:18" x14ac:dyDescent="0.25">
      <c r="E17" s="4" t="s">
        <v>27</v>
      </c>
      <c r="F17" s="1">
        <v>44377</v>
      </c>
      <c r="G17" s="4"/>
      <c r="H17" s="4">
        <v>73901.3</v>
      </c>
      <c r="I17" s="4">
        <f>I15</f>
        <v>36856.85</v>
      </c>
      <c r="J17" s="4">
        <f>SUM(H17:I17)</f>
        <v>110758.15</v>
      </c>
      <c r="K17" s="4"/>
      <c r="L17" s="4"/>
      <c r="M17" s="4"/>
      <c r="N17" s="4"/>
      <c r="O17" s="4"/>
      <c r="P17" s="4"/>
      <c r="Q17" s="3"/>
      <c r="R17" s="3"/>
    </row>
    <row r="18" spans="2:18" x14ac:dyDescent="0.25">
      <c r="E18" s="4"/>
      <c r="G18" s="4"/>
      <c r="H18" s="4"/>
      <c r="I18" s="4"/>
      <c r="K18" s="4"/>
      <c r="L18" s="4"/>
      <c r="M18" s="4"/>
      <c r="N18" s="4"/>
      <c r="O18" s="4"/>
      <c r="P18" s="4"/>
      <c r="Q18" s="3"/>
      <c r="R18" s="3"/>
    </row>
    <row r="19" spans="2:18" x14ac:dyDescent="0.25">
      <c r="E19" s="4" t="s">
        <v>29</v>
      </c>
      <c r="F19" s="4"/>
      <c r="G19" s="4"/>
      <c r="H19" s="4"/>
      <c r="I19" s="4"/>
      <c r="J19" s="4">
        <v>103501.68</v>
      </c>
      <c r="K19" s="4"/>
      <c r="L19" s="4"/>
      <c r="M19" s="4"/>
      <c r="N19" s="4"/>
      <c r="O19" s="4"/>
      <c r="P19" s="4"/>
      <c r="Q19" s="3"/>
      <c r="R19" s="3"/>
    </row>
    <row r="20" spans="2:18" x14ac:dyDescent="0.25"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3"/>
      <c r="R20" s="3"/>
    </row>
    <row r="21" spans="2:18" s="8" customFormat="1" x14ac:dyDescent="0.25"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3"/>
      <c r="R21" s="3"/>
    </row>
    <row r="22" spans="2:18" s="8" customFormat="1" x14ac:dyDescent="0.25">
      <c r="B22" s="17" t="s">
        <v>20</v>
      </c>
      <c r="C22" s="18">
        <v>1431</v>
      </c>
      <c r="D22" s="23" t="s">
        <v>21</v>
      </c>
      <c r="E22" s="23"/>
      <c r="F22" s="18"/>
      <c r="G22" s="23"/>
      <c r="H22" s="18"/>
      <c r="I22" s="19">
        <v>37043.83</v>
      </c>
      <c r="J22" s="4"/>
      <c r="K22" s="4"/>
      <c r="L22" s="4"/>
      <c r="M22" s="4"/>
      <c r="N22" s="4"/>
      <c r="O22" s="4"/>
      <c r="P22" s="4"/>
      <c r="Q22" s="3"/>
      <c r="R22" s="3"/>
    </row>
    <row r="23" spans="2:18" s="8" customFormat="1" x14ac:dyDescent="0.25">
      <c r="B23" s="20" t="s">
        <v>22</v>
      </c>
      <c r="C23" s="21">
        <v>8201</v>
      </c>
      <c r="D23" s="24" t="s">
        <v>23</v>
      </c>
      <c r="E23" s="24"/>
      <c r="F23" s="21"/>
      <c r="G23" s="24"/>
      <c r="H23" s="21"/>
      <c r="I23" s="25">
        <f>-I22</f>
        <v>-37043.83</v>
      </c>
      <c r="J23" s="4"/>
      <c r="K23" s="4"/>
      <c r="L23" s="4"/>
      <c r="M23" s="4"/>
      <c r="N23" s="4"/>
      <c r="O23" s="4"/>
      <c r="P23" s="4"/>
      <c r="Q23" s="3"/>
      <c r="R23" s="3"/>
    </row>
    <row r="24" spans="2:18" x14ac:dyDescent="0.25">
      <c r="D24" t="s">
        <v>72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3"/>
      <c r="R24" s="3"/>
    </row>
    <row r="25" spans="2:18" x14ac:dyDescent="0.25">
      <c r="E25" s="4"/>
      <c r="F25" s="4"/>
      <c r="G25" s="4"/>
      <c r="H25" s="4"/>
      <c r="I25" s="4"/>
      <c r="K25" s="4"/>
      <c r="L25" s="4"/>
      <c r="M25" s="4"/>
      <c r="N25" s="4"/>
      <c r="O25" s="4"/>
      <c r="P25" s="4"/>
      <c r="Q25" s="3"/>
      <c r="R25" s="3"/>
    </row>
    <row r="26" spans="2:18" x14ac:dyDescent="0.25"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3"/>
      <c r="R26" s="3"/>
    </row>
    <row r="27" spans="2:18" x14ac:dyDescent="0.25">
      <c r="B27" s="17" t="s">
        <v>61</v>
      </c>
      <c r="C27" s="18">
        <v>1460</v>
      </c>
      <c r="D27" s="23" t="s">
        <v>63</v>
      </c>
      <c r="E27" s="23"/>
      <c r="F27" s="18"/>
      <c r="G27" s="23"/>
      <c r="H27" s="18"/>
      <c r="I27" s="19">
        <f>'Capital Gains'!C36</f>
        <v>14370.845777239298</v>
      </c>
      <c r="K27" s="4"/>
      <c r="L27" s="4"/>
      <c r="M27" s="4"/>
      <c r="N27" s="4"/>
      <c r="O27" s="4"/>
      <c r="P27" s="4"/>
      <c r="Q27" s="3"/>
      <c r="R27" s="3"/>
    </row>
    <row r="28" spans="2:18" x14ac:dyDescent="0.25">
      <c r="B28" s="20" t="s">
        <v>22</v>
      </c>
      <c r="C28" s="21">
        <v>7980</v>
      </c>
      <c r="D28" s="24" t="s">
        <v>62</v>
      </c>
      <c r="E28" s="24"/>
      <c r="F28" s="21"/>
      <c r="G28" s="24"/>
      <c r="H28" s="21"/>
      <c r="I28" s="25">
        <f>-I27</f>
        <v>-14370.845777239298</v>
      </c>
      <c r="K28" s="4"/>
      <c r="L28" s="4"/>
      <c r="M28" s="4"/>
      <c r="N28" s="4"/>
      <c r="O28" s="4"/>
      <c r="P28" s="4"/>
      <c r="Q28" s="3"/>
      <c r="R28" s="3"/>
    </row>
    <row r="29" spans="2:18" x14ac:dyDescent="0.25"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3"/>
      <c r="R29" s="3"/>
    </row>
    <row r="30" spans="2:18" x14ac:dyDescent="0.25"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3"/>
      <c r="R30" s="3"/>
    </row>
    <row r="31" spans="2:18" x14ac:dyDescent="0.25">
      <c r="E31" s="4" t="s">
        <v>64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3"/>
      <c r="R31" s="3"/>
    </row>
    <row r="32" spans="2:18" x14ac:dyDescent="0.25">
      <c r="E32" s="4"/>
      <c r="F32" s="4" t="s">
        <v>65</v>
      </c>
      <c r="G32" s="4"/>
      <c r="H32" s="4"/>
      <c r="J32" s="4">
        <v>73901.3</v>
      </c>
      <c r="K32" s="4"/>
      <c r="L32" s="4"/>
      <c r="M32" s="4"/>
      <c r="N32" s="4"/>
      <c r="O32" s="4"/>
      <c r="P32" s="4"/>
      <c r="Q32" s="3"/>
      <c r="R32" s="3"/>
    </row>
    <row r="33" spans="2:18" x14ac:dyDescent="0.25">
      <c r="F33" t="s">
        <v>66</v>
      </c>
      <c r="G33" s="2"/>
      <c r="H33" s="2"/>
      <c r="J33" s="5">
        <f>I27</f>
        <v>14370.845777239298</v>
      </c>
      <c r="K33" s="4"/>
      <c r="L33" s="4"/>
      <c r="M33" s="4"/>
      <c r="N33" s="4"/>
      <c r="O33" s="4"/>
      <c r="P33" s="4"/>
      <c r="Q33" s="3"/>
      <c r="R33" s="3"/>
    </row>
    <row r="34" spans="2:18" x14ac:dyDescent="0.25">
      <c r="G34" s="2"/>
      <c r="H34" s="2"/>
      <c r="I34" s="4"/>
      <c r="J34" s="4">
        <f>SUM(J32:J33)</f>
        <v>88272.145777239304</v>
      </c>
      <c r="K34" s="4"/>
      <c r="L34" s="4"/>
      <c r="M34" s="4"/>
      <c r="N34" s="4"/>
      <c r="O34" s="4"/>
      <c r="P34" s="4"/>
      <c r="Q34" s="3"/>
      <c r="R34" s="3"/>
    </row>
    <row r="35" spans="2:18" x14ac:dyDescent="0.25"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2:18" x14ac:dyDescent="0.25">
      <c r="F36" t="s">
        <v>67</v>
      </c>
      <c r="I36" s="3"/>
      <c r="J36" s="16">
        <f>I17</f>
        <v>36856.85</v>
      </c>
      <c r="K36" s="3"/>
      <c r="L36" s="3"/>
      <c r="M36" s="3"/>
      <c r="N36" s="3"/>
      <c r="O36" s="3"/>
      <c r="P36" s="3"/>
      <c r="Q36" s="3"/>
      <c r="R36" s="3"/>
    </row>
    <row r="37" spans="2:18" x14ac:dyDescent="0.25">
      <c r="I37" s="3"/>
      <c r="J37" s="3">
        <f>SUM(J34:J36)</f>
        <v>125128.9957772393</v>
      </c>
      <c r="K37" s="3"/>
      <c r="L37" s="3"/>
      <c r="M37" s="3"/>
      <c r="N37" s="3"/>
      <c r="O37" s="3"/>
      <c r="P37" s="3"/>
      <c r="Q37" s="3"/>
      <c r="R37" s="3"/>
    </row>
    <row r="39" spans="2:18" x14ac:dyDescent="0.25">
      <c r="E39" t="s">
        <v>68</v>
      </c>
      <c r="J39" s="4">
        <v>103501.68</v>
      </c>
    </row>
    <row r="40" spans="2:18" x14ac:dyDescent="0.25">
      <c r="J40" s="5"/>
    </row>
    <row r="41" spans="2:18" x14ac:dyDescent="0.25">
      <c r="E41" t="s">
        <v>69</v>
      </c>
      <c r="J41" s="4">
        <f>J37-J39</f>
        <v>21627.315777239302</v>
      </c>
    </row>
    <row r="42" spans="2:18" x14ac:dyDescent="0.25">
      <c r="J42" s="4"/>
    </row>
    <row r="43" spans="2:18" x14ac:dyDescent="0.25">
      <c r="J43" s="4"/>
    </row>
    <row r="44" spans="2:18" x14ac:dyDescent="0.25">
      <c r="B44" s="17" t="s">
        <v>20</v>
      </c>
      <c r="C44" s="18">
        <v>8201</v>
      </c>
      <c r="D44" s="18" t="s">
        <v>23</v>
      </c>
      <c r="E44" s="18"/>
      <c r="F44" s="18"/>
      <c r="G44" s="18"/>
      <c r="H44" s="18"/>
      <c r="I44" s="19">
        <f>J41</f>
        <v>21627.315777239302</v>
      </c>
    </row>
    <row r="45" spans="2:18" x14ac:dyDescent="0.25">
      <c r="B45" s="20" t="s">
        <v>22</v>
      </c>
      <c r="C45" s="21">
        <v>1461</v>
      </c>
      <c r="D45" s="21" t="s">
        <v>70</v>
      </c>
      <c r="E45" s="21"/>
      <c r="F45" s="21"/>
      <c r="G45" s="21"/>
      <c r="H45" s="21"/>
      <c r="I45" s="22">
        <f>-I44</f>
        <v>-21627.315777239302</v>
      </c>
      <c r="J45" s="4"/>
    </row>
    <row r="46" spans="2:18" x14ac:dyDescent="0.25">
      <c r="J46" s="4"/>
    </row>
    <row r="47" spans="2:18" x14ac:dyDescent="0.25">
      <c r="J47" s="4"/>
    </row>
    <row r="48" spans="2:18" x14ac:dyDescent="0.25">
      <c r="J48" s="4"/>
    </row>
    <row r="49" spans="1:10" x14ac:dyDescent="0.25">
      <c r="A49" s="6" t="s">
        <v>73</v>
      </c>
      <c r="D49">
        <v>3140</v>
      </c>
      <c r="E49" t="s">
        <v>74</v>
      </c>
      <c r="J49" s="4">
        <v>-1577.9</v>
      </c>
    </row>
    <row r="50" spans="1:10" x14ac:dyDescent="0.25">
      <c r="D50">
        <v>3141</v>
      </c>
      <c r="E50" t="s">
        <v>75</v>
      </c>
      <c r="J50" s="5">
        <v>3298</v>
      </c>
    </row>
    <row r="51" spans="1:10" x14ac:dyDescent="0.25">
      <c r="J51" s="4">
        <f>SUM(J49:J50)</f>
        <v>1720.1</v>
      </c>
    </row>
    <row r="52" spans="1:10" x14ac:dyDescent="0.25">
      <c r="J52" s="4"/>
    </row>
    <row r="53" spans="1:10" x14ac:dyDescent="0.25">
      <c r="E53" t="s">
        <v>76</v>
      </c>
      <c r="J53" s="5">
        <v>-1266.5999999999999</v>
      </c>
    </row>
    <row r="54" spans="1:10" x14ac:dyDescent="0.25">
      <c r="E54" t="s">
        <v>77</v>
      </c>
      <c r="J54" s="4">
        <f>J51-J53</f>
        <v>2986.7</v>
      </c>
    </row>
    <row r="55" spans="1:10" x14ac:dyDescent="0.25">
      <c r="J55" s="4"/>
    </row>
    <row r="56" spans="1:10" x14ac:dyDescent="0.25">
      <c r="B56" s="17" t="s">
        <v>20</v>
      </c>
      <c r="C56" s="18"/>
      <c r="D56" s="18">
        <v>3140</v>
      </c>
      <c r="E56" s="18" t="s">
        <v>74</v>
      </c>
      <c r="F56" s="18"/>
      <c r="G56" s="18"/>
      <c r="H56" s="18"/>
      <c r="I56" s="19">
        <f>-J49</f>
        <v>1577.9</v>
      </c>
    </row>
    <row r="57" spans="1:10" x14ac:dyDescent="0.25">
      <c r="B57" s="26" t="s">
        <v>22</v>
      </c>
      <c r="C57" s="27"/>
      <c r="D57" s="27">
        <f>D50</f>
        <v>3141</v>
      </c>
      <c r="E57" s="27" t="str">
        <f>E50</f>
        <v>Payable -Jun 17 PAYG Tax</v>
      </c>
      <c r="F57" s="27"/>
      <c r="G57" s="27"/>
      <c r="H57" s="27"/>
      <c r="I57" s="28">
        <f>-J50</f>
        <v>-3298</v>
      </c>
    </row>
    <row r="58" spans="1:10" x14ac:dyDescent="0.25">
      <c r="B58" s="26" t="s">
        <v>20</v>
      </c>
      <c r="C58" s="27"/>
      <c r="D58" s="27">
        <v>3140</v>
      </c>
      <c r="E58" s="27" t="s">
        <v>74</v>
      </c>
      <c r="F58" s="27"/>
      <c r="G58" s="27"/>
      <c r="H58" s="27"/>
      <c r="I58" s="28">
        <v>1226.5999999999999</v>
      </c>
    </row>
    <row r="59" spans="1:10" x14ac:dyDescent="0.25">
      <c r="B59" s="20"/>
      <c r="C59" s="21"/>
      <c r="D59" s="21">
        <v>9910</v>
      </c>
      <c r="E59" s="21" t="s">
        <v>78</v>
      </c>
      <c r="F59" s="21"/>
      <c r="G59" s="21"/>
      <c r="H59" s="21"/>
      <c r="I59" s="22">
        <f>-SUM(I56:I58)</f>
        <v>493.5</v>
      </c>
      <c r="J59" s="4"/>
    </row>
    <row r="60" spans="1:10" x14ac:dyDescent="0.25">
      <c r="J60" s="4"/>
    </row>
    <row r="64" spans="1:10" x14ac:dyDescent="0.25">
      <c r="A64" s="30" t="s">
        <v>79</v>
      </c>
      <c r="B64" s="8"/>
      <c r="C64" s="31"/>
      <c r="D64" s="31"/>
    </row>
    <row r="65" spans="1:10" x14ac:dyDescent="0.25">
      <c r="A65" s="8"/>
      <c r="B65" s="8"/>
      <c r="C65" s="31"/>
      <c r="D65" s="31"/>
    </row>
    <row r="66" spans="1:10" x14ac:dyDescent="0.25">
      <c r="A66" s="8"/>
      <c r="B66" s="32" t="s">
        <v>80</v>
      </c>
      <c r="C66" s="31"/>
      <c r="J66" s="31">
        <v>30034.31</v>
      </c>
    </row>
    <row r="67" spans="1:10" x14ac:dyDescent="0.25">
      <c r="A67" s="8"/>
      <c r="B67" s="32" t="s">
        <v>81</v>
      </c>
      <c r="C67" s="31"/>
      <c r="J67" s="31">
        <f>J66*0.1</f>
        <v>3003.4310000000005</v>
      </c>
    </row>
    <row r="68" spans="1:10" x14ac:dyDescent="0.25">
      <c r="A68" s="8"/>
      <c r="B68" s="8"/>
      <c r="C68" s="31"/>
      <c r="J68" s="31"/>
    </row>
    <row r="69" spans="1:10" x14ac:dyDescent="0.25">
      <c r="A69" s="8"/>
      <c r="B69" s="32" t="s">
        <v>82</v>
      </c>
      <c r="C69" s="31"/>
      <c r="D69" s="29" t="s">
        <v>79</v>
      </c>
      <c r="J69" s="33">
        <v>1097.82</v>
      </c>
    </row>
    <row r="70" spans="1:10" x14ac:dyDescent="0.25">
      <c r="A70" s="8"/>
      <c r="B70" s="8"/>
      <c r="C70" s="31"/>
      <c r="J70" s="31">
        <f>J67-J69</f>
        <v>1905.6110000000006</v>
      </c>
    </row>
    <row r="72" spans="1:10" x14ac:dyDescent="0.25">
      <c r="B72" s="17" t="s">
        <v>20</v>
      </c>
      <c r="C72" s="18"/>
      <c r="D72" s="18">
        <v>9921</v>
      </c>
      <c r="E72" s="18" t="s">
        <v>83</v>
      </c>
      <c r="F72" s="18"/>
      <c r="G72" s="18"/>
      <c r="H72" s="18"/>
      <c r="I72" s="34">
        <f>J70</f>
        <v>1905.6110000000006</v>
      </c>
    </row>
    <row r="73" spans="1:10" x14ac:dyDescent="0.25">
      <c r="B73" s="20" t="s">
        <v>22</v>
      </c>
      <c r="C73" s="21"/>
      <c r="D73" s="21">
        <v>3533</v>
      </c>
      <c r="E73" s="21" t="s">
        <v>79</v>
      </c>
      <c r="F73" s="21"/>
      <c r="G73" s="21"/>
      <c r="H73" s="21"/>
      <c r="I73" s="35">
        <f>-I72</f>
        <v>-1905.6110000000006</v>
      </c>
    </row>
  </sheetData>
  <pageMargins left="0.25" right="0.25" top="0.75" bottom="0.75" header="0.3" footer="0.3"/>
  <pageSetup paperSize="9" fitToHeight="0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2577B-1301-4962-BD21-D850E6FEF14E}">
  <dimension ref="A1:K36"/>
  <sheetViews>
    <sheetView zoomScaleNormal="100" workbookViewId="0">
      <selection activeCell="G16" sqref="G16"/>
    </sheetView>
  </sheetViews>
  <sheetFormatPr defaultRowHeight="15" x14ac:dyDescent="0.25"/>
  <cols>
    <col min="1" max="1" width="46.85546875" customWidth="1"/>
    <col min="2" max="2" width="8.28515625" customWidth="1"/>
    <col min="3" max="3" width="27.42578125" bestFit="1" customWidth="1"/>
    <col min="4" max="4" width="14.140625" bestFit="1" customWidth="1"/>
    <col min="5" max="5" width="10.140625" bestFit="1" customWidth="1"/>
    <col min="6" max="6" width="13.28515625" bestFit="1" customWidth="1"/>
    <col min="7" max="7" width="9.85546875" bestFit="1" customWidth="1"/>
    <col min="8" max="8" width="11.85546875" bestFit="1" customWidth="1"/>
    <col min="10" max="10" width="2.140625" customWidth="1"/>
  </cols>
  <sheetData>
    <row r="1" spans="1:11" ht="15.75" x14ac:dyDescent="0.25">
      <c r="A1" s="46" t="s">
        <v>30</v>
      </c>
      <c r="B1" s="45"/>
      <c r="C1" s="45"/>
      <c r="D1" s="45"/>
      <c r="E1" s="45"/>
      <c r="F1" s="45"/>
      <c r="G1" s="45"/>
      <c r="H1" s="45"/>
    </row>
    <row r="3" spans="1:11" x14ac:dyDescent="0.25">
      <c r="A3" s="44" t="s">
        <v>31</v>
      </c>
      <c r="B3" s="45"/>
    </row>
    <row r="5" spans="1:11" x14ac:dyDescent="0.25">
      <c r="A5" s="9" t="s">
        <v>32</v>
      </c>
      <c r="B5" s="9" t="s">
        <v>33</v>
      </c>
      <c r="C5" s="9" t="s">
        <v>34</v>
      </c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K5" s="9" t="s">
        <v>60</v>
      </c>
    </row>
    <row r="6" spans="1:11" x14ac:dyDescent="0.25">
      <c r="A6" s="10" t="s">
        <v>41</v>
      </c>
      <c r="B6" s="10" t="s">
        <v>42</v>
      </c>
      <c r="C6" s="10" t="s">
        <v>43</v>
      </c>
      <c r="D6" s="11">
        <v>44118</v>
      </c>
      <c r="E6" s="11">
        <v>44173</v>
      </c>
      <c r="F6" s="12">
        <v>750</v>
      </c>
      <c r="G6" s="13">
        <v>34568.497055150307</v>
      </c>
      <c r="H6" s="13">
        <v>43295.066869742754</v>
      </c>
      <c r="I6" s="13">
        <v>8726.5698145924434</v>
      </c>
      <c r="K6">
        <f>E6-D6</f>
        <v>55</v>
      </c>
    </row>
    <row r="7" spans="1:11" x14ac:dyDescent="0.25">
      <c r="A7" s="10" t="s">
        <v>41</v>
      </c>
      <c r="B7" s="10" t="s">
        <v>42</v>
      </c>
      <c r="C7" s="10" t="s">
        <v>43</v>
      </c>
      <c r="D7" s="11">
        <v>44132</v>
      </c>
      <c r="E7" s="11">
        <v>44173</v>
      </c>
      <c r="F7" s="12">
        <v>300</v>
      </c>
      <c r="G7" s="13">
        <v>11463.850785250246</v>
      </c>
      <c r="H7" s="13">
        <v>17318.0267478971</v>
      </c>
      <c r="I7" s="13">
        <v>5854.1759626468547</v>
      </c>
      <c r="K7">
        <f>E7-D7</f>
        <v>41</v>
      </c>
    </row>
    <row r="8" spans="1:11" x14ac:dyDescent="0.25">
      <c r="A8" s="14" t="s">
        <v>28</v>
      </c>
      <c r="B8" s="10" t="s">
        <v>44</v>
      </c>
      <c r="C8" s="10" t="s">
        <v>44</v>
      </c>
      <c r="D8" s="10" t="s">
        <v>44</v>
      </c>
      <c r="E8" s="10" t="s">
        <v>44</v>
      </c>
      <c r="F8" s="10" t="s">
        <v>44</v>
      </c>
      <c r="G8" s="10" t="s">
        <v>44</v>
      </c>
      <c r="H8" s="10" t="s">
        <v>44</v>
      </c>
      <c r="I8" s="15">
        <f>SUM(I6:I7)</f>
        <v>14580.745777239299</v>
      </c>
    </row>
    <row r="10" spans="1:11" x14ac:dyDescent="0.25">
      <c r="A10" s="44" t="s">
        <v>45</v>
      </c>
      <c r="B10" s="45"/>
    </row>
    <row r="12" spans="1:11" x14ac:dyDescent="0.25">
      <c r="A12" s="9" t="s">
        <v>32</v>
      </c>
      <c r="B12" s="9" t="s">
        <v>33</v>
      </c>
      <c r="C12" s="9" t="s">
        <v>34</v>
      </c>
      <c r="D12" s="9" t="s">
        <v>35</v>
      </c>
      <c r="E12" s="9" t="s">
        <v>36</v>
      </c>
      <c r="F12" s="9" t="s">
        <v>37</v>
      </c>
      <c r="G12" s="9" t="s">
        <v>38</v>
      </c>
      <c r="H12" s="9" t="s">
        <v>39</v>
      </c>
      <c r="I12" s="9" t="s">
        <v>40</v>
      </c>
    </row>
    <row r="13" spans="1:11" x14ac:dyDescent="0.25">
      <c r="A13" s="10" t="s">
        <v>46</v>
      </c>
    </row>
    <row r="14" spans="1:11" x14ac:dyDescent="0.25">
      <c r="A14" s="14" t="s">
        <v>28</v>
      </c>
      <c r="B14" s="10" t="s">
        <v>44</v>
      </c>
      <c r="C14" s="10" t="s">
        <v>44</v>
      </c>
      <c r="D14" s="10" t="s">
        <v>44</v>
      </c>
      <c r="E14" s="10" t="s">
        <v>44</v>
      </c>
      <c r="F14" s="10" t="s">
        <v>44</v>
      </c>
      <c r="G14" s="10" t="s">
        <v>44</v>
      </c>
      <c r="H14" s="10" t="s">
        <v>44</v>
      </c>
      <c r="I14" s="15">
        <v>0</v>
      </c>
    </row>
    <row r="16" spans="1:11" x14ac:dyDescent="0.25">
      <c r="A16" s="44" t="s">
        <v>47</v>
      </c>
      <c r="B16" s="45"/>
    </row>
    <row r="18" spans="1:11" x14ac:dyDescent="0.25">
      <c r="A18" s="9" t="s">
        <v>32</v>
      </c>
      <c r="B18" s="9" t="s">
        <v>33</v>
      </c>
      <c r="C18" s="9" t="s">
        <v>34</v>
      </c>
      <c r="D18" s="9" t="s">
        <v>35</v>
      </c>
      <c r="E18" s="9" t="s">
        <v>36</v>
      </c>
      <c r="F18" s="9" t="s">
        <v>37</v>
      </c>
      <c r="G18" s="9" t="s">
        <v>38</v>
      </c>
      <c r="H18" s="9" t="s">
        <v>39</v>
      </c>
      <c r="I18" s="9" t="s">
        <v>48</v>
      </c>
    </row>
    <row r="19" spans="1:11" x14ac:dyDescent="0.25">
      <c r="A19" s="10" t="s">
        <v>49</v>
      </c>
      <c r="B19" s="10" t="s">
        <v>50</v>
      </c>
      <c r="C19" s="10" t="s">
        <v>43</v>
      </c>
      <c r="D19" s="11">
        <v>44166</v>
      </c>
      <c r="E19" s="11">
        <v>44166</v>
      </c>
      <c r="F19" s="12">
        <v>10000</v>
      </c>
      <c r="G19" s="13">
        <v>12029.95</v>
      </c>
      <c r="H19" s="13">
        <v>11820.05</v>
      </c>
      <c r="I19" s="13">
        <v>-209.9</v>
      </c>
      <c r="K19">
        <f>E19-D19</f>
        <v>0</v>
      </c>
    </row>
    <row r="20" spans="1:11" x14ac:dyDescent="0.25">
      <c r="A20" s="14" t="s">
        <v>28</v>
      </c>
      <c r="B20" s="10" t="s">
        <v>44</v>
      </c>
      <c r="C20" s="10" t="s">
        <v>44</v>
      </c>
      <c r="D20" s="10" t="s">
        <v>44</v>
      </c>
      <c r="E20" s="10" t="s">
        <v>44</v>
      </c>
      <c r="F20" s="10" t="s">
        <v>44</v>
      </c>
      <c r="G20" s="10" t="s">
        <v>44</v>
      </c>
      <c r="H20" s="10" t="s">
        <v>44</v>
      </c>
      <c r="I20" s="15">
        <f>SUM(I19:I19)</f>
        <v>-209.9</v>
      </c>
    </row>
    <row r="22" spans="1:11" x14ac:dyDescent="0.25">
      <c r="A22" s="44" t="s">
        <v>51</v>
      </c>
      <c r="B22" s="45"/>
    </row>
    <row r="24" spans="1:11" x14ac:dyDescent="0.25">
      <c r="A24" s="10" t="s">
        <v>52</v>
      </c>
    </row>
    <row r="27" spans="1:11" x14ac:dyDescent="0.25">
      <c r="A27" s="44" t="s">
        <v>53</v>
      </c>
      <c r="B27" s="45"/>
      <c r="C27" s="45"/>
      <c r="D27" s="45"/>
      <c r="E27" s="45"/>
      <c r="F27" s="45"/>
      <c r="G27" s="45"/>
    </row>
    <row r="28" spans="1:11" x14ac:dyDescent="0.25">
      <c r="A28" s="10" t="s">
        <v>54</v>
      </c>
      <c r="B28" s="13">
        <v>14580.745777239297</v>
      </c>
    </row>
    <row r="29" spans="1:11" x14ac:dyDescent="0.25">
      <c r="A29" s="10" t="s">
        <v>55</v>
      </c>
      <c r="B29" s="13">
        <v>-209.9</v>
      </c>
      <c r="C29" s="13">
        <v>14370.845777239298</v>
      </c>
    </row>
    <row r="31" spans="1:11" x14ac:dyDescent="0.25">
      <c r="A31" s="44" t="s">
        <v>56</v>
      </c>
      <c r="B31" s="45"/>
      <c r="C31" s="45"/>
      <c r="D31" s="45"/>
      <c r="E31" s="45"/>
      <c r="F31" s="45"/>
      <c r="G31" s="45"/>
    </row>
    <row r="32" spans="1:11" x14ac:dyDescent="0.25">
      <c r="A32" s="10" t="s">
        <v>57</v>
      </c>
      <c r="B32" s="13">
        <v>0</v>
      </c>
    </row>
    <row r="33" spans="1:3" x14ac:dyDescent="0.25">
      <c r="A33" s="10" t="s">
        <v>55</v>
      </c>
      <c r="B33" s="13">
        <v>0</v>
      </c>
      <c r="C33" s="13">
        <v>0</v>
      </c>
    </row>
    <row r="34" spans="1:3" x14ac:dyDescent="0.25">
      <c r="A34" s="10" t="s">
        <v>58</v>
      </c>
      <c r="B34" s="10" t="s">
        <v>44</v>
      </c>
      <c r="C34" s="13">
        <v>0</v>
      </c>
    </row>
    <row r="36" spans="1:3" x14ac:dyDescent="0.25">
      <c r="A36" s="14" t="s">
        <v>59</v>
      </c>
      <c r="B36" s="10" t="s">
        <v>44</v>
      </c>
      <c r="C36" s="15">
        <v>14370.845777239298</v>
      </c>
    </row>
  </sheetData>
  <mergeCells count="7">
    <mergeCell ref="A31:G31"/>
    <mergeCell ref="A1:H1"/>
    <mergeCell ref="A3:B3"/>
    <mergeCell ref="A10:B10"/>
    <mergeCell ref="A16:B16"/>
    <mergeCell ref="A22:B22"/>
    <mergeCell ref="A27:G27"/>
  </mergeCells>
  <pageMargins left="0.25" right="0.25" top="0.75" bottom="0.75" header="0.3" footer="0.3"/>
  <pageSetup paperSize="9" scale="87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Trial Balance</vt:lpstr>
      <vt:lpstr>CDIA 22454841</vt:lpstr>
      <vt:lpstr>Calc Sheet</vt:lpstr>
      <vt:lpstr>Capital Gains</vt:lpstr>
      <vt:lpstr>'Calc Sheet'!Print_Area</vt:lpstr>
      <vt:lpstr>'Capital Gains'!Print_Area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Stephens</dc:creator>
  <cp:lastModifiedBy>David Stephens</cp:lastModifiedBy>
  <cp:lastPrinted>2022-05-31T04:25:48Z</cp:lastPrinted>
  <dcterms:created xsi:type="dcterms:W3CDTF">2022-03-24T02:53:28Z</dcterms:created>
  <dcterms:modified xsi:type="dcterms:W3CDTF">2022-05-31T04:28:16Z</dcterms:modified>
</cp:coreProperties>
</file>