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Golden Tree Super Fund\2022\"/>
    </mc:Choice>
  </mc:AlternateContent>
  <xr:revisionPtr revIDLastSave="0" documentId="13_ncr:1_{F514141A-0715-4169-B086-DF5CC1227B77}" xr6:coauthVersionLast="47" xr6:coauthVersionMax="47" xr10:uidLastSave="{00000000-0000-0000-0000-000000000000}"/>
  <bookViews>
    <workbookView xWindow="-120" yWindow="-120" windowWidth="29040" windowHeight="15840" tabRatio="687" xr2:uid="{00000000-000D-0000-FFFF-FFFF00000000}"/>
  </bookViews>
  <sheets>
    <sheet name="Bank" sheetId="5" r:id="rId1"/>
    <sheet name="Bank Pivot" sheetId="18" r:id="rId2"/>
    <sheet name="Jnl" sheetId="19" r:id="rId3"/>
    <sheet name="NDIS investment" sheetId="17" r:id="rId4"/>
    <sheet name="Rent Sydney (GST)" sheetId="23" r:id="rId5"/>
    <sheet name="Property-Westville Depreciation" sheetId="24" r:id="rId6"/>
    <sheet name="Property-SydneyCarPark Depn" sheetId="25" r:id="rId7"/>
    <sheet name="(A1) AUD Shares Investment" sheetId="26" r:id="rId8"/>
    <sheet name="(A2) USD Shares Investment" sheetId="39" r:id="rId9"/>
    <sheet name="(A3) USD events" sheetId="40" r:id="rId10"/>
    <sheet name="(L3) Current tax liability" sheetId="27" r:id="rId11"/>
    <sheet name="(A4) Cash Equivalents" sheetId="45" r:id="rId12"/>
    <sheet name="(M1) Member Balance" sheetId="28" r:id="rId13"/>
    <sheet name="Member Benefits" sheetId="29" r:id="rId14"/>
    <sheet name="Tax Reconcilation" sheetId="30" r:id="rId15"/>
    <sheet name="Tax Losses" sheetId="31" r:id="rId16"/>
    <sheet name="Report" sheetId="32" r:id="rId17"/>
    <sheet name="ATO tab" sheetId="33" r:id="rId18"/>
    <sheet name="(O6) Borrowing Cost &amp; Amortise" sheetId="35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12" hidden="1">'(M1) Member Balance'!$A$15:$E$78</definedName>
    <definedName name="_xlnm._FilterDatabase" localSheetId="0" hidden="1">Bank!$A$12:$G$175</definedName>
    <definedName name="a" localSheetId="7">[1]DataSheet!#REF!</definedName>
    <definedName name="a" localSheetId="8">[1]DataSheet!#REF!</definedName>
    <definedName name="a" localSheetId="9">[1]DataSheet!#REF!</definedName>
    <definedName name="a" localSheetId="18">[1]DataSheet!#REF!</definedName>
    <definedName name="a" localSheetId="6">[1]DataSheet!#REF!</definedName>
    <definedName name="a" localSheetId="5">[1]DataSheet!#REF!</definedName>
    <definedName name="a" localSheetId="4">[1]DataSheet!#REF!</definedName>
    <definedName name="a" localSheetId="15">[1]DataSheet!#REF!</definedName>
    <definedName name="a">[1]DataSheet!#REF!</definedName>
    <definedName name="b" localSheetId="7">#REF!</definedName>
    <definedName name="b" localSheetId="8">#REF!</definedName>
    <definedName name="b" localSheetId="9">#REF!</definedName>
    <definedName name="b" localSheetId="18">#REF!</definedName>
    <definedName name="b" localSheetId="6">#REF!</definedName>
    <definedName name="b" localSheetId="5">#REF!</definedName>
    <definedName name="b" localSheetId="4">#REF!</definedName>
    <definedName name="b" localSheetId="15">#REF!</definedName>
    <definedName name="b">#REF!</definedName>
    <definedName name="bus" localSheetId="7">[1]DataSheet!#REF!</definedName>
    <definedName name="bus" localSheetId="8">[1]DataSheet!#REF!</definedName>
    <definedName name="bus" localSheetId="9">[1]DataSheet!#REF!</definedName>
    <definedName name="bus" localSheetId="18">[1]DataSheet!#REF!</definedName>
    <definedName name="bus" localSheetId="6">[1]DataSheet!#REF!</definedName>
    <definedName name="bus" localSheetId="5">[1]DataSheet!#REF!</definedName>
    <definedName name="bus" localSheetId="4">[1]DataSheet!#REF!</definedName>
    <definedName name="bus" localSheetId="15">[1]DataSheet!#REF!</definedName>
    <definedName name="bus">[1]DataSheet!#REF!</definedName>
    <definedName name="Business_Services" localSheetId="7">[2]DataSheet!#REF!</definedName>
    <definedName name="Business_Services" localSheetId="8">[2]DataSheet!#REF!</definedName>
    <definedName name="Business_Services" localSheetId="9">[2]DataSheet!#REF!</definedName>
    <definedName name="Business_Services" localSheetId="18">[2]DataSheet!#REF!</definedName>
    <definedName name="Business_Services" localSheetId="6">[2]DataSheet!#REF!</definedName>
    <definedName name="Business_Services" localSheetId="5">[2]DataSheet!#REF!</definedName>
    <definedName name="Business_Services" localSheetId="4">[2]DataSheet!#REF!</definedName>
    <definedName name="Business_Services" localSheetId="15">[1]DataSheet!#REF!</definedName>
    <definedName name="Business_Services">[2]DataSheet!#REF!</definedName>
    <definedName name="CCA" localSheetId="7">#REF!</definedName>
    <definedName name="CCA" localSheetId="8">#REF!</definedName>
    <definedName name="CCA" localSheetId="9">#REF!</definedName>
    <definedName name="CCA" localSheetId="18">#REF!</definedName>
    <definedName name="CCA" localSheetId="6">#REF!</definedName>
    <definedName name="CCA" localSheetId="5">#REF!</definedName>
    <definedName name="CCA" localSheetId="4">#REF!</definedName>
    <definedName name="CCA" localSheetId="15">#REF!</definedName>
    <definedName name="CCA">#REF!</definedName>
    <definedName name="Content" localSheetId="0">Bank!#REF!</definedName>
    <definedName name="Corporate" localSheetId="7">[2]DataSheet!#REF!</definedName>
    <definedName name="Corporate" localSheetId="8">[2]DataSheet!#REF!</definedName>
    <definedName name="Corporate" localSheetId="9">[2]DataSheet!#REF!</definedName>
    <definedName name="Corporate" localSheetId="18">[2]DataSheet!#REF!</definedName>
    <definedName name="Corporate" localSheetId="6">[2]DataSheet!#REF!</definedName>
    <definedName name="Corporate" localSheetId="5">[2]DataSheet!#REF!</definedName>
    <definedName name="Corporate" localSheetId="4">[2]DataSheet!#REF!</definedName>
    <definedName name="Corporate" localSheetId="15">[1]DataSheet!#REF!</definedName>
    <definedName name="Corporate">[2]DataSheet!#REF!</definedName>
    <definedName name="CSA" localSheetId="7">#REF!</definedName>
    <definedName name="CSA" localSheetId="8">#REF!</definedName>
    <definedName name="CSA" localSheetId="9">#REF!</definedName>
    <definedName name="CSA" localSheetId="18">#REF!</definedName>
    <definedName name="CSA" localSheetId="6">#REF!</definedName>
    <definedName name="CSA" localSheetId="5">#REF!</definedName>
    <definedName name="CSA" localSheetId="4">#REF!</definedName>
    <definedName name="CSA" localSheetId="15">#REF!</definedName>
    <definedName name="CSA">#REF!</definedName>
    <definedName name="CSI" localSheetId="7">#REF!</definedName>
    <definedName name="CSI" localSheetId="8">#REF!</definedName>
    <definedName name="CSI" localSheetId="9">#REF!</definedName>
    <definedName name="CSI" localSheetId="18">#REF!</definedName>
    <definedName name="CSI" localSheetId="6">#REF!</definedName>
    <definedName name="CSI" localSheetId="5">#REF!</definedName>
    <definedName name="CSI" localSheetId="4">#REF!</definedName>
    <definedName name="CSI" localSheetId="15">#REF!</definedName>
    <definedName name="CSI">#REF!</definedName>
    <definedName name="CSPLA" localSheetId="7">#REF!</definedName>
    <definedName name="CSPLA" localSheetId="8">#REF!</definedName>
    <definedName name="CSPLA" localSheetId="9">#REF!</definedName>
    <definedName name="CSPLA" localSheetId="18">#REF!</definedName>
    <definedName name="CSPLA" localSheetId="6">#REF!</definedName>
    <definedName name="CSPLA" localSheetId="5">#REF!</definedName>
    <definedName name="CSPLA" localSheetId="4">#REF!</definedName>
    <definedName name="CSPLA" localSheetId="15">#REF!</definedName>
    <definedName name="CSPLA">#REF!</definedName>
    <definedName name="ED" localSheetId="7">[2]DataSheet!#REF!</definedName>
    <definedName name="ED" localSheetId="8">[2]DataSheet!#REF!</definedName>
    <definedName name="ED" localSheetId="9">[2]DataSheet!#REF!</definedName>
    <definedName name="ED" localSheetId="18">[2]DataSheet!#REF!</definedName>
    <definedName name="ED" localSheetId="6">[2]DataSheet!#REF!</definedName>
    <definedName name="ED" localSheetId="5">[2]DataSheet!#REF!</definedName>
    <definedName name="ED" localSheetId="4">[2]DataSheet!#REF!</definedName>
    <definedName name="ED" localSheetId="15">[1]DataSheet!#REF!</definedName>
    <definedName name="ED">[2]DataSheet!#REF!</definedName>
    <definedName name="GCS" localSheetId="7">[2]DataSheet!#REF!</definedName>
    <definedName name="GCS" localSheetId="8">[2]DataSheet!#REF!</definedName>
    <definedName name="GCS" localSheetId="9">[2]DataSheet!#REF!</definedName>
    <definedName name="GCS" localSheetId="18">[2]DataSheet!#REF!</definedName>
    <definedName name="GCS" localSheetId="6">[2]DataSheet!#REF!</definedName>
    <definedName name="GCS" localSheetId="5">[2]DataSheet!#REF!</definedName>
    <definedName name="GCS" localSheetId="4">[2]DataSheet!#REF!</definedName>
    <definedName name="GCS" localSheetId="15">[1]DataSheet!#REF!</definedName>
    <definedName name="GCS">[2]DataSheet!#REF!</definedName>
    <definedName name="GRA" localSheetId="7">[2]DataSheet!#REF!</definedName>
    <definedName name="GRA" localSheetId="8">[2]DataSheet!#REF!</definedName>
    <definedName name="GRA" localSheetId="9">[2]DataSheet!#REF!</definedName>
    <definedName name="GRA" localSheetId="18">[2]DataSheet!#REF!</definedName>
    <definedName name="GRA" localSheetId="6">[2]DataSheet!#REF!</definedName>
    <definedName name="GRA" localSheetId="5">[2]DataSheet!#REF!</definedName>
    <definedName name="GRA" localSheetId="4">[2]DataSheet!#REF!</definedName>
    <definedName name="GRA" localSheetId="15">[1]DataSheet!#REF!</definedName>
    <definedName name="GRA">[2]DataSheet!#REF!</definedName>
    <definedName name="HQ" localSheetId="7">#REF!</definedName>
    <definedName name="HQ" localSheetId="8">#REF!</definedName>
    <definedName name="HQ" localSheetId="9">#REF!</definedName>
    <definedName name="HQ" localSheetId="18">#REF!</definedName>
    <definedName name="HQ" localSheetId="6">#REF!</definedName>
    <definedName name="HQ" localSheetId="5">#REF!</definedName>
    <definedName name="HQ" localSheetId="4">#REF!</definedName>
    <definedName name="HQ" localSheetId="15">#REF!</definedName>
    <definedName name="HQ">#REF!</definedName>
    <definedName name="Method" localSheetId="7">#REF!</definedName>
    <definedName name="Method" localSheetId="8">#REF!</definedName>
    <definedName name="Method" localSheetId="9">#REF!</definedName>
    <definedName name="Method" localSheetId="18">#REF!</definedName>
    <definedName name="Method" localSheetId="6">'[3](O9) Fixed Assets Depreciation'!$G$5:$G$6</definedName>
    <definedName name="Method" localSheetId="5">'[3](O9) Fixed Assets Depreciation'!$G$5:$G$6</definedName>
    <definedName name="Method" localSheetId="4">#REF!</definedName>
    <definedName name="Method" localSheetId="15">'[4]LL03 &amp; LL04 Fixed Assets'!$J$5:$J$6</definedName>
    <definedName name="Method">#REF!</definedName>
    <definedName name="MPS" localSheetId="7">#REF!</definedName>
    <definedName name="MPS" localSheetId="8">#REF!</definedName>
    <definedName name="MPS" localSheetId="9">#REF!</definedName>
    <definedName name="MPS" localSheetId="18">#REF!</definedName>
    <definedName name="MPS" localSheetId="6">#REF!</definedName>
    <definedName name="MPS" localSheetId="5">#REF!</definedName>
    <definedName name="MPS" localSheetId="4">#REF!</definedName>
    <definedName name="MPS" localSheetId="15">#REF!</definedName>
    <definedName name="MPS">#REF!</definedName>
    <definedName name="nr_Period1">[5]ControlSheet!$B$13:$B$48</definedName>
    <definedName name="nr_Period2">[5]ControlSheet!$B$22:$B$48</definedName>
    <definedName name="NvsASD">"V2007-09-30"</definedName>
    <definedName name="NvsInstSpec">"%,LACTUAL_AUD,UPOSTED_TOTAL_AMT,SYTD,FACCOUNT,TG_ACCT_ROLLUP,NE810000,FBUSINESS_UNIT,V00100,FDEPTID,TG_DEPTID_LOB,NB0000360"</definedName>
    <definedName name="NvsReqBU">"V00100"</definedName>
    <definedName name="NvsReqBUOnly">"VN"</definedName>
    <definedName name="PLA" localSheetId="7">#REF!</definedName>
    <definedName name="PLA" localSheetId="8">#REF!</definedName>
    <definedName name="PLA" localSheetId="9">#REF!</definedName>
    <definedName name="PLA" localSheetId="18">#REF!</definedName>
    <definedName name="PLA" localSheetId="6">#REF!</definedName>
    <definedName name="PLA" localSheetId="5">#REF!</definedName>
    <definedName name="PLA" localSheetId="4">#REF!</definedName>
    <definedName name="PLA" localSheetId="15">#REF!</definedName>
    <definedName name="PLA">#REF!</definedName>
    <definedName name="_xlnm.Print_Area" localSheetId="7">'(A1) AUD Shares Investment'!$A$1:$AE$24</definedName>
    <definedName name="_xlnm.Print_Area" localSheetId="8">'(A2) USD Shares Investment'!$A$1:$AE$4</definedName>
    <definedName name="_xlnm.Print_Area" localSheetId="9">'(A3) USD events'!$A$1:$L$4</definedName>
    <definedName name="_xlnm.Print_Area" localSheetId="10">'(L3) Current tax liability'!$A$1:$F$4</definedName>
    <definedName name="_xlnm.Print_Area" localSheetId="18">#REF!</definedName>
    <definedName name="_xlnm.Print_Area" localSheetId="6">'Property-SydneyCarPark Depn'!$A$1:$O$22</definedName>
    <definedName name="_xlnm.Print_Area" localSheetId="5">'Property-Westville Depreciation'!$A$1:$O$21</definedName>
    <definedName name="_xlnm.Print_Area" localSheetId="4">#REF!</definedName>
    <definedName name="_xlnm.Print_Area" localSheetId="14">'Tax Reconcilation'!#REF!</definedName>
    <definedName name="_xlnm.Print_Area">#REF!</definedName>
    <definedName name="_xlnm.Print_Titles" localSheetId="7">#REF!</definedName>
    <definedName name="_xlnm.Print_Titles" localSheetId="8">#REF!</definedName>
    <definedName name="_xlnm.Print_Titles" localSheetId="9">#REF!</definedName>
    <definedName name="_xlnm.Print_Titles" localSheetId="18">#REF!</definedName>
    <definedName name="_xlnm.Print_Titles" localSheetId="6">#REF!</definedName>
    <definedName name="_xlnm.Print_Titles" localSheetId="5">#REF!</definedName>
    <definedName name="_xlnm.Print_Titles" localSheetId="4">#REF!</definedName>
    <definedName name="_xlnm.Print_Titles">#REF!</definedName>
    <definedName name="Prod_GS" localSheetId="18">[2]DataSheet!#REF!</definedName>
    <definedName name="Prod_GS" localSheetId="6">[2]DataSheet!#REF!</definedName>
    <definedName name="Prod_GS" localSheetId="5">[2]DataSheet!#REF!</definedName>
    <definedName name="Prod_GS" localSheetId="4">[2]DataSheet!#REF!</definedName>
    <definedName name="Prod_GS" localSheetId="15">[1]DataSheet!#REF!</definedName>
    <definedName name="Prod_GS">[2]DataSheet!#REF!</definedName>
    <definedName name="Prod_TI" localSheetId="18">[2]DataSheet!#REF!</definedName>
    <definedName name="Prod_TI" localSheetId="6">[2]DataSheet!#REF!</definedName>
    <definedName name="Prod_TI" localSheetId="5">[2]DataSheet!#REF!</definedName>
    <definedName name="Prod_TI" localSheetId="15">[1]DataSheet!#REF!</definedName>
    <definedName name="Prod_TI">[2]DataSheet!#REF!</definedName>
    <definedName name="Property" localSheetId="18">'[6]LL02 Property'!$P$5:$P$18</definedName>
    <definedName name="Property" localSheetId="15">'[4]LL02 Property'!$P$5:$P$18</definedName>
    <definedName name="Property">'[7]LL02 Property'!$P$5:$P$18</definedName>
    <definedName name="q09b_ExcelFormat" localSheetId="7">#REF!</definedName>
    <definedName name="q09b_ExcelFormat" localSheetId="8">#REF!</definedName>
    <definedName name="q09b_ExcelFormat" localSheetId="9">#REF!</definedName>
    <definedName name="q09b_ExcelFormat" localSheetId="18">#REF!</definedName>
    <definedName name="q09b_ExcelFormat" localSheetId="6">#REF!</definedName>
    <definedName name="q09b_ExcelFormat" localSheetId="5">#REF!</definedName>
    <definedName name="q09b_ExcelFormat" localSheetId="4">#REF!</definedName>
    <definedName name="q09b_ExcelFormat" localSheetId="15">#REF!</definedName>
    <definedName name="q09b_ExcelFormat">#REF!</definedName>
    <definedName name="q09y_ExcelFormat" localSheetId="7">#REF!</definedName>
    <definedName name="q09y_ExcelFormat" localSheetId="8">#REF!</definedName>
    <definedName name="q09y_ExcelFormat" localSheetId="9">#REF!</definedName>
    <definedName name="q09y_ExcelFormat" localSheetId="18">#REF!</definedName>
    <definedName name="q09y_ExcelFormat" localSheetId="6">#REF!</definedName>
    <definedName name="q09y_ExcelFormat" localSheetId="5">#REF!</definedName>
    <definedName name="q09y_ExcelFormat" localSheetId="4">#REF!</definedName>
    <definedName name="q09y_ExcelFormat" localSheetId="15">#REF!</definedName>
    <definedName name="q09y_ExcelFormat">#REF!</definedName>
    <definedName name="Retail" localSheetId="7">[2]DataSheet!#REF!</definedName>
    <definedName name="Retail" localSheetId="8">[2]DataSheet!#REF!</definedName>
    <definedName name="Retail" localSheetId="9">[2]DataSheet!#REF!</definedName>
    <definedName name="Retail" localSheetId="18">[2]DataSheet!#REF!</definedName>
    <definedName name="Retail" localSheetId="6">[2]DataSheet!#REF!</definedName>
    <definedName name="Retail" localSheetId="5">[2]DataSheet!#REF!</definedName>
    <definedName name="Retail" localSheetId="4">[2]DataSheet!#REF!</definedName>
    <definedName name="Retail" localSheetId="15">[1]DataSheet!#REF!</definedName>
    <definedName name="Retail">[2]DataSheet!#REF!</definedName>
    <definedName name="rng10YrBond" localSheetId="7">OFFSET(INDIRECT(ADDRESS('(A1) AUD Shares Investment'!rngChartDate+'(A1) AUD Shares Investment'!rngColNum,10,,,"Market")),0,0,COUNTA(#REF!)-#REF!,1)</definedName>
    <definedName name="rng10YrBond" localSheetId="8">OFFSET(INDIRECT(ADDRESS('(A2) USD Shares Investment'!rngChartDate+'(A2) USD Shares Investment'!rngColNum,10,,,"Market")),0,0,COUNTA(#REF!)-#REF!,1)</definedName>
    <definedName name="rng10YrBond" localSheetId="9">OFFSET(INDIRECT(ADDRESS('(A3) USD events'!rngChartDate+'(A3) USD events'!rngColNum,10,,,"Market")),0,0,COUNTA(#REF!)-#REF!,1)</definedName>
    <definedName name="rng10YrBond" localSheetId="10">OFFSET(INDIRECT(ADDRESS(rngChartDate+rngColNum,10,,,"Market")),0,0,COUNTA(#REF!)-#REF!,1)</definedName>
    <definedName name="rng10YrBond" localSheetId="18">OFFSET(INDIRECT(ADDRESS('(O6) Borrowing Cost &amp; Amortise'!rngChartDate+'(O6) Borrowing Cost &amp; Amortise'!rngColNum,10,,,"Market")),0,0,COUNTA(#REF!)-#REF!,1)</definedName>
    <definedName name="rng10YrBond" localSheetId="6">OFFSET(INDIRECT(ADDRESS('Property-SydneyCarPark Depn'!rngChartDate+'Property-SydneyCarPark Depn'!rngColNum,10,,,"Market")),0,0,COUNTA(#REF!)-#REF!,1)</definedName>
    <definedName name="rng10YrBond" localSheetId="5">OFFSET(INDIRECT(ADDRESS('Property-Westville Depreciation'!rngChartDate+'Property-Westville Depreciation'!rngColNum,10,,,"Market")),0,0,COUNTA(#REF!)-#REF!,1)</definedName>
    <definedName name="rng10YrBond" localSheetId="4">OFFSET(INDIRECT(ADDRESS('Rent Sydney (GST)'!rngChartDate+'Rent Sydney (GST)'!rngColNum,10,,,"Market")),0,0,COUNTA(#REF!)-#REF!,1)</definedName>
    <definedName name="rng10YrBond" localSheetId="15">OFFSET(INDIRECT(ADDRESS('Tax Losses'!rngChartDate+'Tax Losses'!rngColNum,10,,,"Market")),0,0,COUNTA([8]Market!$J$1:$J$65536)-[8]Market!$J$1,1)</definedName>
    <definedName name="rng10YrBond">OFFSET(INDIRECT(ADDRESS(rngChartDate+rngColNum,10,,,"Market")),0,0,COUNTA(#REF!)-#REF!,1)</definedName>
    <definedName name="rngAsx200" localSheetId="7">OFFSET(INDIRECT(ADDRESS('(A1) AUD Shares Investment'!rngChartDate+'(A1) AUD Shares Investment'!rngColNum,3,,,"Market")),0,0,COUNTA(#REF!)-#REF!,1)</definedName>
    <definedName name="rngAsx200" localSheetId="8">OFFSET(INDIRECT(ADDRESS('(A2) USD Shares Investment'!rngChartDate+'(A2) USD Shares Investment'!rngColNum,3,,,"Market")),0,0,COUNTA(#REF!)-#REF!,1)</definedName>
    <definedName name="rngAsx200" localSheetId="9">OFFSET(INDIRECT(ADDRESS('(A3) USD events'!rngChartDate+'(A3) USD events'!rngColNum,3,,,"Market")),0,0,COUNTA(#REF!)-#REF!,1)</definedName>
    <definedName name="rngAsx200" localSheetId="10">OFFSET(INDIRECT(ADDRESS(rngChartDate+rngColNum,3,,,"Market")),0,0,COUNTA(#REF!)-#REF!,1)</definedName>
    <definedName name="rngAsx200" localSheetId="18">OFFSET(INDIRECT(ADDRESS('(O6) Borrowing Cost &amp; Amortise'!rngChartDate+'(O6) Borrowing Cost &amp; Amortise'!rngColNum,3,,,"Market")),0,0,COUNTA(#REF!)-#REF!,1)</definedName>
    <definedName name="rngAsx200" localSheetId="6">OFFSET(INDIRECT(ADDRESS('Property-SydneyCarPark Depn'!rngChartDate+'Property-SydneyCarPark Depn'!rngColNum,3,,,"Market")),0,0,COUNTA(#REF!)-#REF!,1)</definedName>
    <definedName name="rngAsx200" localSheetId="5">OFFSET(INDIRECT(ADDRESS('Property-Westville Depreciation'!rngChartDate+'Property-Westville Depreciation'!rngColNum,3,,,"Market")),0,0,COUNTA(#REF!)-#REF!,1)</definedName>
    <definedName name="rngAsx200" localSheetId="4">OFFSET(INDIRECT(ADDRESS('Rent Sydney (GST)'!rngChartDate+'Rent Sydney (GST)'!rngColNum,3,,,"Market")),0,0,COUNTA(#REF!)-#REF!,1)</definedName>
    <definedName name="rngAsx200" localSheetId="15">OFFSET(INDIRECT(ADDRESS('Tax Losses'!rngChartDate+'Tax Losses'!rngColNum,3,,,"Market")),0,0,COUNTA([8]Market!$C$1:$C$65536)-[8]Market!$C$1,1)</definedName>
    <definedName name="rngAsx200">OFFSET(INDIRECT(ADDRESS(rngChartDate+rngColNum,3,,,"Market")),0,0,COUNTA(#REF!)-#REF!,1)</definedName>
    <definedName name="rngAUD" localSheetId="7">OFFSET(INDIRECT(ADDRESS('(A1) AUD Shares Investment'!rngChartDate+'(A1) AUD Shares Investment'!rngColNum,5,,,"Market")),0,0,COUNTA(#REF!)-#REF!,1)</definedName>
    <definedName name="rngAUD" localSheetId="8">OFFSET(INDIRECT(ADDRESS('(A2) USD Shares Investment'!rngChartDate+'(A2) USD Shares Investment'!rngColNum,5,,,"Market")),0,0,COUNTA(#REF!)-#REF!,1)</definedName>
    <definedName name="rngAUD" localSheetId="9">OFFSET(INDIRECT(ADDRESS('(A3) USD events'!rngChartDate+'(A3) USD events'!rngColNum,5,,,"Market")),0,0,COUNTA(#REF!)-#REF!,1)</definedName>
    <definedName name="rngAUD" localSheetId="10">OFFSET(INDIRECT(ADDRESS(rngChartDate+rngColNum,5,,,"Market")),0,0,COUNTA(#REF!)-#REF!,1)</definedName>
    <definedName name="rngAUD" localSheetId="18">OFFSET(INDIRECT(ADDRESS('(O6) Borrowing Cost &amp; Amortise'!rngChartDate+'(O6) Borrowing Cost &amp; Amortise'!rngColNum,5,,,"Market")),0,0,COUNTA(#REF!)-#REF!,1)</definedName>
    <definedName name="rngAUD" localSheetId="6">OFFSET(INDIRECT(ADDRESS('Property-SydneyCarPark Depn'!rngChartDate+'Property-SydneyCarPark Depn'!rngColNum,5,,,"Market")),0,0,COUNTA(#REF!)-#REF!,1)</definedName>
    <definedName name="rngAUD" localSheetId="5">OFFSET(INDIRECT(ADDRESS('Property-Westville Depreciation'!rngChartDate+'Property-Westville Depreciation'!rngColNum,5,,,"Market")),0,0,COUNTA(#REF!)-#REF!,1)</definedName>
    <definedName name="rngAUD" localSheetId="4">OFFSET(INDIRECT(ADDRESS('Rent Sydney (GST)'!rngChartDate+'Rent Sydney (GST)'!rngColNum,5,,,"Market")),0,0,COUNTA(#REF!)-#REF!,1)</definedName>
    <definedName name="rngAUD" localSheetId="15">OFFSET(INDIRECT(ADDRESS('Tax Losses'!rngChartDate+'Tax Losses'!rngColNum,5,,,"Market")),0,0,COUNTA([8]Market!$E$1:$E$65536)-[8]Market!$E$1,1)</definedName>
    <definedName name="rngAUD">OFFSET(INDIRECT(ADDRESS(rngChartDate+rngColNum,5,,,"Market")),0,0,COUNTA(#REF!)-#REF!,1)</definedName>
    <definedName name="rngAudJpy" localSheetId="7">OFFSET(INDIRECT(ADDRESS('(A1) AUD Shares Investment'!rngChartDate+'(A1) AUD Shares Investment'!rngColNum,8,,,"Market")),0,0,COUNTA(#REF!)-#REF!,1)</definedName>
    <definedName name="rngAudJpy" localSheetId="8">OFFSET(INDIRECT(ADDRESS('(A2) USD Shares Investment'!rngChartDate+'(A2) USD Shares Investment'!rngColNum,8,,,"Market")),0,0,COUNTA(#REF!)-#REF!,1)</definedName>
    <definedName name="rngAudJpy" localSheetId="9">OFFSET(INDIRECT(ADDRESS('(A3) USD events'!rngChartDate+'(A3) USD events'!rngColNum,8,,,"Market")),0,0,COUNTA(#REF!)-#REF!,1)</definedName>
    <definedName name="rngAudJpy" localSheetId="10">OFFSET(INDIRECT(ADDRESS(rngChartDate+rngColNum,8,,,"Market")),0,0,COUNTA(#REF!)-#REF!,1)</definedName>
    <definedName name="rngAudJpy" localSheetId="18">OFFSET(INDIRECT(ADDRESS('(O6) Borrowing Cost &amp; Amortise'!rngChartDate+'(O6) Borrowing Cost &amp; Amortise'!rngColNum,8,,,"Market")),0,0,COUNTA(#REF!)-#REF!,1)</definedName>
    <definedName name="rngAudJpy" localSheetId="6">OFFSET(INDIRECT(ADDRESS('Property-SydneyCarPark Depn'!rngChartDate+'Property-SydneyCarPark Depn'!rngColNum,8,,,"Market")),0,0,COUNTA(#REF!)-#REF!,1)</definedName>
    <definedName name="rngAudJpy" localSheetId="5">OFFSET(INDIRECT(ADDRESS('Property-Westville Depreciation'!rngChartDate+'Property-Westville Depreciation'!rngColNum,8,,,"Market")),0,0,COUNTA(#REF!)-#REF!,1)</definedName>
    <definedName name="rngAudJpy" localSheetId="4">OFFSET(INDIRECT(ADDRESS('Rent Sydney (GST)'!rngChartDate+'Rent Sydney (GST)'!rngColNum,8,,,"Market")),0,0,COUNTA(#REF!)-#REF!,1)</definedName>
    <definedName name="rngAudJpy" localSheetId="15">OFFSET(INDIRECT(ADDRESS('Tax Losses'!rngChartDate+'Tax Losses'!rngColNum,8,,,"Market")),0,0,COUNTA([8]Market!$H$1:$H$65536)-[8]Market!$H$1,1)</definedName>
    <definedName name="rngAudJpy">OFFSET(INDIRECT(ADDRESS(rngChartDate+rngColNum,8,,,"Market")),0,0,COUNTA(#REF!)-#REF!,1)</definedName>
    <definedName name="rngChartDate" localSheetId="7">#REF!</definedName>
    <definedName name="rngChartDate" localSheetId="8">#REF!</definedName>
    <definedName name="rngChartDate" localSheetId="9">#REF!</definedName>
    <definedName name="rngChartDate" localSheetId="18">#REF!</definedName>
    <definedName name="rngChartDate" localSheetId="6">#REF!</definedName>
    <definedName name="rngChartDate" localSheetId="5">#REF!</definedName>
    <definedName name="rngChartDate" localSheetId="4">#REF!</definedName>
    <definedName name="rngChartDate" localSheetId="15">[8]Market!$A$1</definedName>
    <definedName name="rngChartDate">#REF!</definedName>
    <definedName name="rngColNum" localSheetId="7">#REF!</definedName>
    <definedName name="rngColNum" localSheetId="8">#REF!</definedName>
    <definedName name="rngColNum" localSheetId="9">#REF!</definedName>
    <definedName name="rngColNum" localSheetId="18">#REF!</definedName>
    <definedName name="rngColNum" localSheetId="6">#REF!</definedName>
    <definedName name="rngColNum" localSheetId="5">#REF!</definedName>
    <definedName name="rngColNum" localSheetId="4">#REF!</definedName>
    <definedName name="rngColNum" localSheetId="15">[8]Market!$A$2</definedName>
    <definedName name="rngColNum">#REF!</definedName>
    <definedName name="rngCopper" localSheetId="7">OFFSET(INDIRECT(ADDRESS('(A1) AUD Shares Investment'!rngChartDate+'(A1) AUD Shares Investment'!rngColNum,14,,,"Market")),0,0,COUNTA(#REF!)-#REF!,1)</definedName>
    <definedName name="rngCopper" localSheetId="8">OFFSET(INDIRECT(ADDRESS('(A2) USD Shares Investment'!rngChartDate+'(A2) USD Shares Investment'!rngColNum,14,,,"Market")),0,0,COUNTA(#REF!)-#REF!,1)</definedName>
    <definedName name="rngCopper" localSheetId="9">OFFSET(INDIRECT(ADDRESS('(A3) USD events'!rngChartDate+'(A3) USD events'!rngColNum,14,,,"Market")),0,0,COUNTA(#REF!)-#REF!,1)</definedName>
    <definedName name="rngCopper" localSheetId="10">OFFSET(INDIRECT(ADDRESS(rngChartDate+rngColNum,14,,,"Market")),0,0,COUNTA(#REF!)-#REF!,1)</definedName>
    <definedName name="rngCopper" localSheetId="18">OFFSET(INDIRECT(ADDRESS('(O6) Borrowing Cost &amp; Amortise'!rngChartDate+'(O6) Borrowing Cost &amp; Amortise'!rngColNum,14,,,"Market")),0,0,COUNTA(#REF!)-#REF!,1)</definedName>
    <definedName name="rngCopper" localSheetId="6">OFFSET(INDIRECT(ADDRESS('Property-SydneyCarPark Depn'!rngChartDate+'Property-SydneyCarPark Depn'!rngColNum,14,,,"Market")),0,0,COUNTA(#REF!)-#REF!,1)</definedName>
    <definedName name="rngCopper" localSheetId="5">OFFSET(INDIRECT(ADDRESS('Property-Westville Depreciation'!rngChartDate+'Property-Westville Depreciation'!rngColNum,14,,,"Market")),0,0,COUNTA(#REF!)-#REF!,1)</definedName>
    <definedName name="rngCopper" localSheetId="4">OFFSET(INDIRECT(ADDRESS('Rent Sydney (GST)'!rngChartDate+'Rent Sydney (GST)'!rngColNum,14,,,"Market")),0,0,COUNTA(#REF!)-#REF!,1)</definedName>
    <definedName name="rngCopper" localSheetId="15">OFFSET(INDIRECT(ADDRESS('Tax Losses'!rngChartDate+'Tax Losses'!rngColNum,14,,,"Market")),0,0,COUNTA([8]Market!$N$1:$N$65536)-[8]Market!$N$1,1)</definedName>
    <definedName name="rngCopper">OFFSET(INDIRECT(ADDRESS(rngChartDate+rngColNum,14,,,"Market")),0,0,COUNTA(#REF!)-#REF!,1)</definedName>
    <definedName name="rngCorn" localSheetId="7">OFFSET(INDIRECT(ADDRESS('(A1) AUD Shares Investment'!rngChartDate+'(A1) AUD Shares Investment'!rngColNum,21,,,"Market")),0,0,COUNTA(#REF!)-#REF!,1)</definedName>
    <definedName name="rngCorn" localSheetId="8">OFFSET(INDIRECT(ADDRESS('(A2) USD Shares Investment'!rngChartDate+'(A2) USD Shares Investment'!rngColNum,21,,,"Market")),0,0,COUNTA(#REF!)-#REF!,1)</definedName>
    <definedName name="rngCorn" localSheetId="9">OFFSET(INDIRECT(ADDRESS('(A3) USD events'!rngChartDate+'(A3) USD events'!rngColNum,21,,,"Market")),0,0,COUNTA(#REF!)-#REF!,1)</definedName>
    <definedName name="rngCorn" localSheetId="10">OFFSET(INDIRECT(ADDRESS(rngChartDate+rngColNum,21,,,"Market")),0,0,COUNTA(#REF!)-#REF!,1)</definedName>
    <definedName name="rngCorn" localSheetId="18">OFFSET(INDIRECT(ADDRESS('(O6) Borrowing Cost &amp; Amortise'!rngChartDate+'(O6) Borrowing Cost &amp; Amortise'!rngColNum,21,,,"Market")),0,0,COUNTA(#REF!)-#REF!,1)</definedName>
    <definedName name="rngCorn" localSheetId="6">OFFSET(INDIRECT(ADDRESS('Property-SydneyCarPark Depn'!rngChartDate+'Property-SydneyCarPark Depn'!rngColNum,21,,,"Market")),0,0,COUNTA(#REF!)-#REF!,1)</definedName>
    <definedName name="rngCorn" localSheetId="5">OFFSET(INDIRECT(ADDRESS('Property-Westville Depreciation'!rngChartDate+'Property-Westville Depreciation'!rngColNum,21,,,"Market")),0,0,COUNTA(#REF!)-#REF!,1)</definedName>
    <definedName name="rngCorn" localSheetId="4">OFFSET(INDIRECT(ADDRESS('Rent Sydney (GST)'!rngChartDate+'Rent Sydney (GST)'!rngColNum,21,,,"Market")),0,0,COUNTA(#REF!)-#REF!,1)</definedName>
    <definedName name="rngCorn" localSheetId="15">OFFSET(INDIRECT(ADDRESS('Tax Losses'!rngChartDate+'Tax Losses'!rngColNum,21,,,"Market")),0,0,COUNTA([8]Market!$U$1:$U$65536)-[8]Market!$U$1,1)</definedName>
    <definedName name="rngCorn">OFFSET(INDIRECT(ADDRESS(rngChartDate+rngColNum,21,,,"Market")),0,0,COUNTA(#REF!)-#REF!,1)</definedName>
    <definedName name="rngCrudeOil" localSheetId="7">OFFSET(INDIRECT(ADDRESS('(A1) AUD Shares Investment'!rngChartDate+'(A1) AUD Shares Investment'!rngColNum,19,,,"Market")),0,0,COUNTA(#REF!)-#REF!,1)</definedName>
    <definedName name="rngCrudeOil" localSheetId="8">OFFSET(INDIRECT(ADDRESS('(A2) USD Shares Investment'!rngChartDate+'(A2) USD Shares Investment'!rngColNum,19,,,"Market")),0,0,COUNTA(#REF!)-#REF!,1)</definedName>
    <definedName name="rngCrudeOil" localSheetId="9">OFFSET(INDIRECT(ADDRESS('(A3) USD events'!rngChartDate+'(A3) USD events'!rngColNum,19,,,"Market")),0,0,COUNTA(#REF!)-#REF!,1)</definedName>
    <definedName name="rngCrudeOil" localSheetId="10">OFFSET(INDIRECT(ADDRESS(rngChartDate+rngColNum,19,,,"Market")),0,0,COUNTA(#REF!)-#REF!,1)</definedName>
    <definedName name="rngCrudeOil" localSheetId="18">OFFSET(INDIRECT(ADDRESS('(O6) Borrowing Cost &amp; Amortise'!rngChartDate+'(O6) Borrowing Cost &amp; Amortise'!rngColNum,19,,,"Market")),0,0,COUNTA(#REF!)-#REF!,1)</definedName>
    <definedName name="rngCrudeOil" localSheetId="6">OFFSET(INDIRECT(ADDRESS('Property-SydneyCarPark Depn'!rngChartDate+'Property-SydneyCarPark Depn'!rngColNum,19,,,"Market")),0,0,COUNTA(#REF!)-#REF!,1)</definedName>
    <definedName name="rngCrudeOil" localSheetId="5">OFFSET(INDIRECT(ADDRESS('Property-Westville Depreciation'!rngChartDate+'Property-Westville Depreciation'!rngColNum,19,,,"Market")),0,0,COUNTA(#REF!)-#REF!,1)</definedName>
    <definedName name="rngCrudeOil" localSheetId="4">OFFSET(INDIRECT(ADDRESS('Rent Sydney (GST)'!rngChartDate+'Rent Sydney (GST)'!rngColNum,19,,,"Market")),0,0,COUNTA(#REF!)-#REF!,1)</definedName>
    <definedName name="rngCrudeOil" localSheetId="15">OFFSET(INDIRECT(ADDRESS('Tax Losses'!rngChartDate+'Tax Losses'!rngColNum,19,,,"Market")),0,0,COUNTA([8]Market!$S$1:$S$65536)-[8]Market!$S$1,1)</definedName>
    <definedName name="rngCrudeOil">OFFSET(INDIRECT(ADDRESS(rngChartDate+rngColNum,19,,,"Market")),0,0,COUNTA(#REF!)-#REF!,1)</definedName>
    <definedName name="rngDow" localSheetId="7">OFFSET(INDIRECT(ADDRESS('(A1) AUD Shares Investment'!rngChartDate+'(A1) AUD Shares Investment'!rngColNum,4,,,"Market")),0,0,COUNTA(#REF!)-#REF!,1)</definedName>
    <definedName name="rngDow" localSheetId="8">OFFSET(INDIRECT(ADDRESS('(A2) USD Shares Investment'!rngChartDate+'(A2) USD Shares Investment'!rngColNum,4,,,"Market")),0,0,COUNTA(#REF!)-#REF!,1)</definedName>
    <definedName name="rngDow" localSheetId="9">OFFSET(INDIRECT(ADDRESS('(A3) USD events'!rngChartDate+'(A3) USD events'!rngColNum,4,,,"Market")),0,0,COUNTA(#REF!)-#REF!,1)</definedName>
    <definedName name="rngDow" localSheetId="10">OFFSET(INDIRECT(ADDRESS(rngChartDate+rngColNum,4,,,"Market")),0,0,COUNTA(#REF!)-#REF!,1)</definedName>
    <definedName name="rngDow" localSheetId="18">OFFSET(INDIRECT(ADDRESS('(O6) Borrowing Cost &amp; Amortise'!rngChartDate+'(O6) Borrowing Cost &amp; Amortise'!rngColNum,4,,,"Market")),0,0,COUNTA(#REF!)-#REF!,1)</definedName>
    <definedName name="rngDow" localSheetId="6">OFFSET(INDIRECT(ADDRESS('Property-SydneyCarPark Depn'!rngChartDate+'Property-SydneyCarPark Depn'!rngColNum,4,,,"Market")),0,0,COUNTA(#REF!)-#REF!,1)</definedName>
    <definedName name="rngDow" localSheetId="5">OFFSET(INDIRECT(ADDRESS('Property-Westville Depreciation'!rngChartDate+'Property-Westville Depreciation'!rngColNum,4,,,"Market")),0,0,COUNTA(#REF!)-#REF!,1)</definedName>
    <definedName name="rngDow" localSheetId="4">OFFSET(INDIRECT(ADDRESS('Rent Sydney (GST)'!rngChartDate+'Rent Sydney (GST)'!rngColNum,4,,,"Market")),0,0,COUNTA(#REF!)-#REF!,1)</definedName>
    <definedName name="rngDow" localSheetId="15">OFFSET(INDIRECT(ADDRESS('Tax Losses'!rngChartDate+'Tax Losses'!rngColNum,4,,,"Market")),0,0,COUNTA([8]Market!$D$1:$D$65536)-[8]Market!$D$1,1)</definedName>
    <definedName name="rngDow">OFFSET(INDIRECT(ADDRESS(rngChartDate+rngColNum,4,,,"Market")),0,0,COUNTA(#REF!)-#REF!,1)</definedName>
    <definedName name="rngEuro" localSheetId="7">OFFSET(INDIRECT(ADDRESS('(A1) AUD Shares Investment'!rngChartDate+'(A1) AUD Shares Investment'!rngColNum,12,,,"Market")),0,0,COUNTA(#REF!)-#REF!,1)</definedName>
    <definedName name="rngEuro" localSheetId="8">OFFSET(INDIRECT(ADDRESS('(A2) USD Shares Investment'!rngChartDate+'(A2) USD Shares Investment'!rngColNum,12,,,"Market")),0,0,COUNTA(#REF!)-#REF!,1)</definedName>
    <definedName name="rngEuro" localSheetId="9">OFFSET(INDIRECT(ADDRESS('(A3) USD events'!rngChartDate+'(A3) USD events'!rngColNum,12,,,"Market")),0,0,COUNTA(#REF!)-#REF!,1)</definedName>
    <definedName name="rngEuro" localSheetId="10">OFFSET(INDIRECT(ADDRESS(rngChartDate+rngColNum,12,,,"Market")),0,0,COUNTA(#REF!)-#REF!,1)</definedName>
    <definedName name="rngEuro" localSheetId="18">OFFSET(INDIRECT(ADDRESS('(O6) Borrowing Cost &amp; Amortise'!rngChartDate+'(O6) Borrowing Cost &amp; Amortise'!rngColNum,12,,,"Market")),0,0,COUNTA(#REF!)-#REF!,1)</definedName>
    <definedName name="rngEuro" localSheetId="6">OFFSET(INDIRECT(ADDRESS('Property-SydneyCarPark Depn'!rngChartDate+'Property-SydneyCarPark Depn'!rngColNum,12,,,"Market")),0,0,COUNTA(#REF!)-#REF!,1)</definedName>
    <definedName name="rngEuro" localSheetId="5">OFFSET(INDIRECT(ADDRESS('Property-Westville Depreciation'!rngChartDate+'Property-Westville Depreciation'!rngColNum,12,,,"Market")),0,0,COUNTA(#REF!)-#REF!,1)</definedName>
    <definedName name="rngEuro" localSheetId="4">OFFSET(INDIRECT(ADDRESS('Rent Sydney (GST)'!rngChartDate+'Rent Sydney (GST)'!rngColNum,12,,,"Market")),0,0,COUNTA(#REF!)-#REF!,1)</definedName>
    <definedName name="rngEuro" localSheetId="15">OFFSET(INDIRECT(ADDRESS('Tax Losses'!rngChartDate+'Tax Losses'!rngColNum,12,,,"Market")),0,0,COUNTA([8]Market!$L$1:$L$65536)-[8]Market!$L$1,1)</definedName>
    <definedName name="rngEuro">OFFSET(INDIRECT(ADDRESS(rngChartDate+rngColNum,12,,,"Market")),0,0,COUNTA(#REF!)-#REF!,1)</definedName>
    <definedName name="rngGold" localSheetId="7">OFFSET(INDIRECT(ADDRESS('(A1) AUD Shares Investment'!rngChartDate+'(A1) AUD Shares Investment'!rngColNum,15,,,"Market")),0,0,COUNTA(#REF!)-#REF!,1)</definedName>
    <definedName name="rngGold" localSheetId="8">OFFSET(INDIRECT(ADDRESS('(A2) USD Shares Investment'!rngChartDate+'(A2) USD Shares Investment'!rngColNum,15,,,"Market")),0,0,COUNTA(#REF!)-#REF!,1)</definedName>
    <definedName name="rngGold" localSheetId="9">OFFSET(INDIRECT(ADDRESS('(A3) USD events'!rngChartDate+'(A3) USD events'!rngColNum,15,,,"Market")),0,0,COUNTA(#REF!)-#REF!,1)</definedName>
    <definedName name="rngGold" localSheetId="10">OFFSET(INDIRECT(ADDRESS(rngChartDate+rngColNum,15,,,"Market")),0,0,COUNTA(#REF!)-#REF!,1)</definedName>
    <definedName name="rngGold" localSheetId="18">OFFSET(INDIRECT(ADDRESS('(O6) Borrowing Cost &amp; Amortise'!rngChartDate+'(O6) Borrowing Cost &amp; Amortise'!rngColNum,15,,,"Market")),0,0,COUNTA(#REF!)-#REF!,1)</definedName>
    <definedName name="rngGold" localSheetId="6">OFFSET(INDIRECT(ADDRESS('Property-SydneyCarPark Depn'!rngChartDate+'Property-SydneyCarPark Depn'!rngColNum,15,,,"Market")),0,0,COUNTA(#REF!)-#REF!,1)</definedName>
    <definedName name="rngGold" localSheetId="5">OFFSET(INDIRECT(ADDRESS('Property-Westville Depreciation'!rngChartDate+'Property-Westville Depreciation'!rngColNum,15,,,"Market")),0,0,COUNTA(#REF!)-#REF!,1)</definedName>
    <definedName name="rngGold" localSheetId="4">OFFSET(INDIRECT(ADDRESS('Rent Sydney (GST)'!rngChartDate+'Rent Sydney (GST)'!rngColNum,15,,,"Market")),0,0,COUNTA(#REF!)-#REF!,1)</definedName>
    <definedName name="rngGold" localSheetId="15">OFFSET(INDIRECT(ADDRESS('Tax Losses'!rngChartDate+'Tax Losses'!rngColNum,15,,,"Market")),0,0,COUNTA([8]Market!$O$1:$O$65536)-[8]Market!$O$1,1)</definedName>
    <definedName name="rngGold">OFFSET(INDIRECT(ADDRESS(rngChartDate+rngColNum,15,,,"Market")),0,0,COUNTA(#REF!)-#REF!,1)</definedName>
    <definedName name="rngHSIndex" localSheetId="7">OFFSET(INDIRECT(ADDRESS('(A1) AUD Shares Investment'!rngChartDate+'(A1) AUD Shares Investment'!rngColNum,7,,,"Market")),0,0,COUNTA(#REF!)-#REF!,1)</definedName>
    <definedName name="rngHSIndex" localSheetId="8">OFFSET(INDIRECT(ADDRESS('(A2) USD Shares Investment'!rngChartDate+'(A2) USD Shares Investment'!rngColNum,7,,,"Market")),0,0,COUNTA(#REF!)-#REF!,1)</definedName>
    <definedName name="rngHSIndex" localSheetId="9">OFFSET(INDIRECT(ADDRESS('(A3) USD events'!rngChartDate+'(A3) USD events'!rngColNum,7,,,"Market")),0,0,COUNTA(#REF!)-#REF!,1)</definedName>
    <definedName name="rngHSIndex" localSheetId="10">OFFSET(INDIRECT(ADDRESS(rngChartDate+rngColNum,7,,,"Market")),0,0,COUNTA(#REF!)-#REF!,1)</definedName>
    <definedName name="rngHSIndex" localSheetId="18">OFFSET(INDIRECT(ADDRESS('(O6) Borrowing Cost &amp; Amortise'!rngChartDate+'(O6) Borrowing Cost &amp; Amortise'!rngColNum,7,,,"Market")),0,0,COUNTA(#REF!)-#REF!,1)</definedName>
    <definedName name="rngHSIndex" localSheetId="6">OFFSET(INDIRECT(ADDRESS('Property-SydneyCarPark Depn'!rngChartDate+'Property-SydneyCarPark Depn'!rngColNum,7,,,"Market")),0,0,COUNTA(#REF!)-#REF!,1)</definedName>
    <definedName name="rngHSIndex" localSheetId="5">OFFSET(INDIRECT(ADDRESS('Property-Westville Depreciation'!rngChartDate+'Property-Westville Depreciation'!rngColNum,7,,,"Market")),0,0,COUNTA(#REF!)-#REF!,1)</definedName>
    <definedName name="rngHSIndex" localSheetId="4">OFFSET(INDIRECT(ADDRESS('Rent Sydney (GST)'!rngChartDate+'Rent Sydney (GST)'!rngColNum,7,,,"Market")),0,0,COUNTA(#REF!)-#REF!,1)</definedName>
    <definedName name="rngHSIndex" localSheetId="15">OFFSET(INDIRECT(ADDRESS('Tax Losses'!rngChartDate+'Tax Losses'!rngColNum,7,,,"Market")),0,0,COUNTA([8]Market!$G$1:$G$65536)-[8]Market!$G$1,1)</definedName>
    <definedName name="rngHSIndex">OFFSET(INDIRECT(ADDRESS(rngChartDate+rngColNum,7,,,"Market")),0,0,COUNTA(#REF!)-#REF!,1)</definedName>
    <definedName name="rngHsiVol" localSheetId="7">OFFSET(INDIRECT(ADDRESS('(A1) AUD Shares Investment'!rngChartDate+'(A1) AUD Shares Investment'!rngColNum,24,,,"Market")),0,0,COUNTA(#REF!)-#REF!,1)</definedName>
    <definedName name="rngHsiVol" localSheetId="8">OFFSET(INDIRECT(ADDRESS('(A2) USD Shares Investment'!rngChartDate+'(A2) USD Shares Investment'!rngColNum,24,,,"Market")),0,0,COUNTA(#REF!)-#REF!,1)</definedName>
    <definedName name="rngHsiVol" localSheetId="9">OFFSET(INDIRECT(ADDRESS('(A3) USD events'!rngChartDate+'(A3) USD events'!rngColNum,24,,,"Market")),0,0,COUNTA(#REF!)-#REF!,1)</definedName>
    <definedName name="rngHsiVol" localSheetId="10">OFFSET(INDIRECT(ADDRESS(rngChartDate+rngColNum,24,,,"Market")),0,0,COUNTA(#REF!)-#REF!,1)</definedName>
    <definedName name="rngHsiVol" localSheetId="18">OFFSET(INDIRECT(ADDRESS('(O6) Borrowing Cost &amp; Amortise'!rngChartDate+'(O6) Borrowing Cost &amp; Amortise'!rngColNum,24,,,"Market")),0,0,COUNTA(#REF!)-#REF!,1)</definedName>
    <definedName name="rngHsiVol" localSheetId="6">OFFSET(INDIRECT(ADDRESS('Property-SydneyCarPark Depn'!rngChartDate+'Property-SydneyCarPark Depn'!rngColNum,24,,,"Market")),0,0,COUNTA(#REF!)-#REF!,1)</definedName>
    <definedName name="rngHsiVol" localSheetId="5">OFFSET(INDIRECT(ADDRESS('Property-Westville Depreciation'!rngChartDate+'Property-Westville Depreciation'!rngColNum,24,,,"Market")),0,0,COUNTA(#REF!)-#REF!,1)</definedName>
    <definedName name="rngHsiVol" localSheetId="4">OFFSET(INDIRECT(ADDRESS('Rent Sydney (GST)'!rngChartDate+'Rent Sydney (GST)'!rngColNum,24,,,"Market")),0,0,COUNTA(#REF!)-#REF!,1)</definedName>
    <definedName name="rngHsiVol" localSheetId="15">OFFSET(INDIRECT(ADDRESS('Tax Losses'!rngChartDate+'Tax Losses'!rngColNum,24,,,"Market")),0,0,COUNTA([8]Market!$X$1:$X$65536)-[8]Market!$X$1,1)</definedName>
    <definedName name="rngHsiVol">OFFSET(INDIRECT(ADDRESS(rngChartDate+rngColNum,24,,,"Market")),0,0,COUNTA(#REF!)-#REF!,1)</definedName>
    <definedName name="rngJpy" localSheetId="7">OFFSET(INDIRECT(ADDRESS('(A1) AUD Shares Investment'!rngChartDate+'(A1) AUD Shares Investment'!rngColNum,11,,,"Market")),0,0,COUNTA(#REF!)-#REF!,1)</definedName>
    <definedName name="rngJpy" localSheetId="8">OFFSET(INDIRECT(ADDRESS('(A2) USD Shares Investment'!rngChartDate+'(A2) USD Shares Investment'!rngColNum,11,,,"Market")),0,0,COUNTA(#REF!)-#REF!,1)</definedName>
    <definedName name="rngJpy" localSheetId="9">OFFSET(INDIRECT(ADDRESS('(A3) USD events'!rngChartDate+'(A3) USD events'!rngColNum,11,,,"Market")),0,0,COUNTA(#REF!)-#REF!,1)</definedName>
    <definedName name="rngJpy" localSheetId="10">OFFSET(INDIRECT(ADDRESS(rngChartDate+rngColNum,11,,,"Market")),0,0,COUNTA(#REF!)-#REF!,1)</definedName>
    <definedName name="rngJpy" localSheetId="18">OFFSET(INDIRECT(ADDRESS('(O6) Borrowing Cost &amp; Amortise'!rngChartDate+'(O6) Borrowing Cost &amp; Amortise'!rngColNum,11,,,"Market")),0,0,COUNTA(#REF!)-#REF!,1)</definedName>
    <definedName name="rngJpy" localSheetId="6">OFFSET(INDIRECT(ADDRESS('Property-SydneyCarPark Depn'!rngChartDate+'Property-SydneyCarPark Depn'!rngColNum,11,,,"Market")),0,0,COUNTA(#REF!)-#REF!,1)</definedName>
    <definedName name="rngJpy" localSheetId="5">OFFSET(INDIRECT(ADDRESS('Property-Westville Depreciation'!rngChartDate+'Property-Westville Depreciation'!rngColNum,11,,,"Market")),0,0,COUNTA(#REF!)-#REF!,1)</definedName>
    <definedName name="rngJpy" localSheetId="4">OFFSET(INDIRECT(ADDRESS('Rent Sydney (GST)'!rngChartDate+'Rent Sydney (GST)'!rngColNum,11,,,"Market")),0,0,COUNTA(#REF!)-#REF!,1)</definedName>
    <definedName name="rngJpy" localSheetId="15">OFFSET(INDIRECT(ADDRESS('Tax Losses'!rngChartDate+'Tax Losses'!rngColNum,11,,,"Market")),0,0,COUNTA([8]Market!$K$1:$K$65536)-[8]Market!$K$1,1)</definedName>
    <definedName name="rngJpy">OFFSET(INDIRECT(ADDRESS(rngChartDate+rngColNum,11,,,"Market")),0,0,COUNTA(#REF!)-#REF!,1)</definedName>
    <definedName name="rngNatGas" localSheetId="7">OFFSET(INDIRECT(ADDRESS('(A1) AUD Shares Investment'!rngChartDate+'(A1) AUD Shares Investment'!rngColNum,20,,,"Market")),0,0,COUNTA(#REF!)-#REF!,1)</definedName>
    <definedName name="rngNatGas" localSheetId="8">OFFSET(INDIRECT(ADDRESS('(A2) USD Shares Investment'!rngChartDate+'(A2) USD Shares Investment'!rngColNum,20,,,"Market")),0,0,COUNTA(#REF!)-#REF!,1)</definedName>
    <definedName name="rngNatGas" localSheetId="9">OFFSET(INDIRECT(ADDRESS('(A3) USD events'!rngChartDate+'(A3) USD events'!rngColNum,20,,,"Market")),0,0,COUNTA(#REF!)-#REF!,1)</definedName>
    <definedName name="rngNatGas" localSheetId="10">OFFSET(INDIRECT(ADDRESS(rngChartDate+rngColNum,20,,,"Market")),0,0,COUNTA(#REF!)-#REF!,1)</definedName>
    <definedName name="rngNatGas" localSheetId="18">OFFSET(INDIRECT(ADDRESS('(O6) Borrowing Cost &amp; Amortise'!rngChartDate+'(O6) Borrowing Cost &amp; Amortise'!rngColNum,20,,,"Market")),0,0,COUNTA(#REF!)-#REF!,1)</definedName>
    <definedName name="rngNatGas" localSheetId="6">OFFSET(INDIRECT(ADDRESS('Property-SydneyCarPark Depn'!rngChartDate+'Property-SydneyCarPark Depn'!rngColNum,20,,,"Market")),0,0,COUNTA(#REF!)-#REF!,1)</definedName>
    <definedName name="rngNatGas" localSheetId="5">OFFSET(INDIRECT(ADDRESS('Property-Westville Depreciation'!rngChartDate+'Property-Westville Depreciation'!rngColNum,20,,,"Market")),0,0,COUNTA(#REF!)-#REF!,1)</definedName>
    <definedName name="rngNatGas" localSheetId="4">OFFSET(INDIRECT(ADDRESS('Rent Sydney (GST)'!rngChartDate+'Rent Sydney (GST)'!rngColNum,20,,,"Market")),0,0,COUNTA(#REF!)-#REF!,1)</definedName>
    <definedName name="rngNatGas" localSheetId="15">OFFSET(INDIRECT(ADDRESS('Tax Losses'!rngChartDate+'Tax Losses'!rngColNum,20,,,"Market")),0,0,COUNTA([8]Market!$T$1:$T$65536)-[8]Market!$T$1,1)</definedName>
    <definedName name="rngNatGas">OFFSET(INDIRECT(ADDRESS(rngChartDate+rngColNum,20,,,"Market")),0,0,COUNTA(#REF!)-#REF!,1)</definedName>
    <definedName name="rngNikkei" localSheetId="7">OFFSET(INDIRECT(ADDRESS('(A1) AUD Shares Investment'!rngChartDate+'(A1) AUD Shares Investment'!rngColNum,6,,,"Market")),0,0,COUNTA(#REF!)-#REF!,1)</definedName>
    <definedName name="rngNikkei" localSheetId="8">OFFSET(INDIRECT(ADDRESS('(A2) USD Shares Investment'!rngChartDate+'(A2) USD Shares Investment'!rngColNum,6,,,"Market")),0,0,COUNTA(#REF!)-#REF!,1)</definedName>
    <definedName name="rngNikkei" localSheetId="9">OFFSET(INDIRECT(ADDRESS('(A3) USD events'!rngChartDate+'(A3) USD events'!rngColNum,6,,,"Market")),0,0,COUNTA(#REF!)-#REF!,1)</definedName>
    <definedName name="rngNikkei" localSheetId="10">OFFSET(INDIRECT(ADDRESS(rngChartDate+rngColNum,6,,,"Market")),0,0,COUNTA(#REF!)-#REF!,1)</definedName>
    <definedName name="rngNikkei" localSheetId="18">OFFSET(INDIRECT(ADDRESS('(O6) Borrowing Cost &amp; Amortise'!rngChartDate+'(O6) Borrowing Cost &amp; Amortise'!rngColNum,6,,,"Market")),0,0,COUNTA(#REF!)-#REF!,1)</definedName>
    <definedName name="rngNikkei" localSheetId="6">OFFSET(INDIRECT(ADDRESS('Property-SydneyCarPark Depn'!rngChartDate+'Property-SydneyCarPark Depn'!rngColNum,6,,,"Market")),0,0,COUNTA(#REF!)-#REF!,1)</definedName>
    <definedName name="rngNikkei" localSheetId="5">OFFSET(INDIRECT(ADDRESS('Property-Westville Depreciation'!rngChartDate+'Property-Westville Depreciation'!rngColNum,6,,,"Market")),0,0,COUNTA(#REF!)-#REF!,1)</definedName>
    <definedName name="rngNikkei" localSheetId="4">OFFSET(INDIRECT(ADDRESS('Rent Sydney (GST)'!rngChartDate+'Rent Sydney (GST)'!rngColNum,6,,,"Market")),0,0,COUNTA(#REF!)-#REF!,1)</definedName>
    <definedName name="rngNikkei" localSheetId="15">OFFSET(INDIRECT(ADDRESS('Tax Losses'!rngChartDate+'Tax Losses'!rngColNum,6,,,"Market")),0,0,COUNTA([8]Market!$F$1:$F$65536)-[8]Market!$F$1,1)</definedName>
    <definedName name="rngNikkei">OFFSET(INDIRECT(ADDRESS(rngChartDate+rngColNum,6,,,"Market")),0,0,COUNTA(#REF!)-#REF!,1)</definedName>
    <definedName name="rngNZD" localSheetId="7">OFFSET(INDIRECT(ADDRESS('(A1) AUD Shares Investment'!rngChartDate+'(A1) AUD Shares Investment'!rngColNum,9,,,"Market")),0,0,COUNTA(#REF!)-#REF!,1)</definedName>
    <definedName name="rngNZD" localSheetId="8">OFFSET(INDIRECT(ADDRESS('(A2) USD Shares Investment'!rngChartDate+'(A2) USD Shares Investment'!rngColNum,9,,,"Market")),0,0,COUNTA(#REF!)-#REF!,1)</definedName>
    <definedName name="rngNZD" localSheetId="9">OFFSET(INDIRECT(ADDRESS('(A3) USD events'!rngChartDate+'(A3) USD events'!rngColNum,9,,,"Market")),0,0,COUNTA(#REF!)-#REF!,1)</definedName>
    <definedName name="rngNZD" localSheetId="10">OFFSET(INDIRECT(ADDRESS(rngChartDate+rngColNum,9,,,"Market")),0,0,COUNTA(#REF!)-#REF!,1)</definedName>
    <definedName name="rngNZD" localSheetId="18">OFFSET(INDIRECT(ADDRESS('(O6) Borrowing Cost &amp; Amortise'!rngChartDate+'(O6) Borrowing Cost &amp; Amortise'!rngColNum,9,,,"Market")),0,0,COUNTA(#REF!)-#REF!,1)</definedName>
    <definedName name="rngNZD" localSheetId="6">OFFSET(INDIRECT(ADDRESS('Property-SydneyCarPark Depn'!rngChartDate+'Property-SydneyCarPark Depn'!rngColNum,9,,,"Market")),0,0,COUNTA(#REF!)-#REF!,1)</definedName>
    <definedName name="rngNZD" localSheetId="5">OFFSET(INDIRECT(ADDRESS('Property-Westville Depreciation'!rngChartDate+'Property-Westville Depreciation'!rngColNum,9,,,"Market")),0,0,COUNTA(#REF!)-#REF!,1)</definedName>
    <definedName name="rngNZD" localSheetId="4">OFFSET(INDIRECT(ADDRESS('Rent Sydney (GST)'!rngChartDate+'Rent Sydney (GST)'!rngColNum,9,,,"Market")),0,0,COUNTA(#REF!)-#REF!,1)</definedName>
    <definedName name="rngNZD" localSheetId="15">OFFSET(INDIRECT(ADDRESS('Tax Losses'!rngChartDate+'Tax Losses'!rngColNum,9,,,"Market")),0,0,COUNTA([8]Market!$I$1:$I$65536)-[8]Market!$I$1,1)</definedName>
    <definedName name="rngNZD">OFFSET(INDIRECT(ADDRESS(rngChartDate+rngColNum,9,,,"Market")),0,0,COUNTA(#REF!)-#REF!,1)</definedName>
    <definedName name="rngPalladium" localSheetId="7">OFFSET(INDIRECT(ADDRESS('(A1) AUD Shares Investment'!rngChartDate+'(A1) AUD Shares Investment'!rngColNum,18,,,"Market")),0,0,COUNTA(#REF!)-#REF!,1)</definedName>
    <definedName name="rngPalladium" localSheetId="8">OFFSET(INDIRECT(ADDRESS('(A2) USD Shares Investment'!rngChartDate+'(A2) USD Shares Investment'!rngColNum,18,,,"Market")),0,0,COUNTA(#REF!)-#REF!,1)</definedName>
    <definedName name="rngPalladium" localSheetId="9">OFFSET(INDIRECT(ADDRESS('(A3) USD events'!rngChartDate+'(A3) USD events'!rngColNum,18,,,"Market")),0,0,COUNTA(#REF!)-#REF!,1)</definedName>
    <definedName name="rngPalladium" localSheetId="10">OFFSET(INDIRECT(ADDRESS(rngChartDate+rngColNum,18,,,"Market")),0,0,COUNTA(#REF!)-#REF!,1)</definedName>
    <definedName name="rngPalladium" localSheetId="18">OFFSET(INDIRECT(ADDRESS('(O6) Borrowing Cost &amp; Amortise'!rngChartDate+'(O6) Borrowing Cost &amp; Amortise'!rngColNum,18,,,"Market")),0,0,COUNTA(#REF!)-#REF!,1)</definedName>
    <definedName name="rngPalladium" localSheetId="6">OFFSET(INDIRECT(ADDRESS('Property-SydneyCarPark Depn'!rngChartDate+'Property-SydneyCarPark Depn'!rngColNum,18,,,"Market")),0,0,COUNTA(#REF!)-#REF!,1)</definedName>
    <definedName name="rngPalladium" localSheetId="5">OFFSET(INDIRECT(ADDRESS('Property-Westville Depreciation'!rngChartDate+'Property-Westville Depreciation'!rngColNum,18,,,"Market")),0,0,COUNTA(#REF!)-#REF!,1)</definedName>
    <definedName name="rngPalladium" localSheetId="4">OFFSET(INDIRECT(ADDRESS('Rent Sydney (GST)'!rngChartDate+'Rent Sydney (GST)'!rngColNum,18,,,"Market")),0,0,COUNTA(#REF!)-#REF!,1)</definedName>
    <definedName name="rngPalladium" localSheetId="15">OFFSET(INDIRECT(ADDRESS('Tax Losses'!rngChartDate+'Tax Losses'!rngColNum,18,,,"Market")),0,0,COUNTA([8]Market!$R$1:$R$65536)-[8]Market!$R$1,1)</definedName>
    <definedName name="rngPalladium">OFFSET(INDIRECT(ADDRESS(rngChartDate+rngColNum,18,,,"Market")),0,0,COUNTA(#REF!)-#REF!,1)</definedName>
    <definedName name="rngPlatinum" localSheetId="7">OFFSET(INDIRECT(ADDRESS('(A1) AUD Shares Investment'!rngChartDate+'(A1) AUD Shares Investment'!rngColNum,17,,,"Market")),0,0,COUNTA(#REF!)-#REF!,1)</definedName>
    <definedName name="rngPlatinum" localSheetId="8">OFFSET(INDIRECT(ADDRESS('(A2) USD Shares Investment'!rngChartDate+'(A2) USD Shares Investment'!rngColNum,17,,,"Market")),0,0,COUNTA(#REF!)-#REF!,1)</definedName>
    <definedName name="rngPlatinum" localSheetId="9">OFFSET(INDIRECT(ADDRESS('(A3) USD events'!rngChartDate+'(A3) USD events'!rngColNum,17,,,"Market")),0,0,COUNTA(#REF!)-#REF!,1)</definedName>
    <definedName name="rngPlatinum" localSheetId="10">OFFSET(INDIRECT(ADDRESS(rngChartDate+rngColNum,17,,,"Market")),0,0,COUNTA(#REF!)-#REF!,1)</definedName>
    <definedName name="rngPlatinum" localSheetId="18">OFFSET(INDIRECT(ADDRESS('(O6) Borrowing Cost &amp; Amortise'!rngChartDate+'(O6) Borrowing Cost &amp; Amortise'!rngColNum,17,,,"Market")),0,0,COUNTA(#REF!)-#REF!,1)</definedName>
    <definedName name="rngPlatinum" localSheetId="6">OFFSET(INDIRECT(ADDRESS('Property-SydneyCarPark Depn'!rngChartDate+'Property-SydneyCarPark Depn'!rngColNum,17,,,"Market")),0,0,COUNTA(#REF!)-#REF!,1)</definedName>
    <definedName name="rngPlatinum" localSheetId="5">OFFSET(INDIRECT(ADDRESS('Property-Westville Depreciation'!rngChartDate+'Property-Westville Depreciation'!rngColNum,17,,,"Market")),0,0,COUNTA(#REF!)-#REF!,1)</definedName>
    <definedName name="rngPlatinum" localSheetId="4">OFFSET(INDIRECT(ADDRESS('Rent Sydney (GST)'!rngChartDate+'Rent Sydney (GST)'!rngColNum,17,,,"Market")),0,0,COUNTA(#REF!)-#REF!,1)</definedName>
    <definedName name="rngPlatinum" localSheetId="15">OFFSET(INDIRECT(ADDRESS('Tax Losses'!rngChartDate+'Tax Losses'!rngColNum,17,,,"Market")),0,0,COUNTA([8]Market!$Q$1:$Q$65536)-[8]Market!$Q$1,1)</definedName>
    <definedName name="rngPlatinum">OFFSET(INDIRECT(ADDRESS(rngChartDate+rngColNum,17,,,"Market")),0,0,COUNTA(#REF!)-#REF!,1)</definedName>
    <definedName name="rngSilver" localSheetId="7">OFFSET(INDIRECT(ADDRESS('(A1) AUD Shares Investment'!rngChartDate+'(A1) AUD Shares Investment'!rngColNum,16,,,"Market")),0,0,COUNTA(#REF!)-#REF!,1)</definedName>
    <definedName name="rngSilver" localSheetId="8">OFFSET(INDIRECT(ADDRESS('(A2) USD Shares Investment'!rngChartDate+'(A2) USD Shares Investment'!rngColNum,16,,,"Market")),0,0,COUNTA(#REF!)-#REF!,1)</definedName>
    <definedName name="rngSilver" localSheetId="9">OFFSET(INDIRECT(ADDRESS('(A3) USD events'!rngChartDate+'(A3) USD events'!rngColNum,16,,,"Market")),0,0,COUNTA(#REF!)-#REF!,1)</definedName>
    <definedName name="rngSilver" localSheetId="10">OFFSET(INDIRECT(ADDRESS(rngChartDate+rngColNum,16,,,"Market")),0,0,COUNTA(#REF!)-#REF!,1)</definedName>
    <definedName name="rngSilver" localSheetId="18">OFFSET(INDIRECT(ADDRESS('(O6) Borrowing Cost &amp; Amortise'!rngChartDate+'(O6) Borrowing Cost &amp; Amortise'!rngColNum,16,,,"Market")),0,0,COUNTA(#REF!)-#REF!,1)</definedName>
    <definedName name="rngSilver" localSheetId="6">OFFSET(INDIRECT(ADDRESS('Property-SydneyCarPark Depn'!rngChartDate+'Property-SydneyCarPark Depn'!rngColNum,16,,,"Market")),0,0,COUNTA(#REF!)-#REF!,1)</definedName>
    <definedName name="rngSilver" localSheetId="5">OFFSET(INDIRECT(ADDRESS('Property-Westville Depreciation'!rngChartDate+'Property-Westville Depreciation'!rngColNum,16,,,"Market")),0,0,COUNTA(#REF!)-#REF!,1)</definedName>
    <definedName name="rngSilver" localSheetId="4">OFFSET(INDIRECT(ADDRESS('Rent Sydney (GST)'!rngChartDate+'Rent Sydney (GST)'!rngColNum,16,,,"Market")),0,0,COUNTA(#REF!)-#REF!,1)</definedName>
    <definedName name="rngSilver" localSheetId="15">OFFSET(INDIRECT(ADDRESS('Tax Losses'!rngChartDate+'Tax Losses'!rngColNum,16,,,"Market")),0,0,COUNTA([8]Market!$P$1:$P$65536)-[8]Market!$P$1,1)</definedName>
    <definedName name="rngSilver">OFFSET(INDIRECT(ADDRESS(rngChartDate+rngColNum,16,,,"Market")),0,0,COUNTA(#REF!)-#REF!,1)</definedName>
    <definedName name="rngSoybeans" localSheetId="7">OFFSET(INDIRECT(ADDRESS('(A1) AUD Shares Investment'!rngChartDate+'(A1) AUD Shares Investment'!rngColNum,23,,,"Market")),0,0,COUNTA(#REF!)-#REF!,1)</definedName>
    <definedName name="rngSoybeans" localSheetId="8">OFFSET(INDIRECT(ADDRESS('(A2) USD Shares Investment'!rngChartDate+'(A2) USD Shares Investment'!rngColNum,23,,,"Market")),0,0,COUNTA(#REF!)-#REF!,1)</definedName>
    <definedName name="rngSoybeans" localSheetId="9">OFFSET(INDIRECT(ADDRESS('(A3) USD events'!rngChartDate+'(A3) USD events'!rngColNum,23,,,"Market")),0,0,COUNTA(#REF!)-#REF!,1)</definedName>
    <definedName name="rngSoybeans" localSheetId="10">OFFSET(INDIRECT(ADDRESS(rngChartDate+rngColNum,23,,,"Market")),0,0,COUNTA(#REF!)-#REF!,1)</definedName>
    <definedName name="rngSoybeans" localSheetId="18">OFFSET(INDIRECT(ADDRESS('(O6) Borrowing Cost &amp; Amortise'!rngChartDate+'(O6) Borrowing Cost &amp; Amortise'!rngColNum,23,,,"Market")),0,0,COUNTA(#REF!)-#REF!,1)</definedName>
    <definedName name="rngSoybeans" localSheetId="6">OFFSET(INDIRECT(ADDRESS('Property-SydneyCarPark Depn'!rngChartDate+'Property-SydneyCarPark Depn'!rngColNum,23,,,"Market")),0,0,COUNTA(#REF!)-#REF!,1)</definedName>
    <definedName name="rngSoybeans" localSheetId="5">OFFSET(INDIRECT(ADDRESS('Property-Westville Depreciation'!rngChartDate+'Property-Westville Depreciation'!rngColNum,23,,,"Market")),0,0,COUNTA(#REF!)-#REF!,1)</definedName>
    <definedName name="rngSoybeans" localSheetId="4">OFFSET(INDIRECT(ADDRESS('Rent Sydney (GST)'!rngChartDate+'Rent Sydney (GST)'!rngColNum,23,,,"Market")),0,0,COUNTA(#REF!)-#REF!,1)</definedName>
    <definedName name="rngSoybeans" localSheetId="15">OFFSET(INDIRECT(ADDRESS('Tax Losses'!rngChartDate+'Tax Losses'!rngColNum,23,,,"Market")),0,0,COUNTA([8]Market!$W$1:$W$65536)-[8]Market!$W$1,1)</definedName>
    <definedName name="rngSoybeans">OFFSET(INDIRECT(ADDRESS(rngChartDate+rngColNum,23,,,"Market")),0,0,COUNTA(#REF!)-#REF!,1)</definedName>
    <definedName name="rngWheat" localSheetId="7">OFFSET(INDIRECT(ADDRESS('(A1) AUD Shares Investment'!rngChartDate+'(A1) AUD Shares Investment'!rngColNum,22,,,"Market")),0,0,COUNTA(#REF!)-#REF!,1)</definedName>
    <definedName name="rngWheat" localSheetId="8">OFFSET(INDIRECT(ADDRESS('(A2) USD Shares Investment'!rngChartDate+'(A2) USD Shares Investment'!rngColNum,22,,,"Market")),0,0,COUNTA(#REF!)-#REF!,1)</definedName>
    <definedName name="rngWheat" localSheetId="9">OFFSET(INDIRECT(ADDRESS('(A3) USD events'!rngChartDate+'(A3) USD events'!rngColNum,22,,,"Market")),0,0,COUNTA(#REF!)-#REF!,1)</definedName>
    <definedName name="rngWheat" localSheetId="10">OFFSET(INDIRECT(ADDRESS(rngChartDate+rngColNum,22,,,"Market")),0,0,COUNTA(#REF!)-#REF!,1)</definedName>
    <definedName name="rngWheat" localSheetId="18">OFFSET(INDIRECT(ADDRESS('(O6) Borrowing Cost &amp; Amortise'!rngChartDate+'(O6) Borrowing Cost &amp; Amortise'!rngColNum,22,,,"Market")),0,0,COUNTA(#REF!)-#REF!,1)</definedName>
    <definedName name="rngWheat" localSheetId="6">OFFSET(INDIRECT(ADDRESS('Property-SydneyCarPark Depn'!rngChartDate+'Property-SydneyCarPark Depn'!rngColNum,22,,,"Market")),0,0,COUNTA(#REF!)-#REF!,1)</definedName>
    <definedName name="rngWheat" localSheetId="5">OFFSET(INDIRECT(ADDRESS('Property-Westville Depreciation'!rngChartDate+'Property-Westville Depreciation'!rngColNum,22,,,"Market")),0,0,COUNTA(#REF!)-#REF!,1)</definedName>
    <definedName name="rngWheat" localSheetId="4">OFFSET(INDIRECT(ADDRESS('Rent Sydney (GST)'!rngChartDate+'Rent Sydney (GST)'!rngColNum,22,,,"Market")),0,0,COUNTA(#REF!)-#REF!,1)</definedName>
    <definedName name="rngWheat" localSheetId="15">OFFSET(INDIRECT(ADDRESS('Tax Losses'!rngChartDate+'Tax Losses'!rngColNum,22,,,"Market")),0,0,COUNTA([8]Market!$V$1:$V$65536)-[8]Market!$V$1,1)</definedName>
    <definedName name="rngWheat">OFFSET(INDIRECT(ADDRESS(rngChartDate+rngColNum,22,,,"Market")),0,0,COUNTA(#REF!)-#REF!,1)</definedName>
    <definedName name="rngZinc" localSheetId="7">OFFSET(INDIRECT(ADDRESS('(A1) AUD Shares Investment'!rngChartDate+'(A1) AUD Shares Investment'!rngColNum,13,,,"Market")),0,0,COUNTA(#REF!)-#REF!,1)</definedName>
    <definedName name="rngZinc" localSheetId="8">OFFSET(INDIRECT(ADDRESS('(A2) USD Shares Investment'!rngChartDate+'(A2) USD Shares Investment'!rngColNum,13,,,"Market")),0,0,COUNTA(#REF!)-#REF!,1)</definedName>
    <definedName name="rngZinc" localSheetId="9">OFFSET(INDIRECT(ADDRESS('(A3) USD events'!rngChartDate+'(A3) USD events'!rngColNum,13,,,"Market")),0,0,COUNTA(#REF!)-#REF!,1)</definedName>
    <definedName name="rngZinc" localSheetId="10">OFFSET(INDIRECT(ADDRESS(rngChartDate+rngColNum,13,,,"Market")),0,0,COUNTA(#REF!)-#REF!,1)</definedName>
    <definedName name="rngZinc" localSheetId="18">OFFSET(INDIRECT(ADDRESS('(O6) Borrowing Cost &amp; Amortise'!rngChartDate+'(O6) Borrowing Cost &amp; Amortise'!rngColNum,13,,,"Market")),0,0,COUNTA(#REF!)-#REF!,1)</definedName>
    <definedName name="rngZinc" localSheetId="6">OFFSET(INDIRECT(ADDRESS('Property-SydneyCarPark Depn'!rngChartDate+'Property-SydneyCarPark Depn'!rngColNum,13,,,"Market")),0,0,COUNTA(#REF!)-#REF!,1)</definedName>
    <definedName name="rngZinc" localSheetId="5">OFFSET(INDIRECT(ADDRESS('Property-Westville Depreciation'!rngChartDate+'Property-Westville Depreciation'!rngColNum,13,,,"Market")),0,0,COUNTA(#REF!)-#REF!,1)</definedName>
    <definedName name="rngZinc" localSheetId="4">OFFSET(INDIRECT(ADDRESS('Rent Sydney (GST)'!rngChartDate+'Rent Sydney (GST)'!rngColNum,13,,,"Market")),0,0,COUNTA(#REF!)-#REF!,1)</definedName>
    <definedName name="rngZinc" localSheetId="15">OFFSET(INDIRECT(ADDRESS('Tax Losses'!rngChartDate+'Tax Losses'!rngColNum,13,,,"Market")),0,0,COUNTA([8]Market!$M$1:$M$65536)-[8]Market!$M$1,1)</definedName>
    <definedName name="rngZinc">OFFSET(INDIRECT(ADDRESS(rngChartDate+rngColNum,13,,,"Market")),0,0,COUNTA(#REF!)-#REF!,1)</definedName>
    <definedName name="sfd" localSheetId="7">[1]DataSheet!#REF!</definedName>
    <definedName name="sfd" localSheetId="8">[1]DataSheet!#REF!</definedName>
    <definedName name="sfd" localSheetId="9">[1]DataSheet!#REF!</definedName>
    <definedName name="sfd" localSheetId="18">[1]DataSheet!#REF!</definedName>
    <definedName name="sfd" localSheetId="6">[1]DataSheet!#REF!</definedName>
    <definedName name="sfd" localSheetId="5">[1]DataSheet!#REF!</definedName>
    <definedName name="sfd" localSheetId="4">[1]DataSheet!#REF!</definedName>
    <definedName name="sfd">[1]DataSheet!#REF!</definedName>
    <definedName name="ss" localSheetId="7">[1]DataSheet!#REF!</definedName>
    <definedName name="ss" localSheetId="8">[1]DataSheet!#REF!</definedName>
    <definedName name="ss" localSheetId="9">[1]DataSheet!#REF!</definedName>
    <definedName name="ss" localSheetId="18">[1]DataSheet!#REF!</definedName>
    <definedName name="ss" localSheetId="6">[1]DataSheet!#REF!</definedName>
    <definedName name="ss" localSheetId="5">[1]DataSheet!#REF!</definedName>
    <definedName name="ss" localSheetId="4">[1]DataSheet!#REF!</definedName>
    <definedName name="ss">[1]DataSheet!#REF!</definedName>
    <definedName name="Trading" localSheetId="7">[2]DataSheet!#REF!</definedName>
    <definedName name="Trading" localSheetId="8">[2]DataSheet!#REF!</definedName>
    <definedName name="Trading" localSheetId="9">[2]DataSheet!#REF!</definedName>
    <definedName name="Trading" localSheetId="18">[2]DataSheet!#REF!</definedName>
    <definedName name="Trading" localSheetId="6">[2]DataSheet!#REF!</definedName>
    <definedName name="Trading" localSheetId="5">[2]DataSheet!#REF!</definedName>
    <definedName name="Trading" localSheetId="4">[2]DataSheet!#REF!</definedName>
    <definedName name="Trading" localSheetId="15">[1]DataSheet!#REF!</definedName>
    <definedName name="Trading">[2]DataSheet!#REF!</definedName>
    <definedName name="txtHelpInfo" localSheetId="7">'[9]Main Menu'!#REF!</definedName>
    <definedName name="txtHelpInfo" localSheetId="8">'[9]Main Menu'!#REF!</definedName>
    <definedName name="txtHelpInfo" localSheetId="9">'[9]Main Menu'!#REF!</definedName>
    <definedName name="txtHelpInfo" localSheetId="18">'[9]Main Menu'!#REF!</definedName>
    <definedName name="txtHelpInfo" localSheetId="6">'[9]Main Menu'!#REF!</definedName>
    <definedName name="txtHelpInfo" localSheetId="5">'[9]Main Menu'!#REF!</definedName>
    <definedName name="txtHelpInfo" localSheetId="4">'[9]Main Menu'!#REF!</definedName>
    <definedName name="txtHelpInfo" localSheetId="15">'[10]Main Menu'!#REF!</definedName>
    <definedName name="txtHelpInfo">'[9]Main Menu'!#REF!</definedName>
    <definedName name="txtToggleInfo" localSheetId="7">'[9]Main Menu'!#REF!</definedName>
    <definedName name="txtToggleInfo" localSheetId="8">'[9]Main Menu'!#REF!</definedName>
    <definedName name="txtToggleInfo" localSheetId="9">'[9]Main Menu'!#REF!</definedName>
    <definedName name="txtToggleInfo" localSheetId="18">'[9]Main Menu'!#REF!</definedName>
    <definedName name="txtToggleInfo" localSheetId="6">'[9]Main Menu'!#REF!</definedName>
    <definedName name="txtToggleInfo" localSheetId="5">'[9]Main Menu'!#REF!</definedName>
    <definedName name="txtToggleInfo" localSheetId="4">'[9]Main Menu'!#REF!</definedName>
    <definedName name="txtToggleInfo" localSheetId="15">'[10]Main Menu'!#REF!</definedName>
    <definedName name="txtToggleInfo">'[9]Main Menu'!#REF!</definedName>
    <definedName name="txtToggleMenuInfo" localSheetId="18">'[9]Main Menu'!#REF!</definedName>
    <definedName name="txtToggleMenuInfo" localSheetId="6">'[9]Main Menu'!#REF!</definedName>
    <definedName name="txtToggleMenuInfo" localSheetId="5">'[9]Main Menu'!#REF!</definedName>
    <definedName name="txtToggleMenuInfo" localSheetId="15">'[10]Main Menu'!#REF!</definedName>
    <definedName name="txtToggleMenuInfo">'[9]Main Menu'!#REF!</definedName>
    <definedName name="Type" localSheetId="7">#REF!</definedName>
    <definedName name="Type" localSheetId="8">#REF!</definedName>
    <definedName name="Type" localSheetId="9">#REF!</definedName>
    <definedName name="Type" localSheetId="18">#REF!</definedName>
    <definedName name="Type" localSheetId="6">#REF!</definedName>
    <definedName name="Type" localSheetId="5">#REF!</definedName>
    <definedName name="Type" localSheetId="4">#REF!</definedName>
    <definedName name="Type" localSheetId="15">#REF!</definedName>
    <definedName name="Type">#REF!</definedName>
    <definedName name="vol." localSheetId="7">#REF!</definedName>
    <definedName name="vol." localSheetId="8">#REF!</definedName>
    <definedName name="vol." localSheetId="9">#REF!</definedName>
    <definedName name="vol." localSheetId="18">#REF!</definedName>
    <definedName name="vol." localSheetId="6">#REF!</definedName>
    <definedName name="vol." localSheetId="5">#REF!</definedName>
    <definedName name="vol." localSheetId="4">#REF!</definedName>
    <definedName name="vol." localSheetId="15">#REF!</definedName>
    <definedName name="vol.">#REF!</definedName>
    <definedName name="z" localSheetId="7">[1]DataSheet!#REF!</definedName>
    <definedName name="z" localSheetId="8">[1]DataSheet!#REF!</definedName>
    <definedName name="z" localSheetId="9">[1]DataSheet!#REF!</definedName>
    <definedName name="z" localSheetId="18">[1]DataSheet!#REF!</definedName>
    <definedName name="z" localSheetId="6">[1]DataSheet!#REF!</definedName>
    <definedName name="z" localSheetId="5">[1]DataSheet!#REF!</definedName>
    <definedName name="z" localSheetId="4">[1]DataSheet!#REF!</definedName>
    <definedName name="z" localSheetId="15">[1]DataSheet!#REF!</definedName>
    <definedName name="z">[1]DataSheet!#REF!</definedName>
    <definedName name="zzz" localSheetId="7">#REF!</definedName>
    <definedName name="zzz" localSheetId="8">#REF!</definedName>
    <definedName name="zzz" localSheetId="9">#REF!</definedName>
    <definedName name="zzz" localSheetId="6">#REF!</definedName>
    <definedName name="zzz" localSheetId="5">#REF!</definedName>
    <definedName name="zzz" localSheetId="4">#REF!</definedName>
    <definedName name="zzz">#REF!</definedName>
  </definedNames>
  <calcPr calcId="191029"/>
  <pivotCaches>
    <pivotCache cacheId="0" r:id="rId3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45" l="1"/>
  <c r="E13" i="45"/>
  <c r="E26" i="27"/>
  <c r="R14" i="29"/>
  <c r="R25" i="29"/>
  <c r="R36" i="29"/>
  <c r="R39" i="29"/>
  <c r="Q14" i="29"/>
  <c r="Q25" i="29"/>
  <c r="Q39" i="29"/>
  <c r="P14" i="29"/>
  <c r="P25" i="29"/>
  <c r="P39" i="29"/>
  <c r="O14" i="29"/>
  <c r="O25" i="29"/>
  <c r="O39" i="29"/>
  <c r="N14" i="29"/>
  <c r="N25" i="29"/>
  <c r="N39" i="29"/>
  <c r="M9" i="29"/>
  <c r="M14" i="29"/>
  <c r="M20" i="29"/>
  <c r="M25" i="29"/>
  <c r="M39" i="29"/>
  <c r="L14" i="29"/>
  <c r="L25" i="29"/>
  <c r="L39" i="29"/>
  <c r="K9" i="29"/>
  <c r="K14" i="29"/>
  <c r="K20" i="29"/>
  <c r="K25" i="29"/>
  <c r="K39" i="29"/>
  <c r="J14" i="29"/>
  <c r="J25" i="29"/>
  <c r="J39" i="29"/>
  <c r="I14" i="29"/>
  <c r="I25" i="29"/>
  <c r="I39" i="29"/>
  <c r="H9" i="29"/>
  <c r="H14" i="29"/>
  <c r="H20" i="29"/>
  <c r="H25" i="29"/>
  <c r="H39" i="29"/>
  <c r="G14" i="29"/>
  <c r="G25" i="29"/>
  <c r="G39" i="29"/>
  <c r="F14" i="29"/>
  <c r="F25" i="29"/>
  <c r="F39" i="29"/>
  <c r="E9" i="29"/>
  <c r="E14" i="29"/>
  <c r="E20" i="29"/>
  <c r="E25" i="29"/>
  <c r="E39" i="29"/>
  <c r="D9" i="29"/>
  <c r="D14" i="29"/>
  <c r="D20" i="29"/>
  <c r="D25" i="29"/>
  <c r="D39" i="29"/>
  <c r="C9" i="29"/>
  <c r="C14" i="29"/>
  <c r="C25" i="29"/>
  <c r="C39" i="29"/>
  <c r="R35" i="29"/>
  <c r="R33" i="29"/>
  <c r="R29" i="29"/>
  <c r="R30" i="29"/>
  <c r="J24" i="29"/>
  <c r="L24" i="29"/>
  <c r="N24" i="29"/>
  <c r="O24" i="29"/>
  <c r="P24" i="29"/>
  <c r="Q24" i="29"/>
  <c r="R24" i="29"/>
  <c r="R22" i="29"/>
  <c r="F18" i="29"/>
  <c r="G18" i="29"/>
  <c r="I18" i="29"/>
  <c r="J18" i="29"/>
  <c r="L18" i="29"/>
  <c r="N18" i="29"/>
  <c r="O18" i="29"/>
  <c r="P18" i="29"/>
  <c r="Q18" i="29"/>
  <c r="R18" i="29"/>
  <c r="R19" i="29"/>
  <c r="R11" i="29"/>
  <c r="F7" i="29"/>
  <c r="G7" i="29"/>
  <c r="I7" i="29"/>
  <c r="J7" i="29"/>
  <c r="L7" i="29"/>
  <c r="N7" i="29"/>
  <c r="O7" i="29"/>
  <c r="P7" i="29"/>
  <c r="Q7" i="29"/>
  <c r="R7" i="29"/>
  <c r="R8" i="29"/>
  <c r="H7" i="28"/>
  <c r="D110" i="28"/>
  <c r="C8" i="28"/>
  <c r="B8" i="28"/>
  <c r="E8" i="28"/>
  <c r="F8" i="28"/>
  <c r="G8" i="28"/>
  <c r="H5" i="28"/>
  <c r="H6" i="28"/>
  <c r="H8" i="28"/>
  <c r="D8" i="28"/>
  <c r="D133" i="19"/>
  <c r="J29" i="19"/>
  <c r="J8" i="19"/>
  <c r="I24" i="19"/>
  <c r="J24" i="19"/>
  <c r="J25" i="19"/>
  <c r="J31" i="19"/>
  <c r="C106" i="19"/>
  <c r="J33" i="19"/>
  <c r="J35" i="19"/>
  <c r="J36" i="19"/>
  <c r="J37" i="19"/>
  <c r="J38" i="19"/>
  <c r="J39" i="19"/>
  <c r="J40" i="19"/>
  <c r="I8" i="31"/>
  <c r="I9" i="31"/>
  <c r="I10" i="31"/>
  <c r="I11" i="31"/>
  <c r="AF15" i="26"/>
  <c r="B11" i="40"/>
  <c r="C15" i="40"/>
  <c r="C20" i="40"/>
  <c r="C24" i="40"/>
  <c r="Z33" i="24"/>
  <c r="E15" i="26"/>
  <c r="AE15" i="26"/>
  <c r="AE16" i="26"/>
  <c r="AE19" i="26"/>
  <c r="AD19" i="26"/>
  <c r="AE18" i="39"/>
  <c r="AD18" i="39"/>
  <c r="Z27" i="24"/>
  <c r="Z24" i="24"/>
  <c r="E119" i="19"/>
  <c r="F116" i="19"/>
  <c r="F117" i="19"/>
  <c r="F119" i="19"/>
  <c r="D115" i="19"/>
  <c r="C118" i="19"/>
  <c r="D116" i="19"/>
  <c r="D117" i="19"/>
  <c r="D119" i="19"/>
  <c r="C119" i="19"/>
  <c r="F113" i="19"/>
  <c r="E113" i="19"/>
  <c r="Y10" i="26"/>
  <c r="V10" i="26"/>
  <c r="Z10" i="26"/>
  <c r="Z12" i="26"/>
  <c r="V15" i="26"/>
  <c r="Z15" i="26"/>
  <c r="Z19" i="26"/>
  <c r="Z21" i="26"/>
  <c r="C110" i="19"/>
  <c r="C102" i="19"/>
  <c r="D101" i="19"/>
  <c r="D20" i="27"/>
  <c r="E20" i="27"/>
  <c r="E7" i="27"/>
  <c r="D66" i="19"/>
  <c r="D70" i="19"/>
  <c r="C70" i="19"/>
  <c r="F167" i="5"/>
  <c r="F166" i="5"/>
  <c r="G166" i="5"/>
  <c r="G167" i="5"/>
  <c r="C18" i="40"/>
  <c r="C17" i="40"/>
  <c r="C58" i="19"/>
  <c r="AH20" i="39"/>
  <c r="AE14" i="39"/>
  <c r="AE15" i="39"/>
  <c r="AE16" i="39"/>
  <c r="Z11" i="39"/>
  <c r="Z18" i="39"/>
  <c r="Z20" i="39"/>
  <c r="Y11" i="39"/>
  <c r="Y20" i="39"/>
  <c r="W11" i="39"/>
  <c r="W18" i="39"/>
  <c r="W20" i="39"/>
  <c r="V11" i="39"/>
  <c r="V20" i="39"/>
  <c r="T11" i="39"/>
  <c r="T18" i="39"/>
  <c r="T20" i="39"/>
  <c r="S11" i="39"/>
  <c r="S20" i="39"/>
  <c r="Q11" i="39"/>
  <c r="Q20" i="39"/>
  <c r="P11" i="39"/>
  <c r="P20" i="39"/>
  <c r="N11" i="39"/>
  <c r="N20" i="39"/>
  <c r="M11" i="39"/>
  <c r="M20" i="39"/>
  <c r="K11" i="39"/>
  <c r="K18" i="39"/>
  <c r="K20" i="39"/>
  <c r="J11" i="39"/>
  <c r="J18" i="39"/>
  <c r="J20" i="39"/>
  <c r="H11" i="39"/>
  <c r="H20" i="39"/>
  <c r="G11" i="39"/>
  <c r="G20" i="39"/>
  <c r="E18" i="39"/>
  <c r="E11" i="39"/>
  <c r="Y7" i="39"/>
  <c r="V7" i="39"/>
  <c r="S7" i="39"/>
  <c r="P7" i="39"/>
  <c r="M7" i="39"/>
  <c r="J7" i="39"/>
  <c r="G7" i="39"/>
  <c r="M16" i="26"/>
  <c r="N16" i="26"/>
  <c r="P16" i="26"/>
  <c r="Q16" i="26"/>
  <c r="P17" i="26"/>
  <c r="M17" i="26"/>
  <c r="Q17" i="26"/>
  <c r="N17" i="26"/>
  <c r="S15" i="26"/>
  <c r="W15" i="26"/>
  <c r="P15" i="26"/>
  <c r="T15" i="26"/>
  <c r="M15" i="26"/>
  <c r="Q15" i="26"/>
  <c r="N15" i="26"/>
  <c r="Y12" i="26"/>
  <c r="Y21" i="26"/>
  <c r="Y7" i="26"/>
  <c r="Q17" i="25"/>
  <c r="T17" i="25"/>
  <c r="W17" i="25"/>
  <c r="Z17" i="25"/>
  <c r="D18" i="25"/>
  <c r="Z18" i="25"/>
  <c r="Q19" i="25"/>
  <c r="T19" i="25"/>
  <c r="W19" i="25"/>
  <c r="Z19" i="25"/>
  <c r="D20" i="25"/>
  <c r="Z20" i="25"/>
  <c r="Z22" i="25"/>
  <c r="Z25" i="25"/>
  <c r="AA17" i="25"/>
  <c r="AA19" i="25"/>
  <c r="AA22" i="25"/>
  <c r="Y22" i="25"/>
  <c r="D93" i="19"/>
  <c r="I14" i="35"/>
  <c r="H24" i="35"/>
  <c r="I31" i="35"/>
  <c r="I32" i="35"/>
  <c r="G33" i="35"/>
  <c r="I33" i="35"/>
  <c r="G34" i="35"/>
  <c r="I34" i="35"/>
  <c r="G35" i="35"/>
  <c r="I35" i="35"/>
  <c r="I36" i="35"/>
  <c r="J36" i="35"/>
  <c r="J32" i="35"/>
  <c r="J33" i="35"/>
  <c r="J34" i="35"/>
  <c r="J35" i="35"/>
  <c r="J31" i="35"/>
  <c r="J37" i="35"/>
  <c r="K31" i="35"/>
  <c r="K32" i="35"/>
  <c r="K33" i="35"/>
  <c r="K34" i="35"/>
  <c r="K35" i="35"/>
  <c r="K36" i="35"/>
  <c r="G36" i="35"/>
  <c r="B16" i="35"/>
  <c r="E22" i="35"/>
  <c r="B24" i="35"/>
  <c r="C31" i="35"/>
  <c r="D31" i="35"/>
  <c r="C32" i="35"/>
  <c r="D32" i="35"/>
  <c r="A33" i="35"/>
  <c r="C33" i="35"/>
  <c r="D33" i="35"/>
  <c r="A34" i="35"/>
  <c r="C34" i="35"/>
  <c r="D34" i="35"/>
  <c r="A35" i="35"/>
  <c r="C35" i="35"/>
  <c r="D35" i="35"/>
  <c r="C36" i="35"/>
  <c r="D36" i="35"/>
  <c r="D37" i="35"/>
  <c r="E31" i="35"/>
  <c r="E32" i="35"/>
  <c r="E33" i="35"/>
  <c r="E34" i="35"/>
  <c r="E35" i="35"/>
  <c r="E36" i="35"/>
  <c r="A36" i="35"/>
  <c r="D24" i="24"/>
  <c r="K24" i="24"/>
  <c r="N24" i="24"/>
  <c r="O24" i="24"/>
  <c r="R24" i="24"/>
  <c r="U24" i="24"/>
  <c r="AA24" i="24"/>
  <c r="L24" i="24"/>
  <c r="K16" i="24"/>
  <c r="N16" i="24"/>
  <c r="Q16" i="24"/>
  <c r="T16" i="24"/>
  <c r="W16" i="24"/>
  <c r="Z16" i="24"/>
  <c r="Z17" i="24"/>
  <c r="I18" i="24"/>
  <c r="J18" i="24"/>
  <c r="K18" i="24"/>
  <c r="M18" i="24"/>
  <c r="N18" i="24"/>
  <c r="P18" i="24"/>
  <c r="Q18" i="24"/>
  <c r="S18" i="24"/>
  <c r="T18" i="24"/>
  <c r="V18" i="24"/>
  <c r="W18" i="24"/>
  <c r="Y18" i="24"/>
  <c r="Z18" i="24"/>
  <c r="K19" i="24"/>
  <c r="I19" i="24"/>
  <c r="M19" i="24"/>
  <c r="N19" i="24"/>
  <c r="P19" i="24"/>
  <c r="Q19" i="24"/>
  <c r="S19" i="24"/>
  <c r="T19" i="24"/>
  <c r="V19" i="24"/>
  <c r="W19" i="24"/>
  <c r="Y19" i="24"/>
  <c r="Z19" i="24"/>
  <c r="Z21" i="24"/>
  <c r="K23" i="24"/>
  <c r="N23" i="24"/>
  <c r="O23" i="24"/>
  <c r="R23" i="24"/>
  <c r="U23" i="24"/>
  <c r="X23" i="24"/>
  <c r="AA23" i="24"/>
  <c r="AA16" i="24"/>
  <c r="AA18" i="24"/>
  <c r="AA19" i="24"/>
  <c r="AA21" i="24"/>
  <c r="Y21" i="24"/>
  <c r="C17" i="30"/>
  <c r="C26" i="30"/>
  <c r="C28" i="30"/>
  <c r="F24" i="29"/>
  <c r="G24" i="29"/>
  <c r="I24" i="29"/>
  <c r="Q22" i="29"/>
  <c r="P22" i="29"/>
  <c r="O22" i="29"/>
  <c r="N22" i="29"/>
  <c r="L22" i="29"/>
  <c r="J22" i="29"/>
  <c r="I22" i="29"/>
  <c r="G22" i="29"/>
  <c r="F22" i="29"/>
  <c r="E22" i="29"/>
  <c r="D22" i="29"/>
  <c r="C20" i="29"/>
  <c r="Q19" i="29"/>
  <c r="P19" i="29"/>
  <c r="O19" i="29"/>
  <c r="N19" i="29"/>
  <c r="L19" i="29"/>
  <c r="J19" i="29"/>
  <c r="I19" i="29"/>
  <c r="G19" i="29"/>
  <c r="F19" i="29"/>
  <c r="Q11" i="29"/>
  <c r="P11" i="29"/>
  <c r="O11" i="29"/>
  <c r="N11" i="29"/>
  <c r="L11" i="29"/>
  <c r="J11" i="29"/>
  <c r="I11" i="29"/>
  <c r="G11" i="29"/>
  <c r="F11" i="29"/>
  <c r="E11" i="29"/>
  <c r="D11" i="29"/>
  <c r="Q8" i="29"/>
  <c r="P8" i="29"/>
  <c r="O8" i="29"/>
  <c r="N8" i="29"/>
  <c r="L8" i="29"/>
  <c r="J8" i="29"/>
  <c r="I8" i="29"/>
  <c r="G8" i="29"/>
  <c r="F8" i="29"/>
  <c r="D15" i="27"/>
  <c r="E24" i="27"/>
  <c r="S10" i="26"/>
  <c r="W10" i="26"/>
  <c r="W12" i="26"/>
  <c r="W19" i="26"/>
  <c r="W21" i="26"/>
  <c r="V12" i="26"/>
  <c r="V21" i="26"/>
  <c r="P10" i="26"/>
  <c r="T10" i="26"/>
  <c r="T12" i="26"/>
  <c r="T19" i="26"/>
  <c r="T21" i="26"/>
  <c r="S12" i="26"/>
  <c r="S21" i="26"/>
  <c r="M10" i="26"/>
  <c r="Q10" i="26"/>
  <c r="Q12" i="26"/>
  <c r="Q21" i="26"/>
  <c r="P12" i="26"/>
  <c r="P21" i="26"/>
  <c r="J10" i="26"/>
  <c r="N10" i="26"/>
  <c r="N12" i="26"/>
  <c r="N21" i="26"/>
  <c r="M12" i="26"/>
  <c r="M21" i="26"/>
  <c r="G10" i="26"/>
  <c r="K10" i="26"/>
  <c r="K12" i="26"/>
  <c r="K19" i="26"/>
  <c r="K21" i="26"/>
  <c r="J12" i="26"/>
  <c r="J19" i="26"/>
  <c r="J21" i="26"/>
  <c r="H10" i="26"/>
  <c r="H12" i="26"/>
  <c r="H21" i="26"/>
  <c r="G12" i="26"/>
  <c r="G21" i="26"/>
  <c r="E19" i="26"/>
  <c r="E12" i="26"/>
  <c r="V7" i="26"/>
  <c r="S7" i="26"/>
  <c r="P7" i="26"/>
  <c r="M7" i="26"/>
  <c r="J7" i="26"/>
  <c r="G7" i="26"/>
  <c r="W18" i="25"/>
  <c r="W20" i="25"/>
  <c r="W22" i="25"/>
  <c r="W25" i="25"/>
  <c r="T18" i="25"/>
  <c r="T20" i="25"/>
  <c r="T22" i="25"/>
  <c r="T25" i="25"/>
  <c r="Q18" i="25"/>
  <c r="Q20" i="25"/>
  <c r="Q22" i="25"/>
  <c r="Q25" i="25"/>
  <c r="K17" i="25"/>
  <c r="N17" i="25"/>
  <c r="N18" i="25"/>
  <c r="K19" i="25"/>
  <c r="N19" i="25"/>
  <c r="N20" i="25"/>
  <c r="N22" i="25"/>
  <c r="N25" i="25"/>
  <c r="K18" i="25"/>
  <c r="K20" i="25"/>
  <c r="K22" i="25"/>
  <c r="K25" i="25"/>
  <c r="X17" i="25"/>
  <c r="X19" i="25"/>
  <c r="X22" i="25"/>
  <c r="V22" i="25"/>
  <c r="U17" i="25"/>
  <c r="U19" i="25"/>
  <c r="U22" i="25"/>
  <c r="S22" i="25"/>
  <c r="R17" i="25"/>
  <c r="R19" i="25"/>
  <c r="R22" i="25"/>
  <c r="P22" i="25"/>
  <c r="O17" i="25"/>
  <c r="O19" i="25"/>
  <c r="O22" i="25"/>
  <c r="M22" i="25"/>
  <c r="L17" i="25"/>
  <c r="L18" i="25"/>
  <c r="L19" i="25"/>
  <c r="L20" i="25"/>
  <c r="L22" i="25"/>
  <c r="J22" i="25"/>
  <c r="F22" i="25"/>
  <c r="D22" i="25"/>
  <c r="W17" i="24"/>
  <c r="W21" i="24"/>
  <c r="W27" i="24"/>
  <c r="T17" i="24"/>
  <c r="T21" i="24"/>
  <c r="T27" i="24"/>
  <c r="Q17" i="24"/>
  <c r="Q21" i="24"/>
  <c r="Q27" i="24"/>
  <c r="N17" i="24"/>
  <c r="N21" i="24"/>
  <c r="N27" i="24"/>
  <c r="K17" i="24"/>
  <c r="K21" i="24"/>
  <c r="K27" i="24"/>
  <c r="L23" i="24"/>
  <c r="X16" i="24"/>
  <c r="X18" i="24"/>
  <c r="X19" i="24"/>
  <c r="X21" i="24"/>
  <c r="V21" i="24"/>
  <c r="U16" i="24"/>
  <c r="U18" i="24"/>
  <c r="U19" i="24"/>
  <c r="U21" i="24"/>
  <c r="S21" i="24"/>
  <c r="R16" i="24"/>
  <c r="R18" i="24"/>
  <c r="R19" i="24"/>
  <c r="R21" i="24"/>
  <c r="P21" i="24"/>
  <c r="O16" i="24"/>
  <c r="O18" i="24"/>
  <c r="O19" i="24"/>
  <c r="O21" i="24"/>
  <c r="M21" i="24"/>
  <c r="L16" i="24"/>
  <c r="D17" i="24"/>
  <c r="L17" i="24"/>
  <c r="L18" i="24"/>
  <c r="L19" i="24"/>
  <c r="L21" i="24"/>
  <c r="J21" i="24"/>
  <c r="F21" i="24"/>
  <c r="D21" i="24"/>
  <c r="G14" i="23"/>
  <c r="G18" i="23"/>
  <c r="G19" i="23"/>
  <c r="G20" i="23"/>
  <c r="G23" i="23"/>
  <c r="H18" i="23"/>
  <c r="H19" i="23"/>
  <c r="H20" i="23"/>
  <c r="F20" i="23"/>
  <c r="H14" i="23"/>
  <c r="F14" i="23"/>
  <c r="G11" i="23"/>
  <c r="H11" i="23"/>
  <c r="G10" i="23"/>
  <c r="H10" i="23"/>
  <c r="G9" i="23"/>
  <c r="H9" i="23"/>
  <c r="G8" i="23"/>
  <c r="H8" i="23"/>
  <c r="G7" i="23"/>
  <c r="H7" i="23"/>
  <c r="G6" i="23"/>
  <c r="H6" i="23"/>
  <c r="C51" i="19"/>
  <c r="C41" i="19"/>
  <c r="D41" i="19"/>
  <c r="G42" i="19"/>
  <c r="E111" i="19"/>
  <c r="F108" i="19"/>
  <c r="F131" i="19"/>
  <c r="F109" i="19"/>
  <c r="F132" i="19"/>
  <c r="F134" i="19"/>
  <c r="F140" i="19"/>
  <c r="E131" i="19"/>
  <c r="E132" i="19"/>
  <c r="E134" i="19"/>
  <c r="E140" i="19"/>
  <c r="D140" i="19"/>
  <c r="F137" i="19"/>
  <c r="C137" i="19"/>
  <c r="C138" i="19"/>
  <c r="C140" i="19"/>
  <c r="F139" i="19"/>
  <c r="E139" i="19"/>
  <c r="F138" i="19"/>
  <c r="E138" i="19"/>
  <c r="E137" i="19"/>
  <c r="F136" i="19"/>
  <c r="E136" i="19"/>
  <c r="D86" i="19"/>
  <c r="C83" i="19"/>
  <c r="D127" i="19"/>
  <c r="C127" i="19"/>
  <c r="F111" i="19"/>
  <c r="D107" i="19"/>
  <c r="D108" i="19"/>
  <c r="D109" i="19"/>
  <c r="D111" i="19"/>
  <c r="C111" i="19"/>
  <c r="F105" i="19"/>
  <c r="E105" i="19"/>
  <c r="D102" i="19"/>
  <c r="C86" i="19"/>
  <c r="D77" i="19"/>
  <c r="D78" i="19"/>
  <c r="C78" i="19"/>
  <c r="D59" i="19"/>
  <c r="C59" i="19"/>
  <c r="I4" i="19"/>
  <c r="G130" i="5"/>
  <c r="G131" i="5"/>
  <c r="G132" i="5"/>
  <c r="G133" i="5"/>
  <c r="G134" i="5"/>
  <c r="G135" i="5"/>
  <c r="G136" i="5"/>
  <c r="G137" i="5"/>
  <c r="G138" i="5"/>
  <c r="G139" i="5"/>
  <c r="G140" i="5"/>
  <c r="G141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A160" i="5"/>
  <c r="A158" i="5"/>
  <c r="A156" i="5"/>
  <c r="A154" i="5"/>
  <c r="F171" i="5"/>
  <c r="G163" i="5"/>
  <c r="F174" i="5"/>
  <c r="F173" i="5"/>
  <c r="F172" i="5"/>
  <c r="F170" i="5"/>
  <c r="F169" i="5"/>
  <c r="G168" i="5"/>
  <c r="G164" i="5"/>
  <c r="G165" i="5"/>
  <c r="G161" i="5"/>
  <c r="G162" i="5"/>
  <c r="A152" i="5"/>
  <c r="A150" i="5"/>
  <c r="A148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65" i="5"/>
  <c r="G1666" i="5"/>
  <c r="G1667" i="5"/>
  <c r="G1668" i="5"/>
  <c r="G1669" i="5"/>
  <c r="G1670" i="5"/>
  <c r="G1671" i="5"/>
  <c r="G1672" i="5"/>
  <c r="G1673" i="5"/>
  <c r="G1674" i="5"/>
  <c r="G1675" i="5"/>
  <c r="G1676" i="5"/>
  <c r="G1677" i="5"/>
  <c r="G1678" i="5"/>
  <c r="G1679" i="5"/>
  <c r="G1680" i="5"/>
  <c r="G1681" i="5"/>
  <c r="G1682" i="5"/>
  <c r="G1683" i="5"/>
  <c r="G1684" i="5"/>
  <c r="G1685" i="5"/>
  <c r="G1686" i="5"/>
  <c r="G1687" i="5"/>
  <c r="G1688" i="5"/>
  <c r="G1689" i="5"/>
  <c r="G1690" i="5"/>
  <c r="G1691" i="5"/>
  <c r="G1692" i="5"/>
  <c r="G1693" i="5"/>
  <c r="G1694" i="5"/>
  <c r="G1695" i="5"/>
  <c r="G1696" i="5"/>
  <c r="G1697" i="5"/>
  <c r="G1698" i="5"/>
  <c r="G1699" i="5"/>
  <c r="G1700" i="5"/>
  <c r="G1701" i="5"/>
  <c r="G1702" i="5"/>
  <c r="G1703" i="5"/>
  <c r="G1704" i="5"/>
  <c r="G1705" i="5"/>
  <c r="G1706" i="5"/>
  <c r="G1707" i="5"/>
  <c r="G1708" i="5"/>
  <c r="G1709" i="5"/>
  <c r="G1710" i="5"/>
  <c r="G1711" i="5"/>
  <c r="G1712" i="5"/>
  <c r="G1713" i="5"/>
  <c r="G1714" i="5"/>
  <c r="G1715" i="5"/>
  <c r="G1716" i="5"/>
  <c r="G1717" i="5"/>
  <c r="G1718" i="5"/>
  <c r="G1719" i="5"/>
  <c r="G1720" i="5"/>
  <c r="G1721" i="5"/>
  <c r="G1722" i="5"/>
  <c r="G1723" i="5"/>
  <c r="G1724" i="5"/>
  <c r="G1725" i="5"/>
  <c r="G1726" i="5"/>
  <c r="G1727" i="5"/>
  <c r="G1728" i="5"/>
  <c r="G1729" i="5"/>
  <c r="G1730" i="5"/>
  <c r="G1731" i="5"/>
  <c r="G1732" i="5"/>
  <c r="G1733" i="5"/>
  <c r="G1734" i="5"/>
  <c r="G1735" i="5"/>
  <c r="G1736" i="5"/>
  <c r="G1737" i="5"/>
  <c r="G1738" i="5"/>
  <c r="G1739" i="5"/>
  <c r="G1740" i="5"/>
  <c r="G1741" i="5"/>
  <c r="G1742" i="5"/>
  <c r="G1743" i="5"/>
  <c r="G1744" i="5"/>
  <c r="G1745" i="5"/>
  <c r="G1746" i="5"/>
  <c r="G1747" i="5"/>
  <c r="G1748" i="5"/>
  <c r="G1749" i="5"/>
  <c r="G1750" i="5"/>
  <c r="G1751" i="5"/>
  <c r="G1752" i="5"/>
  <c r="G1753" i="5"/>
  <c r="G1754" i="5"/>
  <c r="G1755" i="5"/>
  <c r="G1756" i="5"/>
  <c r="G1757" i="5"/>
  <c r="G1758" i="5"/>
  <c r="G1759" i="5"/>
  <c r="G1760" i="5"/>
  <c r="G1761" i="5"/>
  <c r="G1762" i="5"/>
  <c r="G1763" i="5"/>
  <c r="G1764" i="5"/>
  <c r="G1765" i="5"/>
  <c r="G1766" i="5"/>
  <c r="G1767" i="5"/>
  <c r="G1768" i="5"/>
  <c r="G1769" i="5"/>
  <c r="G1770" i="5"/>
  <c r="G1771" i="5"/>
  <c r="G1772" i="5"/>
  <c r="G1773" i="5"/>
  <c r="G1774" i="5"/>
  <c r="G1775" i="5"/>
  <c r="G1776" i="5"/>
  <c r="G1777" i="5"/>
  <c r="G1778" i="5"/>
  <c r="G1779" i="5"/>
  <c r="G1780" i="5"/>
  <c r="G1781" i="5"/>
  <c r="G1782" i="5"/>
  <c r="G1783" i="5"/>
  <c r="G1784" i="5"/>
  <c r="G1785" i="5"/>
  <c r="G1786" i="5"/>
  <c r="G1787" i="5"/>
  <c r="G1788" i="5"/>
  <c r="G1789" i="5"/>
  <c r="G1790" i="5"/>
  <c r="G1791" i="5"/>
  <c r="G1792" i="5"/>
  <c r="G1793" i="5"/>
  <c r="G1794" i="5"/>
  <c r="G1795" i="5"/>
  <c r="G1796" i="5"/>
  <c r="G1797" i="5"/>
  <c r="G1798" i="5"/>
  <c r="G1799" i="5"/>
  <c r="G1800" i="5"/>
  <c r="G1801" i="5"/>
  <c r="G1802" i="5"/>
  <c r="G1803" i="5"/>
  <c r="G1804" i="5"/>
  <c r="G1805" i="5"/>
  <c r="G1806" i="5"/>
  <c r="G1807" i="5"/>
  <c r="G1808" i="5"/>
  <c r="G1809" i="5"/>
  <c r="G1810" i="5"/>
  <c r="G1811" i="5"/>
  <c r="G1812" i="5"/>
  <c r="G1813" i="5"/>
  <c r="G1814" i="5"/>
  <c r="G1815" i="5"/>
  <c r="G1816" i="5"/>
  <c r="G1817" i="5"/>
  <c r="G1818" i="5"/>
  <c r="G1819" i="5"/>
  <c r="G1820" i="5"/>
  <c r="G1821" i="5"/>
  <c r="G1822" i="5"/>
  <c r="G1823" i="5"/>
  <c r="G1824" i="5"/>
  <c r="G1825" i="5"/>
  <c r="G1826" i="5"/>
  <c r="G1827" i="5"/>
  <c r="G1828" i="5"/>
  <c r="G1829" i="5"/>
  <c r="G1830" i="5"/>
  <c r="G1831" i="5"/>
  <c r="G1832" i="5"/>
  <c r="G1833" i="5"/>
  <c r="G1834" i="5"/>
  <c r="G1835" i="5"/>
  <c r="G1836" i="5"/>
  <c r="G1837" i="5"/>
  <c r="G1838" i="5"/>
  <c r="G1839" i="5"/>
  <c r="G1840" i="5"/>
  <c r="G1841" i="5"/>
  <c r="G1842" i="5"/>
  <c r="G1843" i="5"/>
  <c r="G1844" i="5"/>
  <c r="G1845" i="5"/>
  <c r="G1846" i="5"/>
  <c r="G1847" i="5"/>
  <c r="G1848" i="5"/>
  <c r="G1849" i="5"/>
  <c r="G1850" i="5"/>
  <c r="G1851" i="5"/>
  <c r="G1852" i="5"/>
  <c r="G1853" i="5"/>
  <c r="G1854" i="5"/>
  <c r="G1855" i="5"/>
  <c r="G1856" i="5"/>
  <c r="G1857" i="5"/>
  <c r="G1858" i="5"/>
  <c r="G1859" i="5"/>
  <c r="F1860" i="5"/>
  <c r="G1860" i="5"/>
  <c r="G1861" i="5"/>
  <c r="G1862" i="5"/>
  <c r="G1863" i="5"/>
  <c r="G1864" i="5"/>
  <c r="G1865" i="5"/>
  <c r="G1866" i="5"/>
  <c r="G1867" i="5"/>
  <c r="G1868" i="5"/>
  <c r="G1869" i="5"/>
  <c r="G1870" i="5"/>
  <c r="G1871" i="5"/>
  <c r="G1872" i="5"/>
  <c r="G1873" i="5"/>
  <c r="G1874" i="5"/>
  <c r="G1875" i="5"/>
  <c r="G1876" i="5"/>
  <c r="G1877" i="5"/>
  <c r="G1878" i="5"/>
  <c r="G1879" i="5"/>
  <c r="G1880" i="5"/>
  <c r="G1881" i="5"/>
  <c r="G1882" i="5"/>
  <c r="G1883" i="5"/>
  <c r="G1884" i="5"/>
  <c r="G1885" i="5"/>
  <c r="G1886" i="5"/>
  <c r="G1887" i="5"/>
  <c r="G1888" i="5"/>
  <c r="G1889" i="5"/>
  <c r="G1890" i="5"/>
  <c r="G1891" i="5"/>
  <c r="G1892" i="5"/>
  <c r="G1893" i="5"/>
  <c r="G1894" i="5"/>
  <c r="G1895" i="5"/>
  <c r="G1896" i="5"/>
  <c r="G1897" i="5"/>
  <c r="G1898" i="5"/>
  <c r="G1899" i="5"/>
  <c r="G1900" i="5"/>
  <c r="G1901" i="5"/>
  <c r="G1902" i="5"/>
  <c r="G1903" i="5"/>
  <c r="G1904" i="5"/>
  <c r="G1905" i="5"/>
  <c r="G1906" i="5"/>
  <c r="G1907" i="5"/>
  <c r="G1908" i="5"/>
  <c r="G1909" i="5"/>
  <c r="G1910" i="5"/>
  <c r="G1911" i="5"/>
  <c r="G1912" i="5"/>
  <c r="G1913" i="5"/>
  <c r="G1914" i="5"/>
  <c r="G1915" i="5"/>
  <c r="G1916" i="5"/>
  <c r="G1917" i="5"/>
  <c r="G1918" i="5"/>
  <c r="G1919" i="5"/>
  <c r="G1920" i="5"/>
  <c r="G1921" i="5"/>
  <c r="G1922" i="5"/>
  <c r="G1923" i="5"/>
  <c r="G1924" i="5"/>
  <c r="G1925" i="5"/>
  <c r="G1926" i="5"/>
  <c r="G1927" i="5"/>
  <c r="G1928" i="5"/>
  <c r="G1929" i="5"/>
  <c r="G1930" i="5"/>
  <c r="G1931" i="5"/>
  <c r="G1932" i="5"/>
  <c r="G1933" i="5"/>
  <c r="G1934" i="5"/>
  <c r="G1935" i="5"/>
  <c r="G1936" i="5"/>
  <c r="G1937" i="5"/>
  <c r="G1938" i="5"/>
  <c r="G1939" i="5"/>
  <c r="G1940" i="5"/>
  <c r="G1941" i="5"/>
  <c r="G1942" i="5"/>
  <c r="G1943" i="5"/>
  <c r="G1944" i="5"/>
  <c r="G1945" i="5"/>
  <c r="G1946" i="5"/>
  <c r="G1947" i="5"/>
  <c r="G1948" i="5"/>
  <c r="G1949" i="5"/>
  <c r="G1950" i="5"/>
  <c r="G1951" i="5"/>
  <c r="G1952" i="5"/>
  <c r="G1953" i="5"/>
  <c r="G1954" i="5"/>
  <c r="G1955" i="5"/>
  <c r="G1956" i="5"/>
  <c r="G1957" i="5"/>
  <c r="G1958" i="5"/>
  <c r="G1959" i="5"/>
  <c r="G1960" i="5"/>
  <c r="G1961" i="5"/>
  <c r="G1962" i="5"/>
  <c r="G1963" i="5"/>
  <c r="G1964" i="5"/>
  <c r="G1965" i="5"/>
  <c r="G1966" i="5"/>
  <c r="G1967" i="5"/>
  <c r="G1968" i="5"/>
  <c r="G1969" i="5"/>
  <c r="G1970" i="5"/>
  <c r="G1971" i="5"/>
  <c r="G1972" i="5"/>
  <c r="G1973" i="5"/>
  <c r="G1974" i="5"/>
  <c r="G1975" i="5"/>
  <c r="G1976" i="5"/>
  <c r="G1977" i="5"/>
  <c r="G1978" i="5"/>
  <c r="G1979" i="5"/>
  <c r="G1980" i="5"/>
  <c r="G1981" i="5"/>
  <c r="G1982" i="5"/>
  <c r="G1983" i="5"/>
  <c r="G1984" i="5"/>
  <c r="G1985" i="5"/>
  <c r="G1986" i="5"/>
  <c r="G1987" i="5"/>
  <c r="G1988" i="5"/>
  <c r="G1989" i="5"/>
  <c r="G1990" i="5"/>
  <c r="G1991" i="5"/>
  <c r="G1992" i="5"/>
  <c r="G1993" i="5"/>
  <c r="G1994" i="5"/>
  <c r="G1995" i="5"/>
  <c r="G1996" i="5"/>
  <c r="G1997" i="5"/>
  <c r="G1998" i="5"/>
  <c r="G1999" i="5"/>
  <c r="G2000" i="5"/>
  <c r="G2001" i="5"/>
  <c r="G2002" i="5"/>
  <c r="G2003" i="5"/>
  <c r="G2004" i="5"/>
  <c r="G2005" i="5"/>
  <c r="G2006" i="5"/>
  <c r="G2007" i="5"/>
  <c r="G2008" i="5"/>
  <c r="G2009" i="5"/>
  <c r="G2010" i="5"/>
  <c r="G2011" i="5"/>
  <c r="G2012" i="5"/>
  <c r="G2013" i="5"/>
  <c r="G2014" i="5"/>
  <c r="G2015" i="5"/>
  <c r="G2016" i="5"/>
  <c r="G2017" i="5"/>
  <c r="G2018" i="5"/>
  <c r="G2019" i="5"/>
  <c r="G2020" i="5"/>
  <c r="G2021" i="5"/>
  <c r="G2022" i="5"/>
  <c r="G2023" i="5"/>
  <c r="G2024" i="5"/>
  <c r="G2025" i="5"/>
  <c r="G2026" i="5"/>
  <c r="G2027" i="5"/>
  <c r="G2028" i="5"/>
  <c r="G2029" i="5"/>
  <c r="G2030" i="5"/>
  <c r="G2031" i="5"/>
  <c r="G2032" i="5"/>
  <c r="G2033" i="5"/>
  <c r="G2034" i="5"/>
  <c r="G2035" i="5"/>
  <c r="G2036" i="5"/>
  <c r="G2037" i="5"/>
  <c r="G2038" i="5"/>
  <c r="G2039" i="5"/>
  <c r="G2040" i="5"/>
  <c r="G2041" i="5"/>
  <c r="G2042" i="5"/>
  <c r="G2043" i="5"/>
  <c r="G2044" i="5"/>
  <c r="G2045" i="5"/>
  <c r="G2046" i="5"/>
  <c r="G2047" i="5"/>
  <c r="G2048" i="5"/>
  <c r="G2049" i="5"/>
  <c r="G2050" i="5"/>
  <c r="G2051" i="5"/>
  <c r="G2052" i="5"/>
  <c r="G2053" i="5"/>
  <c r="G2054" i="5"/>
  <c r="G2055" i="5"/>
  <c r="G2056" i="5"/>
  <c r="G2057" i="5"/>
  <c r="G2058" i="5"/>
  <c r="G2059" i="5"/>
  <c r="G2060" i="5"/>
  <c r="G2061" i="5"/>
  <c r="G2062" i="5"/>
  <c r="G2063" i="5"/>
  <c r="G2064" i="5"/>
  <c r="G2065" i="5"/>
  <c r="G2066" i="5"/>
  <c r="G2067" i="5"/>
  <c r="G2068" i="5"/>
  <c r="G2069" i="5"/>
  <c r="G2070" i="5"/>
  <c r="G2071" i="5"/>
  <c r="G2072" i="5"/>
  <c r="G2073" i="5"/>
  <c r="G2074" i="5"/>
  <c r="G2075" i="5"/>
  <c r="G2076" i="5"/>
  <c r="G2077" i="5"/>
  <c r="G2078" i="5"/>
  <c r="G2079" i="5"/>
  <c r="G2080" i="5"/>
  <c r="G2081" i="5"/>
  <c r="G2082" i="5"/>
  <c r="G2083" i="5"/>
  <c r="G2084" i="5"/>
  <c r="G2085" i="5"/>
  <c r="G2086" i="5"/>
  <c r="G2087" i="5"/>
  <c r="G2088" i="5"/>
  <c r="G2089" i="5"/>
  <c r="G2090" i="5"/>
  <c r="G2091" i="5"/>
  <c r="G2092" i="5"/>
  <c r="G2093" i="5"/>
  <c r="G2094" i="5"/>
  <c r="G2095" i="5"/>
  <c r="G2096" i="5"/>
  <c r="G2097" i="5"/>
  <c r="G2098" i="5"/>
  <c r="G2099" i="5"/>
  <c r="G2100" i="5"/>
  <c r="G2101" i="5"/>
  <c r="G2102" i="5"/>
  <c r="G2103" i="5"/>
  <c r="G2104" i="5"/>
  <c r="G2105" i="5"/>
  <c r="G2106" i="5"/>
  <c r="G2107" i="5"/>
  <c r="G2108" i="5"/>
  <c r="G2109" i="5"/>
  <c r="G2110" i="5"/>
  <c r="G2111" i="5"/>
  <c r="G2112" i="5"/>
  <c r="G2113" i="5"/>
  <c r="G2114" i="5"/>
  <c r="G2115" i="5"/>
  <c r="G2116" i="5"/>
  <c r="G2117" i="5"/>
  <c r="G2118" i="5"/>
  <c r="G2119" i="5"/>
  <c r="G2120" i="5"/>
  <c r="G2121" i="5"/>
  <c r="G2122" i="5"/>
  <c r="G2123" i="5"/>
  <c r="G2124" i="5"/>
  <c r="G2125" i="5"/>
  <c r="G2126" i="5"/>
  <c r="G2127" i="5"/>
  <c r="G2128" i="5"/>
  <c r="G2129" i="5"/>
  <c r="G2130" i="5"/>
  <c r="G2131" i="5"/>
  <c r="G2132" i="5"/>
  <c r="G2133" i="5"/>
  <c r="G2134" i="5"/>
  <c r="G2135" i="5"/>
  <c r="G2136" i="5"/>
  <c r="G2137" i="5"/>
  <c r="G2138" i="5"/>
  <c r="G2139" i="5"/>
  <c r="G2140" i="5"/>
  <c r="G2141" i="5"/>
  <c r="G2142" i="5"/>
  <c r="G2143" i="5"/>
  <c r="G2144" i="5"/>
  <c r="G2145" i="5"/>
  <c r="G2146" i="5"/>
  <c r="G2147" i="5"/>
  <c r="F2148" i="5"/>
  <c r="G2148" i="5"/>
  <c r="F2149" i="5"/>
  <c r="G2149" i="5"/>
  <c r="G2150" i="5"/>
  <c r="G2151" i="5"/>
  <c r="G2152" i="5"/>
  <c r="G2153" i="5"/>
  <c r="G2154" i="5"/>
  <c r="G2155" i="5"/>
  <c r="G2156" i="5"/>
  <c r="G2157" i="5"/>
  <c r="G2158" i="5"/>
  <c r="G2159" i="5"/>
  <c r="G2160" i="5"/>
  <c r="G2161" i="5"/>
  <c r="G2162" i="5"/>
  <c r="G2163" i="5"/>
  <c r="G2164" i="5"/>
  <c r="G2165" i="5"/>
  <c r="G2166" i="5"/>
  <c r="G2167" i="5"/>
  <c r="G2168" i="5"/>
  <c r="G2169" i="5"/>
  <c r="G2170" i="5"/>
  <c r="G2171" i="5"/>
  <c r="G2172" i="5"/>
  <c r="G2173" i="5"/>
  <c r="G2174" i="5"/>
  <c r="G2175" i="5"/>
  <c r="G2176" i="5"/>
  <c r="G2177" i="5"/>
  <c r="G2178" i="5"/>
  <c r="G2179" i="5"/>
  <c r="G2180" i="5"/>
  <c r="G2181" i="5"/>
  <c r="G2182" i="5"/>
  <c r="G2183" i="5"/>
  <c r="G2184" i="5"/>
  <c r="G2185" i="5"/>
  <c r="G2186" i="5"/>
  <c r="G2187" i="5"/>
  <c r="G2188" i="5"/>
  <c r="G2189" i="5"/>
  <c r="G2190" i="5"/>
  <c r="G2191" i="5"/>
  <c r="G2192" i="5"/>
  <c r="G2193" i="5"/>
  <c r="G2194" i="5"/>
  <c r="G2195" i="5"/>
  <c r="G2196" i="5"/>
  <c r="G2197" i="5"/>
  <c r="G2198" i="5"/>
  <c r="G2199" i="5"/>
  <c r="G2200" i="5"/>
  <c r="G2201" i="5"/>
  <c r="G2202" i="5"/>
  <c r="G2203" i="5"/>
  <c r="G2204" i="5"/>
  <c r="G2205" i="5"/>
  <c r="G2206" i="5"/>
  <c r="G2207" i="5"/>
  <c r="G2208" i="5"/>
  <c r="G2209" i="5"/>
  <c r="G2210" i="5"/>
  <c r="G2211" i="5"/>
  <c r="G2212" i="5"/>
  <c r="G2213" i="5"/>
  <c r="G2214" i="5"/>
  <c r="G2215" i="5"/>
  <c r="G2216" i="5"/>
  <c r="G2217" i="5"/>
  <c r="G2218" i="5"/>
  <c r="G2219" i="5"/>
  <c r="G2220" i="5"/>
  <c r="G2221" i="5"/>
  <c r="G2222" i="5"/>
  <c r="G2223" i="5"/>
  <c r="G2224" i="5"/>
  <c r="G2225" i="5"/>
  <c r="G2226" i="5"/>
  <c r="G2227" i="5"/>
  <c r="G2228" i="5"/>
  <c r="G2229" i="5"/>
  <c r="G2230" i="5"/>
  <c r="G2231" i="5"/>
  <c r="G2232" i="5"/>
  <c r="G2233" i="5"/>
  <c r="G2234" i="5"/>
  <c r="G2235" i="5"/>
  <c r="G2236" i="5"/>
  <c r="G2237" i="5"/>
  <c r="G2238" i="5"/>
  <c r="G2239" i="5"/>
  <c r="G2240" i="5"/>
  <c r="G2241" i="5"/>
  <c r="G2242" i="5"/>
  <c r="G2243" i="5"/>
  <c r="G2244" i="5"/>
  <c r="G2245" i="5"/>
  <c r="G2246" i="5"/>
  <c r="G2247" i="5"/>
  <c r="G2248" i="5"/>
  <c r="G2249" i="5"/>
  <c r="G2250" i="5"/>
  <c r="G2251" i="5"/>
  <c r="G2252" i="5"/>
  <c r="G2253" i="5"/>
  <c r="G2254" i="5"/>
  <c r="G2255" i="5"/>
  <c r="G2256" i="5"/>
  <c r="G2257" i="5"/>
  <c r="G2258" i="5"/>
  <c r="G2259" i="5"/>
  <c r="G2260" i="5"/>
  <c r="G2261" i="5"/>
  <c r="G2262" i="5"/>
  <c r="G2263" i="5"/>
  <c r="G2264" i="5"/>
  <c r="G2265" i="5"/>
  <c r="G2266" i="5"/>
  <c r="G2267" i="5"/>
  <c r="G2268" i="5"/>
  <c r="G2269" i="5"/>
  <c r="G2270" i="5"/>
  <c r="G2271" i="5"/>
  <c r="G2272" i="5"/>
  <c r="G2273" i="5"/>
  <c r="G2274" i="5"/>
  <c r="G2275" i="5"/>
  <c r="G2276" i="5"/>
  <c r="G2277" i="5"/>
  <c r="G2278" i="5"/>
  <c r="G2279" i="5"/>
  <c r="G2280" i="5"/>
  <c r="G2281" i="5"/>
  <c r="G2282" i="5"/>
  <c r="G2283" i="5"/>
  <c r="G2284" i="5"/>
  <c r="G2285" i="5"/>
  <c r="G2286" i="5"/>
  <c r="G2287" i="5"/>
  <c r="G2288" i="5"/>
  <c r="G2289" i="5"/>
  <c r="G2290" i="5"/>
  <c r="G2291" i="5"/>
  <c r="G2292" i="5"/>
  <c r="G2293" i="5"/>
  <c r="G2294" i="5"/>
  <c r="G2295" i="5"/>
  <c r="G2296" i="5"/>
  <c r="G2297" i="5"/>
  <c r="G2298" i="5"/>
  <c r="G2299" i="5"/>
  <c r="G2300" i="5"/>
  <c r="G2301" i="5"/>
  <c r="G2302" i="5"/>
  <c r="G2303" i="5"/>
  <c r="G2304" i="5"/>
  <c r="G2305" i="5"/>
  <c r="G2306" i="5"/>
  <c r="G2307" i="5"/>
  <c r="G2308" i="5"/>
  <c r="G2309" i="5"/>
  <c r="G2310" i="5"/>
  <c r="G2311" i="5"/>
  <c r="G2312" i="5"/>
  <c r="G2313" i="5"/>
  <c r="G2314" i="5"/>
  <c r="G2315" i="5"/>
  <c r="G2316" i="5"/>
  <c r="G2317" i="5"/>
  <c r="G2318" i="5"/>
  <c r="G2319" i="5"/>
  <c r="G2320" i="5"/>
  <c r="G2321" i="5"/>
  <c r="G2322" i="5"/>
  <c r="G2323" i="5"/>
  <c r="G2324" i="5"/>
  <c r="G2325" i="5"/>
  <c r="G2326" i="5"/>
  <c r="G2327" i="5"/>
  <c r="G2328" i="5"/>
  <c r="G2329" i="5"/>
  <c r="G2330" i="5"/>
  <c r="G2331" i="5"/>
  <c r="G2332" i="5"/>
  <c r="G2333" i="5"/>
  <c r="G2334" i="5"/>
  <c r="G2335" i="5"/>
  <c r="G2336" i="5"/>
  <c r="G2337" i="5"/>
  <c r="G2338" i="5"/>
  <c r="G2339" i="5"/>
  <c r="G2340" i="5"/>
  <c r="G2341" i="5"/>
  <c r="G2342" i="5"/>
  <c r="G2343" i="5"/>
  <c r="G2344" i="5"/>
  <c r="G2345" i="5"/>
  <c r="G2346" i="5"/>
  <c r="G2347" i="5"/>
  <c r="G2348" i="5"/>
  <c r="G2349" i="5"/>
  <c r="G2350" i="5"/>
  <c r="G2351" i="5"/>
  <c r="G2352" i="5"/>
  <c r="G2353" i="5"/>
  <c r="G2354" i="5"/>
  <c r="G2355" i="5"/>
  <c r="G2356" i="5"/>
  <c r="G2357" i="5"/>
  <c r="G2358" i="5"/>
  <c r="G2359" i="5"/>
  <c r="G2360" i="5"/>
  <c r="G2361" i="5"/>
  <c r="G2362" i="5"/>
  <c r="G2363" i="5"/>
  <c r="G2364" i="5"/>
  <c r="G2365" i="5"/>
  <c r="G2366" i="5"/>
  <c r="G2367" i="5"/>
  <c r="G2368" i="5"/>
  <c r="G2369" i="5"/>
  <c r="G2370" i="5"/>
  <c r="G2371" i="5"/>
  <c r="G2372" i="5"/>
  <c r="G2373" i="5"/>
  <c r="G2374" i="5"/>
  <c r="G2375" i="5"/>
  <c r="G2376" i="5"/>
  <c r="G2377" i="5"/>
  <c r="G2378" i="5"/>
  <c r="G2379" i="5"/>
  <c r="G2380" i="5"/>
  <c r="G2381" i="5"/>
  <c r="G2382" i="5"/>
  <c r="G2383" i="5"/>
  <c r="G2384" i="5"/>
  <c r="G2385" i="5"/>
  <c r="G2386" i="5"/>
  <c r="G2387" i="5"/>
  <c r="G2388" i="5"/>
  <c r="G2389" i="5"/>
  <c r="G2390" i="5"/>
  <c r="G2391" i="5"/>
  <c r="G2392" i="5"/>
  <c r="G2393" i="5"/>
  <c r="G2394" i="5"/>
  <c r="G2395" i="5"/>
  <c r="G2396" i="5"/>
  <c r="G2397" i="5"/>
  <c r="G2398" i="5"/>
  <c r="G2832" i="5"/>
  <c r="G2833" i="5"/>
  <c r="G2834" i="5"/>
  <c r="G2835" i="5"/>
  <c r="G2836" i="5"/>
  <c r="G2837" i="5"/>
  <c r="G2838" i="5"/>
  <c r="G2839" i="5"/>
  <c r="G2840" i="5"/>
  <c r="G2841" i="5"/>
  <c r="G2842" i="5"/>
  <c r="G2403" i="5"/>
  <c r="G2404" i="5"/>
  <c r="G2405" i="5"/>
  <c r="G2406" i="5"/>
  <c r="G2407" i="5"/>
  <c r="G2408" i="5"/>
  <c r="G2409" i="5"/>
  <c r="G2410" i="5"/>
  <c r="G2411" i="5"/>
  <c r="G2412" i="5"/>
  <c r="G2413" i="5"/>
  <c r="G2414" i="5"/>
  <c r="G2415" i="5"/>
  <c r="G2416" i="5"/>
  <c r="G2417" i="5"/>
  <c r="G2418" i="5"/>
  <c r="G2419" i="5"/>
  <c r="G2420" i="5"/>
  <c r="G2421" i="5"/>
  <c r="G2422" i="5"/>
  <c r="G169" i="5"/>
  <c r="G170" i="5"/>
  <c r="G171" i="5"/>
  <c r="G172" i="5"/>
  <c r="G173" i="5"/>
  <c r="G174" i="5"/>
  <c r="G175" i="5"/>
  <c r="G2843" i="5"/>
  <c r="G2844" i="5"/>
  <c r="G2845" i="5"/>
  <c r="G2846" i="5"/>
  <c r="G2847" i="5"/>
  <c r="G2848" i="5"/>
  <c r="G2849" i="5"/>
  <c r="G2850" i="5"/>
  <c r="G2851" i="5"/>
  <c r="G2852" i="5"/>
  <c r="G2853" i="5"/>
  <c r="G2854" i="5"/>
  <c r="G2855" i="5"/>
  <c r="G2856" i="5"/>
  <c r="G2857" i="5"/>
  <c r="G2858" i="5"/>
  <c r="G2859" i="5"/>
  <c r="G2860" i="5"/>
  <c r="G2861" i="5"/>
  <c r="G2862" i="5"/>
  <c r="G2863" i="5"/>
  <c r="G2864" i="5"/>
  <c r="G2865" i="5"/>
  <c r="G2866" i="5"/>
  <c r="G2867" i="5"/>
  <c r="G2868" i="5"/>
  <c r="G2869" i="5"/>
  <c r="G2870" i="5"/>
  <c r="G2871" i="5"/>
  <c r="G2872" i="5"/>
  <c r="G2873" i="5"/>
  <c r="G2874" i="5"/>
  <c r="G2875" i="5"/>
  <c r="G2876" i="5"/>
  <c r="G2877" i="5"/>
  <c r="G2878" i="5"/>
  <c r="G2879" i="5"/>
  <c r="G2880" i="5"/>
  <c r="G2881" i="5"/>
  <c r="G2882" i="5"/>
  <c r="G2883" i="5"/>
  <c r="G2884" i="5"/>
  <c r="G2885" i="5"/>
  <c r="G2886" i="5"/>
  <c r="G2887" i="5"/>
  <c r="G2888" i="5"/>
  <c r="G2889" i="5"/>
  <c r="G2890" i="5"/>
  <c r="G2891" i="5"/>
  <c r="G2892" i="5"/>
  <c r="G2893" i="5"/>
  <c r="G2894" i="5"/>
  <c r="G2895" i="5"/>
  <c r="G2896" i="5"/>
  <c r="G2897" i="5"/>
  <c r="G2898" i="5"/>
  <c r="G2899" i="5"/>
  <c r="G2900" i="5"/>
  <c r="G2901" i="5"/>
  <c r="G2902" i="5"/>
  <c r="G2903" i="5"/>
  <c r="G2904" i="5"/>
  <c r="G2905" i="5"/>
  <c r="G2906" i="5"/>
  <c r="G2907" i="5"/>
  <c r="G2908" i="5"/>
  <c r="G2909" i="5"/>
  <c r="G2910" i="5"/>
  <c r="G2911" i="5"/>
  <c r="G2912" i="5"/>
  <c r="G2913" i="5"/>
  <c r="G2914" i="5"/>
  <c r="G2915" i="5"/>
  <c r="G2916" i="5"/>
  <c r="G2917" i="5"/>
  <c r="G2918" i="5"/>
  <c r="G2919" i="5"/>
  <c r="G2920" i="5"/>
  <c r="G2921" i="5"/>
  <c r="G2922" i="5"/>
  <c r="G2923" i="5"/>
  <c r="G2924" i="5"/>
  <c r="G2925" i="5"/>
  <c r="G2926" i="5"/>
  <c r="G2927" i="5"/>
  <c r="G2928" i="5"/>
  <c r="G2929" i="5"/>
  <c r="G2930" i="5"/>
  <c r="G2931" i="5"/>
  <c r="G2932" i="5"/>
  <c r="G2933" i="5"/>
  <c r="G2934" i="5"/>
  <c r="G2935" i="5"/>
  <c r="G2936" i="5"/>
  <c r="G2937" i="5"/>
  <c r="G2938" i="5"/>
  <c r="G2939" i="5"/>
  <c r="G2940" i="5"/>
  <c r="G2941" i="5"/>
  <c r="G2942" i="5"/>
  <c r="G2943" i="5"/>
  <c r="G2944" i="5"/>
  <c r="G2945" i="5"/>
  <c r="G2946" i="5"/>
  <c r="G2947" i="5"/>
  <c r="G2948" i="5"/>
  <c r="G2949" i="5"/>
  <c r="G2950" i="5"/>
  <c r="G2951" i="5"/>
  <c r="G2952" i="5"/>
  <c r="G2953" i="5"/>
  <c r="G2954" i="5"/>
  <c r="G2955" i="5"/>
  <c r="G2956" i="5"/>
  <c r="G2957" i="5"/>
  <c r="G2958" i="5"/>
  <c r="G2959" i="5"/>
  <c r="G2960" i="5"/>
  <c r="G2961" i="5"/>
  <c r="G2962" i="5"/>
  <c r="G2963" i="5"/>
  <c r="G2964" i="5"/>
  <c r="G2965" i="5"/>
  <c r="G2966" i="5"/>
  <c r="G2967" i="5"/>
  <c r="G2968" i="5"/>
  <c r="G2969" i="5"/>
  <c r="G2970" i="5"/>
  <c r="G2971" i="5"/>
  <c r="G2972" i="5"/>
  <c r="G2973" i="5"/>
  <c r="G2974" i="5"/>
  <c r="G2975" i="5"/>
  <c r="G2976" i="5"/>
  <c r="G2977" i="5"/>
  <c r="G2978" i="5"/>
  <c r="G2979" i="5"/>
  <c r="G2980" i="5"/>
  <c r="G2981" i="5"/>
  <c r="G2982" i="5"/>
  <c r="G2983" i="5"/>
  <c r="G2984" i="5"/>
  <c r="G2985" i="5"/>
  <c r="G2986" i="5"/>
  <c r="G2987" i="5"/>
  <c r="G2988" i="5"/>
  <c r="G2989" i="5"/>
  <c r="G2990" i="5"/>
  <c r="G2991" i="5"/>
  <c r="G2992" i="5"/>
  <c r="G2993" i="5"/>
  <c r="G2994" i="5"/>
  <c r="G2995" i="5"/>
  <c r="G2996" i="5"/>
  <c r="G2997" i="5"/>
  <c r="G2998" i="5"/>
  <c r="G2999" i="5"/>
  <c r="G3000" i="5"/>
  <c r="G3001" i="5"/>
  <c r="G3002" i="5"/>
  <c r="G3003" i="5"/>
  <c r="G3004" i="5"/>
  <c r="G3005" i="5"/>
  <c r="G3006" i="5"/>
  <c r="G3007" i="5"/>
  <c r="G3008" i="5"/>
  <c r="G3009" i="5"/>
  <c r="G3010" i="5"/>
  <c r="G3011" i="5"/>
  <c r="G3012" i="5"/>
  <c r="G3013" i="5"/>
  <c r="G3014" i="5"/>
  <c r="G3015" i="5"/>
  <c r="G3016" i="5"/>
  <c r="G3017" i="5"/>
  <c r="G3018" i="5"/>
  <c r="G3019" i="5"/>
  <c r="G3020" i="5"/>
  <c r="G3021" i="5"/>
  <c r="G3022" i="5"/>
  <c r="G3023" i="5"/>
  <c r="G3024" i="5"/>
  <c r="G3025" i="5"/>
  <c r="G3026" i="5"/>
  <c r="G3027" i="5"/>
  <c r="G3028" i="5"/>
  <c r="G3029" i="5"/>
  <c r="G3030" i="5"/>
  <c r="G3031" i="5"/>
  <c r="G3032" i="5"/>
  <c r="G3033" i="5"/>
  <c r="G3034" i="5"/>
  <c r="G3035" i="5"/>
  <c r="G3036" i="5"/>
  <c r="G3037" i="5"/>
  <c r="G3038" i="5"/>
  <c r="G3039" i="5"/>
  <c r="G3040" i="5"/>
  <c r="G3041" i="5"/>
  <c r="G3042" i="5"/>
  <c r="G3043" i="5"/>
  <c r="G3044" i="5"/>
  <c r="G3045" i="5"/>
  <c r="G3046" i="5"/>
  <c r="G3047" i="5"/>
  <c r="G3048" i="5"/>
  <c r="G3049" i="5"/>
  <c r="G3050" i="5"/>
  <c r="G3051" i="5"/>
  <c r="G3052" i="5"/>
  <c r="G3053" i="5"/>
  <c r="G3054" i="5"/>
  <c r="G3055" i="5"/>
  <c r="G3056" i="5"/>
  <c r="G3057" i="5"/>
  <c r="G3058" i="5"/>
  <c r="G3059" i="5"/>
  <c r="G3060" i="5"/>
  <c r="G3061" i="5"/>
  <c r="G3062" i="5"/>
  <c r="G3063" i="5"/>
  <c r="G3064" i="5"/>
  <c r="G3065" i="5"/>
  <c r="G3066" i="5"/>
  <c r="G3067" i="5"/>
  <c r="G3068" i="5"/>
  <c r="G3069" i="5"/>
  <c r="G3070" i="5"/>
  <c r="G3071" i="5"/>
  <c r="G3072" i="5"/>
  <c r="G3073" i="5"/>
  <c r="G3074" i="5"/>
  <c r="G3075" i="5"/>
  <c r="G3076" i="5"/>
  <c r="G3077" i="5"/>
  <c r="G3078" i="5"/>
  <c r="G3079" i="5"/>
  <c r="G3080" i="5"/>
  <c r="G3081" i="5"/>
  <c r="G3082" i="5"/>
  <c r="G3083" i="5"/>
  <c r="G3084" i="5"/>
  <c r="G3085" i="5"/>
  <c r="G3086" i="5"/>
  <c r="G3087" i="5"/>
  <c r="G3088" i="5"/>
  <c r="G3089" i="5"/>
  <c r="G3090" i="5"/>
  <c r="G3091" i="5"/>
  <c r="G3092" i="5"/>
  <c r="G3093" i="5"/>
  <c r="G3094" i="5"/>
  <c r="G3095" i="5"/>
  <c r="G3096" i="5"/>
  <c r="G3097" i="5"/>
  <c r="G3098" i="5"/>
  <c r="G3099" i="5"/>
  <c r="G3100" i="5"/>
  <c r="G3101" i="5"/>
  <c r="G3102" i="5"/>
  <c r="G3103" i="5"/>
  <c r="G3104" i="5"/>
  <c r="G3105" i="5"/>
  <c r="G3106" i="5"/>
  <c r="G3107" i="5"/>
  <c r="G3108" i="5"/>
  <c r="G3109" i="5"/>
  <c r="G3110" i="5"/>
  <c r="G3111" i="5"/>
  <c r="G3112" i="5"/>
  <c r="G3113" i="5"/>
  <c r="G3114" i="5"/>
  <c r="G3115" i="5"/>
  <c r="G3116" i="5"/>
  <c r="G3117" i="5"/>
  <c r="G3118" i="5"/>
  <c r="G3119" i="5"/>
  <c r="G3120" i="5"/>
  <c r="G3121" i="5"/>
  <c r="G3122" i="5"/>
  <c r="G3123" i="5"/>
  <c r="G3124" i="5"/>
  <c r="G3125" i="5"/>
  <c r="G3126" i="5"/>
  <c r="G3127" i="5"/>
  <c r="G3128" i="5"/>
  <c r="G3129" i="5"/>
  <c r="G3130" i="5"/>
  <c r="G3131" i="5"/>
  <c r="G3132" i="5"/>
  <c r="G3133" i="5"/>
  <c r="G3134" i="5"/>
  <c r="G3135" i="5"/>
  <c r="G3136" i="5"/>
  <c r="G3137" i="5"/>
  <c r="G3138" i="5"/>
  <c r="G3139" i="5"/>
  <c r="G3140" i="5"/>
  <c r="G3141" i="5"/>
  <c r="G3142" i="5"/>
  <c r="G3143" i="5"/>
  <c r="H2842" i="5"/>
  <c r="G2423" i="5"/>
  <c r="G2424" i="5"/>
  <c r="G2425" i="5"/>
  <c r="G2426" i="5"/>
  <c r="G2427" i="5"/>
  <c r="G2428" i="5"/>
  <c r="G2429" i="5"/>
  <c r="G2430" i="5"/>
  <c r="G2431" i="5"/>
  <c r="G2432" i="5"/>
  <c r="G2433" i="5"/>
  <c r="G2434" i="5"/>
  <c r="G2435" i="5"/>
  <c r="G2436" i="5"/>
  <c r="G2437" i="5"/>
  <c r="G2438" i="5"/>
  <c r="G2439" i="5"/>
  <c r="G2440" i="5"/>
  <c r="G2441" i="5"/>
  <c r="G2442" i="5"/>
  <c r="G2443" i="5"/>
  <c r="G2444" i="5"/>
  <c r="G2445" i="5"/>
  <c r="G2446" i="5"/>
  <c r="G2447" i="5"/>
  <c r="G2448" i="5"/>
  <c r="G2449" i="5"/>
  <c r="G2450" i="5"/>
  <c r="G2451" i="5"/>
  <c r="G2452" i="5"/>
  <c r="G2453" i="5"/>
  <c r="G2454" i="5"/>
  <c r="G2455" i="5"/>
  <c r="G2456" i="5"/>
  <c r="G2457" i="5"/>
  <c r="G2458" i="5"/>
  <c r="G2459" i="5"/>
  <c r="G2460" i="5"/>
  <c r="G2461" i="5"/>
  <c r="G2462" i="5"/>
  <c r="G2463" i="5"/>
  <c r="G2464" i="5"/>
  <c r="G2465" i="5"/>
  <c r="G2466" i="5"/>
  <c r="G2467" i="5"/>
  <c r="G2468" i="5"/>
  <c r="G2469" i="5"/>
  <c r="G2470" i="5"/>
  <c r="G2471" i="5"/>
  <c r="G2472" i="5"/>
  <c r="G2473" i="5"/>
  <c r="G2474" i="5"/>
  <c r="G2475" i="5"/>
  <c r="G2476" i="5"/>
  <c r="G2477" i="5"/>
  <c r="G2478" i="5"/>
  <c r="G2479" i="5"/>
  <c r="G2480" i="5"/>
  <c r="G2481" i="5"/>
  <c r="G2482" i="5"/>
  <c r="G2483" i="5"/>
  <c r="G2484" i="5"/>
  <c r="G2485" i="5"/>
  <c r="G2486" i="5"/>
  <c r="G2487" i="5"/>
  <c r="G2488" i="5"/>
  <c r="G2489" i="5"/>
  <c r="G2490" i="5"/>
  <c r="G2491" i="5"/>
  <c r="G2492" i="5"/>
  <c r="G2493" i="5"/>
  <c r="G2494" i="5"/>
  <c r="G2495" i="5"/>
  <c r="G2496" i="5"/>
  <c r="G2497" i="5"/>
  <c r="G2498" i="5"/>
  <c r="G2499" i="5"/>
  <c r="G2500" i="5"/>
  <c r="G2501" i="5"/>
  <c r="G2502" i="5"/>
  <c r="G2503" i="5"/>
  <c r="G2504" i="5"/>
  <c r="G2505" i="5"/>
  <c r="G2506" i="5"/>
  <c r="G2507" i="5"/>
  <c r="G2508" i="5"/>
  <c r="G2509" i="5"/>
  <c r="G2510" i="5"/>
  <c r="G2511" i="5"/>
  <c r="G2512" i="5"/>
  <c r="G2513" i="5"/>
  <c r="G2514" i="5"/>
  <c r="G2515" i="5"/>
  <c r="G2516" i="5"/>
  <c r="G2517" i="5"/>
  <c r="G2518" i="5"/>
  <c r="G2519" i="5"/>
  <c r="G2520" i="5"/>
  <c r="G2521" i="5"/>
  <c r="G2522" i="5"/>
  <c r="G2523" i="5"/>
  <c r="G2524" i="5"/>
  <c r="G2525" i="5"/>
  <c r="G2526" i="5"/>
  <c r="G2527" i="5"/>
  <c r="G2528" i="5"/>
  <c r="G2529" i="5"/>
  <c r="G2530" i="5"/>
  <c r="G2531" i="5"/>
  <c r="G2532" i="5"/>
  <c r="G2533" i="5"/>
  <c r="G2534" i="5"/>
  <c r="G2535" i="5"/>
  <c r="G2536" i="5"/>
  <c r="G2537" i="5"/>
  <c r="G2538" i="5"/>
  <c r="G2539" i="5"/>
  <c r="G2540" i="5"/>
  <c r="G2541" i="5"/>
  <c r="G2542" i="5"/>
  <c r="G2543" i="5"/>
  <c r="G2544" i="5"/>
  <c r="G2545" i="5"/>
  <c r="G2546" i="5"/>
  <c r="G2547" i="5"/>
  <c r="G2548" i="5"/>
  <c r="G2549" i="5"/>
  <c r="G2550" i="5"/>
  <c r="G2551" i="5"/>
  <c r="G2552" i="5"/>
  <c r="G2553" i="5"/>
  <c r="G2554" i="5"/>
  <c r="G2555" i="5"/>
  <c r="G2556" i="5"/>
  <c r="G2557" i="5"/>
  <c r="G2558" i="5"/>
  <c r="G2559" i="5"/>
  <c r="G2560" i="5"/>
  <c r="G2561" i="5"/>
  <c r="G2562" i="5"/>
  <c r="G2563" i="5"/>
  <c r="G2564" i="5"/>
  <c r="G2565" i="5"/>
  <c r="G2566" i="5"/>
  <c r="G2567" i="5"/>
  <c r="G2568" i="5"/>
  <c r="G2569" i="5"/>
  <c r="G2570" i="5"/>
  <c r="G2571" i="5"/>
  <c r="G2572" i="5"/>
  <c r="G2573" i="5"/>
  <c r="G2574" i="5"/>
  <c r="G2575" i="5"/>
  <c r="G2576" i="5"/>
  <c r="G2577" i="5"/>
  <c r="G2578" i="5"/>
  <c r="G2579" i="5"/>
  <c r="G2580" i="5"/>
  <c r="G2581" i="5"/>
  <c r="G2582" i="5"/>
  <c r="G2583" i="5"/>
  <c r="G2584" i="5"/>
  <c r="G2585" i="5"/>
  <c r="G2586" i="5"/>
  <c r="G2587" i="5"/>
  <c r="G2588" i="5"/>
  <c r="G2589" i="5"/>
  <c r="G2590" i="5"/>
  <c r="G2591" i="5"/>
  <c r="G2592" i="5"/>
  <c r="G2593" i="5"/>
  <c r="G2594" i="5"/>
  <c r="G2595" i="5"/>
  <c r="G2596" i="5"/>
  <c r="G2597" i="5"/>
  <c r="G2598" i="5"/>
  <c r="G2599" i="5"/>
  <c r="G2600" i="5"/>
  <c r="G2601" i="5"/>
  <c r="G2602" i="5"/>
  <c r="G2603" i="5"/>
  <c r="G2604" i="5"/>
  <c r="G2605" i="5"/>
  <c r="G2606" i="5"/>
  <c r="G2607" i="5"/>
  <c r="G2608" i="5"/>
  <c r="G2609" i="5"/>
  <c r="G2610" i="5"/>
  <c r="G2611" i="5"/>
  <c r="G2612" i="5"/>
  <c r="G2613" i="5"/>
  <c r="G2614" i="5"/>
  <c r="G2615" i="5"/>
  <c r="G2616" i="5"/>
  <c r="G2617" i="5"/>
  <c r="G2618" i="5"/>
  <c r="G2619" i="5"/>
  <c r="G2620" i="5"/>
  <c r="G2621" i="5"/>
  <c r="G2622" i="5"/>
  <c r="G2623" i="5"/>
  <c r="G2624" i="5"/>
  <c r="G2625" i="5"/>
  <c r="G2626" i="5"/>
  <c r="G2627" i="5"/>
  <c r="G2628" i="5"/>
  <c r="G2629" i="5"/>
  <c r="G2630" i="5"/>
  <c r="G2631" i="5"/>
  <c r="G2632" i="5"/>
  <c r="G2633" i="5"/>
  <c r="G2634" i="5"/>
  <c r="G2635" i="5"/>
  <c r="G2636" i="5"/>
  <c r="G2637" i="5"/>
  <c r="G2638" i="5"/>
  <c r="G2639" i="5"/>
  <c r="G2640" i="5"/>
  <c r="G2641" i="5"/>
  <c r="G2642" i="5"/>
  <c r="G2643" i="5"/>
  <c r="G2644" i="5"/>
  <c r="G2645" i="5"/>
  <c r="G2646" i="5"/>
  <c r="G2647" i="5"/>
  <c r="G2648" i="5"/>
  <c r="G2649" i="5"/>
  <c r="G2650" i="5"/>
  <c r="G2651" i="5"/>
  <c r="G2652" i="5"/>
  <c r="G2653" i="5"/>
  <c r="G2654" i="5"/>
  <c r="G2655" i="5"/>
  <c r="G2656" i="5"/>
  <c r="G2657" i="5"/>
  <c r="G2658" i="5"/>
  <c r="G2659" i="5"/>
  <c r="G2660" i="5"/>
  <c r="G2661" i="5"/>
  <c r="G2662" i="5"/>
  <c r="G2663" i="5"/>
  <c r="G2664" i="5"/>
  <c r="G2665" i="5"/>
  <c r="G2666" i="5"/>
  <c r="G2667" i="5"/>
  <c r="G2668" i="5"/>
  <c r="G2669" i="5"/>
  <c r="G2670" i="5"/>
  <c r="G2671" i="5"/>
  <c r="G2672" i="5"/>
  <c r="G2673" i="5"/>
  <c r="G2674" i="5"/>
  <c r="G2675" i="5"/>
  <c r="G2676" i="5"/>
  <c r="G2677" i="5"/>
  <c r="G2678" i="5"/>
  <c r="G2679" i="5"/>
  <c r="G2680" i="5"/>
  <c r="G2681" i="5"/>
  <c r="G2682" i="5"/>
  <c r="G2683" i="5"/>
  <c r="G2684" i="5"/>
  <c r="G2685" i="5"/>
  <c r="G2686" i="5"/>
  <c r="G2687" i="5"/>
  <c r="G2688" i="5"/>
  <c r="G2689" i="5"/>
  <c r="G2690" i="5"/>
  <c r="G2691" i="5"/>
  <c r="G2692" i="5"/>
  <c r="G2693" i="5"/>
  <c r="G2694" i="5"/>
  <c r="G2695" i="5"/>
  <c r="G2696" i="5"/>
  <c r="G2697" i="5"/>
  <c r="G2698" i="5"/>
  <c r="G2699" i="5"/>
  <c r="G2700" i="5"/>
  <c r="G2701" i="5"/>
  <c r="G2702" i="5"/>
  <c r="G2703" i="5"/>
  <c r="G2704" i="5"/>
  <c r="G2705" i="5"/>
  <c r="G2706" i="5"/>
  <c r="G2707" i="5"/>
  <c r="G2708" i="5"/>
  <c r="G2709" i="5"/>
  <c r="G2710" i="5"/>
  <c r="G2711" i="5"/>
  <c r="G2712" i="5"/>
  <c r="G2713" i="5"/>
  <c r="G2714" i="5"/>
  <c r="G2715" i="5"/>
  <c r="G2716" i="5"/>
  <c r="G2717" i="5"/>
  <c r="G2718" i="5"/>
  <c r="G2719" i="5"/>
  <c r="G2720" i="5"/>
  <c r="G2721" i="5"/>
  <c r="G2722" i="5"/>
  <c r="G2723" i="5"/>
  <c r="G2724" i="5"/>
  <c r="G2725" i="5"/>
  <c r="G2726" i="5"/>
  <c r="G2727" i="5"/>
  <c r="G2728" i="5"/>
  <c r="G2729" i="5"/>
  <c r="G2730" i="5"/>
  <c r="G2731" i="5"/>
  <c r="G2732" i="5"/>
  <c r="G2733" i="5"/>
  <c r="G2734" i="5"/>
  <c r="G2735" i="5"/>
  <c r="G2736" i="5"/>
  <c r="G2737" i="5"/>
  <c r="G2738" i="5"/>
  <c r="G2739" i="5"/>
  <c r="G2740" i="5"/>
  <c r="G2741" i="5"/>
  <c r="G2742" i="5"/>
  <c r="G2743" i="5"/>
  <c r="G2744" i="5"/>
  <c r="G2745" i="5"/>
  <c r="G2746" i="5"/>
  <c r="G2747" i="5"/>
  <c r="G2748" i="5"/>
  <c r="G2749" i="5"/>
  <c r="G2750" i="5"/>
  <c r="G2751" i="5"/>
  <c r="G2752" i="5"/>
  <c r="G2753" i="5"/>
  <c r="G2754" i="5"/>
  <c r="G2755" i="5"/>
  <c r="G2756" i="5"/>
  <c r="G2757" i="5"/>
  <c r="G2758" i="5"/>
  <c r="G2759" i="5"/>
  <c r="G2760" i="5"/>
  <c r="G2761" i="5"/>
  <c r="G2762" i="5"/>
  <c r="G2763" i="5"/>
  <c r="G2764" i="5"/>
  <c r="G2765" i="5"/>
  <c r="G2766" i="5"/>
  <c r="G2767" i="5"/>
  <c r="G2768" i="5"/>
  <c r="G2769" i="5"/>
  <c r="G2770" i="5"/>
  <c r="G2771" i="5"/>
  <c r="G2772" i="5"/>
  <c r="G2773" i="5"/>
  <c r="G2774" i="5"/>
  <c r="G2775" i="5"/>
  <c r="G2776" i="5"/>
  <c r="G2777" i="5"/>
  <c r="G2778" i="5"/>
  <c r="G2779" i="5"/>
  <c r="G2780" i="5"/>
  <c r="G2781" i="5"/>
  <c r="G2782" i="5"/>
  <c r="G2783" i="5"/>
  <c r="G2784" i="5"/>
  <c r="G2785" i="5"/>
  <c r="G2786" i="5"/>
  <c r="G2787" i="5"/>
  <c r="G2788" i="5"/>
  <c r="G2789" i="5"/>
  <c r="G2790" i="5"/>
  <c r="G2791" i="5"/>
  <c r="G2792" i="5"/>
  <c r="G2793" i="5"/>
  <c r="G2794" i="5"/>
  <c r="G2795" i="5"/>
  <c r="G2796" i="5"/>
  <c r="G2797" i="5"/>
  <c r="G2798" i="5"/>
  <c r="G2799" i="5"/>
  <c r="G2800" i="5"/>
  <c r="G2801" i="5"/>
  <c r="G2802" i="5"/>
  <c r="G2803" i="5"/>
  <c r="G2804" i="5"/>
  <c r="G2805" i="5"/>
  <c r="G2806" i="5"/>
  <c r="G2807" i="5"/>
  <c r="G2808" i="5"/>
  <c r="G2809" i="5"/>
  <c r="G2810" i="5"/>
  <c r="G2811" i="5"/>
  <c r="G2812" i="5"/>
  <c r="G2813" i="5"/>
  <c r="G2814" i="5"/>
  <c r="G2815" i="5"/>
  <c r="G2816" i="5"/>
  <c r="G2817" i="5"/>
  <c r="G2818" i="5"/>
  <c r="G2819" i="5"/>
  <c r="G2820" i="5"/>
  <c r="G2821" i="5"/>
  <c r="G2822" i="5"/>
  <c r="G2823" i="5"/>
  <c r="G2824" i="5"/>
  <c r="G2825" i="5"/>
  <c r="G2826" i="5"/>
  <c r="H2422" i="5"/>
  <c r="D134" i="19"/>
  <c r="C131" i="19"/>
  <c r="C132" i="19"/>
  <c r="C134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Wilson Leung</author>
  </authors>
  <commentList>
    <comment ref="A10" authorId="0" shapeId="0" xr:uid="{54C2C1A0-413F-4DDE-8C39-DBA1B6183629}">
      <text>
        <r>
          <rPr>
            <b/>
            <sz val="9"/>
            <color indexed="81"/>
            <rFont val="Tahoma"/>
            <family val="2"/>
          </rPr>
          <t>Wilson Leung:</t>
        </r>
        <r>
          <rPr>
            <sz val="9"/>
            <color indexed="81"/>
            <rFont val="Tahoma"/>
            <family val="2"/>
          </rPr>
          <t xml:space="preserve">
Tomizone 
</t>
        </r>
      </text>
    </comment>
  </commentList>
</comments>
</file>

<file path=xl/sharedStrings.xml><?xml version="1.0" encoding="utf-8"?>
<sst xmlns="http://schemas.openxmlformats.org/spreadsheetml/2006/main" count="6460" uniqueCount="823">
  <si>
    <t>Date</t>
  </si>
  <si>
    <t>Description</t>
  </si>
  <si>
    <t>Bank Charge</t>
  </si>
  <si>
    <t>Contribution</t>
  </si>
  <si>
    <t>Account</t>
  </si>
  <si>
    <t>Interest Income</t>
  </si>
  <si>
    <t>Dr/Cr</t>
  </si>
  <si>
    <t>Bank</t>
  </si>
  <si>
    <t>CBA</t>
  </si>
  <si>
    <t>Balance</t>
  </si>
  <si>
    <t>Golden Tree Super Fund</t>
  </si>
  <si>
    <t>Provsion for Acc &amp; Audit fee</t>
  </si>
  <si>
    <t>552/07</t>
  </si>
  <si>
    <t>551/07</t>
  </si>
  <si>
    <t>199/02</t>
  </si>
  <si>
    <t>Member benefit O/B</t>
  </si>
  <si>
    <t>%</t>
  </si>
  <si>
    <t>551/02</t>
  </si>
  <si>
    <t>552/02</t>
  </si>
  <si>
    <t>550/03</t>
  </si>
  <si>
    <t>Distribution to the member</t>
  </si>
  <si>
    <t>551/05</t>
  </si>
  <si>
    <t>552/05</t>
  </si>
  <si>
    <t>Provision for income tax</t>
  </si>
  <si>
    <t>O/B</t>
  </si>
  <si>
    <t>Income allocation for the year</t>
  </si>
  <si>
    <t>Income Tax</t>
  </si>
  <si>
    <t>C/B</t>
  </si>
  <si>
    <t>Total</t>
  </si>
  <si>
    <t xml:space="preserve">Represented by: </t>
  </si>
  <si>
    <t>FY</t>
  </si>
  <si>
    <t>Acc</t>
  </si>
  <si>
    <t>Desc</t>
  </si>
  <si>
    <t>$</t>
  </si>
  <si>
    <t>Remarks</t>
  </si>
  <si>
    <t>Allocated Earning</t>
  </si>
  <si>
    <t>Income tax</t>
  </si>
  <si>
    <t>Wilson LEUNG</t>
  </si>
  <si>
    <t>Allocated Earning-Suk Lin TAI</t>
  </si>
  <si>
    <t>Allocated Earning-Wilson LEUNG</t>
  </si>
  <si>
    <t xml:space="preserve">Net Profit As Per Profit &amp; Loss Statement </t>
  </si>
  <si>
    <t>Add</t>
  </si>
  <si>
    <t>Supervisory Levy</t>
  </si>
  <si>
    <t>less</t>
  </si>
  <si>
    <t>Net earning as per tax return</t>
  </si>
  <si>
    <t>Provision for Supervisory levy</t>
  </si>
  <si>
    <t>Profit allocation - Suk Lin</t>
  </si>
  <si>
    <t>Income tax - Suk Lin</t>
  </si>
  <si>
    <t>Profit allocation - Wilson</t>
  </si>
  <si>
    <t>Income tax - Wilson</t>
  </si>
  <si>
    <t>Employer Contribution</t>
  </si>
  <si>
    <t>Swann - Suk Lin</t>
  </si>
  <si>
    <t>Law Little - Wilson</t>
  </si>
  <si>
    <t>GST</t>
  </si>
  <si>
    <t>Garage remote and key</t>
  </si>
  <si>
    <t>St George</t>
  </si>
  <si>
    <t xml:space="preserve">Employer Contribution </t>
  </si>
  <si>
    <t>Running Bal</t>
  </si>
  <si>
    <t>ASIC Golden Tree P/L</t>
  </si>
  <si>
    <t>Investment Property</t>
  </si>
  <si>
    <t>Rollover-Cindy</t>
  </si>
  <si>
    <t>Rollover-Wilson</t>
  </si>
  <si>
    <t>Audit fee</t>
  </si>
  <si>
    <t>Golden Tree Super Fund  (Bank account transaction)</t>
  </si>
  <si>
    <t>Fixed Assets</t>
  </si>
  <si>
    <t>Blinds 50% deposit</t>
  </si>
  <si>
    <t>Rent 2013 04</t>
  </si>
  <si>
    <t>Cost</t>
  </si>
  <si>
    <t>Insurance</t>
  </si>
  <si>
    <t>Landlord insurance</t>
  </si>
  <si>
    <t>S.311.0924633.00</t>
  </si>
  <si>
    <t>S.311.0924633.01</t>
  </si>
  <si>
    <t>2151082341036649</t>
  </si>
  <si>
    <t>2461598341037911</t>
  </si>
  <si>
    <t>Body Corp - Strata plan</t>
  </si>
  <si>
    <t>Blinds 50% balance</t>
  </si>
  <si>
    <t>Receipt 010874</t>
  </si>
  <si>
    <t>201305</t>
  </si>
  <si>
    <t>Rent Apartment Income</t>
  </si>
  <si>
    <t>Rent 2013 05</t>
  </si>
  <si>
    <t>Water</t>
  </si>
  <si>
    <t>Rent Carpark (Law Little)</t>
  </si>
  <si>
    <t>Rent Carpark (Francine)</t>
  </si>
  <si>
    <t>Swann Comm</t>
  </si>
  <si>
    <t>Xfer Cba To Sg</t>
  </si>
  <si>
    <t>Xfer Comsec To Stg</t>
  </si>
  <si>
    <t>Westville Rates</t>
  </si>
  <si>
    <t>Westville Water</t>
  </si>
  <si>
    <t>Westville Council Rates</t>
  </si>
  <si>
    <t>Tax Office Payments</t>
  </si>
  <si>
    <t xml:space="preserve">BT Life Insurance </t>
  </si>
  <si>
    <t>J1 130401 13 Qtr</t>
  </si>
  <si>
    <t>J3 130401 Qtr</t>
  </si>
  <si>
    <t>J3 130701 Qtr</t>
  </si>
  <si>
    <t>J1 130701 Qtr</t>
  </si>
  <si>
    <t>J1 131001 Qtr</t>
  </si>
  <si>
    <t>J3 131001 Qtr</t>
  </si>
  <si>
    <t>J1 140101 Qtr</t>
  </si>
  <si>
    <t>J3 140101 Qtr</t>
  </si>
  <si>
    <t>201306</t>
  </si>
  <si>
    <t>201307</t>
  </si>
  <si>
    <t>201308</t>
  </si>
  <si>
    <t>201309</t>
  </si>
  <si>
    <t>201310</t>
  </si>
  <si>
    <t>201311</t>
  </si>
  <si>
    <t>201312</t>
  </si>
  <si>
    <t>Rent 2013 06</t>
  </si>
  <si>
    <t>Rent 2013 07</t>
  </si>
  <si>
    <t>Rent 2013 08</t>
  </si>
  <si>
    <t>Rent 2013 09</t>
  </si>
  <si>
    <t>Rent 2013 10</t>
  </si>
  <si>
    <t>Rent 2013 11</t>
  </si>
  <si>
    <t>Rent 2013 12</t>
  </si>
  <si>
    <t>Council Rates</t>
  </si>
  <si>
    <t>Fund Transfer</t>
  </si>
  <si>
    <t>201401</t>
  </si>
  <si>
    <t>201402</t>
  </si>
  <si>
    <t>Filing fee (ASIC)</t>
  </si>
  <si>
    <t>2014 filing fee</t>
  </si>
  <si>
    <t>Rent 2014 01</t>
  </si>
  <si>
    <t>Rent 2014 02</t>
  </si>
  <si>
    <t>Deficit Special Levy</t>
  </si>
  <si>
    <t>201403</t>
  </si>
  <si>
    <t>Rent 2014 03</t>
  </si>
  <si>
    <t>J1 1404 Qtr</t>
  </si>
  <si>
    <t>J3 1404 Qtr</t>
  </si>
  <si>
    <t>201404</t>
  </si>
  <si>
    <t>201405</t>
  </si>
  <si>
    <t>Rent 2014 05</t>
  </si>
  <si>
    <t>Rent 2014 04</t>
  </si>
  <si>
    <t>Tax Refund FY2013</t>
  </si>
  <si>
    <t>ATO  overpaid interest</t>
  </si>
  <si>
    <t>Tax receivable/payable</t>
  </si>
  <si>
    <t>J3 1407 Qtr</t>
  </si>
  <si>
    <t>J1 1407 Qtr</t>
  </si>
  <si>
    <t>201406</t>
  </si>
  <si>
    <t>Law Little</t>
  </si>
  <si>
    <t>Rent 2014 06</t>
  </si>
  <si>
    <t>Rent 2014 07</t>
  </si>
  <si>
    <t>201407</t>
  </si>
  <si>
    <t>Direct debit (HSBC 17/6/14)</t>
  </si>
  <si>
    <t>Rent 2014 08</t>
  </si>
  <si>
    <t>Direct debit (HSBC 19/9/14)</t>
  </si>
  <si>
    <t>J1 1410 Qtr</t>
  </si>
  <si>
    <t>J3 1410 Qtr</t>
  </si>
  <si>
    <t>201409</t>
  </si>
  <si>
    <t>Rent 2014 09</t>
  </si>
  <si>
    <t>OC1 Strata plan settlement</t>
  </si>
  <si>
    <t>201410</t>
  </si>
  <si>
    <t>Xfer BOM to CBA</t>
  </si>
  <si>
    <t>Investment Shares</t>
  </si>
  <si>
    <t>Rent 2014 11</t>
  </si>
  <si>
    <t>Rent 2014 10</t>
  </si>
  <si>
    <t>201411</t>
  </si>
  <si>
    <t>201412</t>
  </si>
  <si>
    <t>Rent 2014 12</t>
  </si>
  <si>
    <t>201501</t>
  </si>
  <si>
    <t>Amount</t>
  </si>
  <si>
    <t>Body Corp - MBCM</t>
  </si>
  <si>
    <t>Body Corp - Platinum Strata</t>
  </si>
  <si>
    <t>J1 1501 Qtr</t>
  </si>
  <si>
    <t>J3 1501 Qtr</t>
  </si>
  <si>
    <t>Xfer CBA to BOM</t>
  </si>
  <si>
    <t>Rent 2015 02</t>
  </si>
  <si>
    <t>Rent 2015 01</t>
  </si>
  <si>
    <t>201502</t>
  </si>
  <si>
    <t>J1 1504 Qtr</t>
  </si>
  <si>
    <t>J3 1504 Qtr</t>
  </si>
  <si>
    <t>Direct debit (HSBC 23/3/15)</t>
  </si>
  <si>
    <t>(2) CBA CDIA A/C BSB:06 7167 Account 1292 6243</t>
  </si>
  <si>
    <t>Rent 2015 03</t>
  </si>
  <si>
    <t>201503</t>
  </si>
  <si>
    <t>201504</t>
  </si>
  <si>
    <t>Rent 2015 04</t>
  </si>
  <si>
    <t>Tax Payable FY2014</t>
  </si>
  <si>
    <t>201505</t>
  </si>
  <si>
    <t>Rent 2015 05</t>
  </si>
  <si>
    <t>J3 1507 Qtr</t>
  </si>
  <si>
    <t>J1 1507 Qtr</t>
  </si>
  <si>
    <t>Direct debit failed; change to online visa payment</t>
  </si>
  <si>
    <t>201506</t>
  </si>
  <si>
    <t>Rent 2015 06</t>
  </si>
  <si>
    <t>Rent 2015 08</t>
  </si>
  <si>
    <t>J3 1510 Qtr</t>
  </si>
  <si>
    <t>J1 1510 Qtr</t>
  </si>
  <si>
    <t>ATO IAS 1509</t>
  </si>
  <si>
    <t>ATO IAS 1506</t>
  </si>
  <si>
    <t>Rent 2015 09</t>
  </si>
  <si>
    <t>Rent 2015 10</t>
  </si>
  <si>
    <t>J3 1601 Qtr</t>
  </si>
  <si>
    <t>ATO IAS 1512</t>
  </si>
  <si>
    <t>(1)</t>
  </si>
  <si>
    <t>(2)</t>
  </si>
  <si>
    <t>Purchase</t>
  </si>
  <si>
    <t>Unrealised</t>
  </si>
  <si>
    <t>Unit Price</t>
  </si>
  <si>
    <t>Tran. Date</t>
  </si>
  <si>
    <t>Mkt Value</t>
  </si>
  <si>
    <t xml:space="preserve"> gain/(loss)</t>
  </si>
  <si>
    <t>Investment (Shares)</t>
  </si>
  <si>
    <t>Sold</t>
  </si>
  <si>
    <t>date</t>
  </si>
  <si>
    <t>Profit or</t>
  </si>
  <si>
    <t>(Loss)</t>
  </si>
  <si>
    <t>Last Div</t>
  </si>
  <si>
    <t>Amt</t>
  </si>
  <si>
    <t>Frk Cr</t>
  </si>
  <si>
    <t>Rent 2015 11</t>
  </si>
  <si>
    <t>Rent 2015 12</t>
  </si>
  <si>
    <t>Rent 2016 01</t>
  </si>
  <si>
    <t>Rent 2016 02</t>
  </si>
  <si>
    <t>OC1 1604 Qtr</t>
  </si>
  <si>
    <t>OC3 1604 Qtr</t>
  </si>
  <si>
    <t>Rent 2016 03</t>
  </si>
  <si>
    <t>Bank interest expense</t>
  </si>
  <si>
    <t>ATO IAS 1603</t>
  </si>
  <si>
    <t>Tax Payable FY2015</t>
  </si>
  <si>
    <t>Audit fee FY2015</t>
  </si>
  <si>
    <t>Rent 2016 04</t>
  </si>
  <si>
    <t>Rent 2016 05</t>
  </si>
  <si>
    <t>OC1 1607 Qtr</t>
  </si>
  <si>
    <t>OC3 1607 Qtr</t>
  </si>
  <si>
    <t>Employer Contribution - Cindy</t>
  </si>
  <si>
    <t>Rent 2016 06</t>
  </si>
  <si>
    <t>Panel Heater * 2</t>
  </si>
  <si>
    <t>Rent 2016 07</t>
  </si>
  <si>
    <t>Rent 2016 08</t>
  </si>
  <si>
    <t>Rent 2016 09</t>
  </si>
  <si>
    <t>Rent 2016 10</t>
  </si>
  <si>
    <t>Rent 2016 11</t>
  </si>
  <si>
    <t>OC1 1610 Qtr</t>
  </si>
  <si>
    <t>OC3 1610 Qtr</t>
  </si>
  <si>
    <t>OC1 1701 Qtr</t>
  </si>
  <si>
    <t>OC3 1701 Qtr</t>
  </si>
  <si>
    <t>BT Super Wrap</t>
  </si>
  <si>
    <t>Rent 2016 12</t>
  </si>
  <si>
    <t>Rent 2017 01</t>
  </si>
  <si>
    <t>Rent 2017 02</t>
  </si>
  <si>
    <t>BOM Loan S300</t>
  </si>
  <si>
    <t>Opening</t>
  </si>
  <si>
    <t>Borrowing Cost</t>
  </si>
  <si>
    <t>Establishment Fee</t>
  </si>
  <si>
    <t>Fee Defered</t>
  </si>
  <si>
    <t>Settlement Fee</t>
  </si>
  <si>
    <t>Loan Advance</t>
  </si>
  <si>
    <t>Interest</t>
  </si>
  <si>
    <t>Admin Fee</t>
  </si>
  <si>
    <t>Full Offset Service Fee</t>
  </si>
  <si>
    <t>Loan Repayment</t>
  </si>
  <si>
    <t xml:space="preserve">Interest </t>
  </si>
  <si>
    <t>BOM Loan S301</t>
  </si>
  <si>
    <t>Loan Split Fee</t>
  </si>
  <si>
    <t>Repaymt A/C Tfr</t>
  </si>
  <si>
    <t>Offset Serv Fee</t>
  </si>
  <si>
    <t>Int Adjustment</t>
  </si>
  <si>
    <t>(4) BOM Loan Account 193911 092463300</t>
  </si>
  <si>
    <t>(5) BOM Loan Account 193911 092463301</t>
  </si>
  <si>
    <t>2015 filing fee  GTIW1 PL</t>
  </si>
  <si>
    <t>2015 filing fee GTPL</t>
  </si>
  <si>
    <t>2017 filing fee  GTIW1 PL</t>
  </si>
  <si>
    <t>2016 filing fee  GTIW1 PL</t>
  </si>
  <si>
    <t>2016 filing fee GTPL</t>
  </si>
  <si>
    <t>2017 filing fee GTPL</t>
  </si>
  <si>
    <t>Interest expense</t>
  </si>
  <si>
    <t>Audit fee FY2016</t>
  </si>
  <si>
    <t>ATO TR 2016</t>
  </si>
  <si>
    <t>OC1 1702 Qtr</t>
  </si>
  <si>
    <t>OC3 1702 Qtr</t>
  </si>
  <si>
    <t>Employer Contribution - Wilson</t>
  </si>
  <si>
    <t>Rent</t>
  </si>
  <si>
    <t>OC1 1703 Qtr</t>
  </si>
  <si>
    <t>OC3 1703 Qtr</t>
  </si>
  <si>
    <t>2017 ?</t>
  </si>
  <si>
    <t>2018 filing fee GTPL</t>
  </si>
  <si>
    <t>Audit fee FY2017</t>
  </si>
  <si>
    <t>ATO TR 2017</t>
  </si>
  <si>
    <t>OC1 1809 Qtr</t>
  </si>
  <si>
    <t>OC3 1809 Qtr</t>
  </si>
  <si>
    <t>OC1 1806 Qtr</t>
  </si>
  <si>
    <t>OC3 1806 Qtr</t>
  </si>
  <si>
    <t>OC1 1803 Qtr</t>
  </si>
  <si>
    <t>OC3 1803 Qtr</t>
  </si>
  <si>
    <t>Purchase car park 500 (Bank cheque)</t>
  </si>
  <si>
    <t>Purchase car park 555 (Bank cheque)</t>
  </si>
  <si>
    <t>Purchase car park 500 (Stamp duty)</t>
  </si>
  <si>
    <t>Purchase car park 555 (Stamp duty)</t>
  </si>
  <si>
    <t>OC1 1812 Qtr</t>
  </si>
  <si>
    <t>OC3 1812 Qtr</t>
  </si>
  <si>
    <t>Sydney Car Park 500 purchase</t>
  </si>
  <si>
    <t>Settlement sum</t>
  </si>
  <si>
    <t>Rego</t>
  </si>
  <si>
    <t>Sydney Car Park 555 purchase</t>
  </si>
  <si>
    <t>Depreciation</t>
  </si>
  <si>
    <t>(3) St George account: BSB: 112879  Account#: 431457408</t>
  </si>
  <si>
    <t>Rent (Sydney Car parks)</t>
  </si>
  <si>
    <t>Rent (Footscray Car park)</t>
  </si>
  <si>
    <t>OC1 1901 Qtr</t>
  </si>
  <si>
    <t>OC3 1901 Qtr</t>
  </si>
  <si>
    <t>Sydney Car Park 500 OC</t>
  </si>
  <si>
    <t>Sydney Car Park 555 OC</t>
  </si>
  <si>
    <t>Body Corp - McCormacks Strata</t>
  </si>
  <si>
    <t>Rent Carpark (Sydney)</t>
  </si>
  <si>
    <t>ATO IAS 1812</t>
  </si>
  <si>
    <t>ATO IAS 1903</t>
  </si>
  <si>
    <t>Water reimburse FY 2018</t>
  </si>
  <si>
    <t>Trade Creditor</t>
  </si>
  <si>
    <t>OC1 1902 Qtr</t>
  </si>
  <si>
    <t>OC3 1902 Qtr</t>
  </si>
  <si>
    <t>Sydney Car Park 500 Rates</t>
  </si>
  <si>
    <t>Sydney Car Park 555 Rates</t>
  </si>
  <si>
    <t>2020 filing fee  GTIW1 PL</t>
  </si>
  <si>
    <t>OC1 2003 Qtr</t>
  </si>
  <si>
    <t>OC3 2003 Qtr</t>
  </si>
  <si>
    <t>Rent (Westville Car Park)</t>
  </si>
  <si>
    <t>Rent (Apartment)</t>
  </si>
  <si>
    <t>ATO IAS 1909 &amp; 1912</t>
  </si>
  <si>
    <t>Law Little - Cindy</t>
  </si>
  <si>
    <t>OC1 2006 Qtr</t>
  </si>
  <si>
    <t>OC3 2006 Qtr</t>
  </si>
  <si>
    <t>OC1 2009 Qtr</t>
  </si>
  <si>
    <t>OC3 2009 Qtr</t>
  </si>
  <si>
    <t>2021 filing fee  GTIW1 PL</t>
  </si>
  <si>
    <t>Xfer Cba To Bom</t>
  </si>
  <si>
    <t>OC1 2103 Qtr</t>
  </si>
  <si>
    <t>OC3 2103 Qtr</t>
  </si>
  <si>
    <t>ATO IAS 2012</t>
  </si>
  <si>
    <t>ok</t>
  </si>
  <si>
    <t>BT Life Insurance  FY 2021</t>
  </si>
  <si>
    <t>Safety Compliance</t>
  </si>
  <si>
    <t>Detector Inspector</t>
  </si>
  <si>
    <t>ATO GST payable FY2020</t>
  </si>
  <si>
    <t>ATO Tax Refund FY2020</t>
  </si>
  <si>
    <t>ATO IAS 2103</t>
  </si>
  <si>
    <t>Employer Add'l Contribution - Wilson</t>
  </si>
  <si>
    <t>Employer Add'l Contribution - Cindy</t>
  </si>
  <si>
    <t>PPK 1800 shares Buy @ $13.78</t>
  </si>
  <si>
    <t>Law Little - Felix</t>
  </si>
  <si>
    <t>ATO BAS 6/2021</t>
  </si>
  <si>
    <t>Xfer Bom to CBA</t>
  </si>
  <si>
    <t>PPK 1200 shares Buy @ $13.4</t>
  </si>
  <si>
    <t>PPK 3000 shares sold Buy @ $14.81</t>
  </si>
  <si>
    <t>Xfer CBA to Selfwealth</t>
  </si>
  <si>
    <t>AVZ 100000 shares sold @ $0.33</t>
  </si>
  <si>
    <t>BOM Loan S302</t>
  </si>
  <si>
    <t>BOM Loan S303</t>
  </si>
  <si>
    <t>BOM Loan S304</t>
  </si>
  <si>
    <t>BOM Loan S305</t>
  </si>
  <si>
    <t>BOM Loan S306</t>
  </si>
  <si>
    <t>BOM Loan S307</t>
  </si>
  <si>
    <t>BOM Loan S308</t>
  </si>
  <si>
    <t>BOM Loan S309</t>
  </si>
  <si>
    <t>BOM Loan S310</t>
  </si>
  <si>
    <t>BOM Loan S311</t>
  </si>
  <si>
    <t>BOM Loan S312</t>
  </si>
  <si>
    <t>Discharge Fee</t>
  </si>
  <si>
    <t>(6) FirstMac Loan Account 100246875</t>
  </si>
  <si>
    <t>FisrtMac</t>
  </si>
  <si>
    <t>ATO BAS 9/2021</t>
  </si>
  <si>
    <t>BT Life Insurance  FY 2022</t>
  </si>
  <si>
    <t>Xfer BOM To CBA</t>
  </si>
  <si>
    <t>Loan Opening</t>
  </si>
  <si>
    <t>Borrowing cost</t>
  </si>
  <si>
    <t>FirstMac Borrowing cost</t>
  </si>
  <si>
    <t>Pexa Surplus</t>
  </si>
  <si>
    <t>FirstMac Loan</t>
  </si>
  <si>
    <t>OC1 Jan-Mar 2022</t>
  </si>
  <si>
    <t>OC3 Jan-Mar 2022</t>
  </si>
  <si>
    <t>ATO BAS Dec 2021</t>
  </si>
  <si>
    <t xml:space="preserve">SelfWealth </t>
  </si>
  <si>
    <t>Employer Contribution - Felix</t>
  </si>
  <si>
    <t>2022 filing fee  GTIW1 PL</t>
  </si>
  <si>
    <t>Xfer CBA To IB</t>
  </si>
  <si>
    <t>OC1 Apr-Jun 2022</t>
  </si>
  <si>
    <t>OC3 Apr-Jun 2022</t>
  </si>
  <si>
    <t>Xfer Selfwealth to CBA</t>
  </si>
  <si>
    <t>(7) SelfWealth (Shares broker)  BSB: 013901,  A/C: 312924681, A/C Name: Golden Tree Super</t>
  </si>
  <si>
    <t>(8) INTERACTIVE BROKERS (ID: U8844673) BSB: 342011  A/C: 528056001 (GTSF AUD)</t>
  </si>
  <si>
    <t>IB (AUD)</t>
  </si>
  <si>
    <t>Exchange currency</t>
  </si>
  <si>
    <t>IB (USD)</t>
  </si>
  <si>
    <t>(9) INTERACTIVE BROKERS (ID: U8844673) (GTSF USD)</t>
  </si>
  <si>
    <t>Exchange currency AU$100k to US$75101</t>
  </si>
  <si>
    <t>CWEN 573 shares Buy @ $37.52</t>
  </si>
  <si>
    <t>MRCY 268 shares Buy @ $63.18</t>
  </si>
  <si>
    <t>CWEN 573 shares sold @ $34.365</t>
  </si>
  <si>
    <t>ATO BAS 3/2022</t>
  </si>
  <si>
    <t>ATO IncomeTax FY2021</t>
  </si>
  <si>
    <t>MRCY 268 shares sold @ $57.19</t>
  </si>
  <si>
    <t>SPY 113 shares Buy @ $418</t>
  </si>
  <si>
    <t>SPY 113 shares sold @ $422.08</t>
  </si>
  <si>
    <t>NDIS investment</t>
  </si>
  <si>
    <t>Interest income</t>
  </si>
  <si>
    <t>USD Credit Interest for May-2022</t>
  </si>
  <si>
    <t xml:space="preserve">                                                                                                             </t>
  </si>
  <si>
    <r>
      <t>Khaled El-katateny</t>
    </r>
    <r>
      <rPr>
        <b/>
        <sz val="13.5"/>
        <color rgb="FF5F6368"/>
        <rFont val="Roboto"/>
      </rPr>
      <t> </t>
    </r>
    <r>
      <rPr>
        <b/>
        <sz val="13.5"/>
        <color rgb="FF5E5E5E"/>
        <rFont val="Roboto"/>
      </rPr>
      <t>&lt;k.elkatateny@asrw.com.au&gt;</t>
    </r>
  </si>
  <si>
    <t>L:\Golden Tree Super Fund\2023\NDIS investment</t>
  </si>
  <si>
    <t>DomaCom</t>
  </si>
  <si>
    <t>U105397</t>
  </si>
  <si>
    <t>https://portal.domacomonline.com/auth/login</t>
  </si>
  <si>
    <t>Investment</t>
  </si>
  <si>
    <t>Opening balance</t>
  </si>
  <si>
    <t>ok</t>
    <phoneticPr fontId="28" type="noConversion"/>
  </si>
  <si>
    <t>Exchange rate 0.75101</t>
    <phoneticPr fontId="28" type="noConversion"/>
  </si>
  <si>
    <t>US$72151.28 @ 1.4484 = AU$104503.92</t>
    <phoneticPr fontId="28" type="noConversion"/>
  </si>
  <si>
    <t>Row Labels</t>
  </si>
  <si>
    <t>Grand Total</t>
  </si>
  <si>
    <t>Sum of Dr/Cr</t>
  </si>
  <si>
    <t>Currency</t>
    <phoneticPr fontId="28" type="noConversion"/>
  </si>
  <si>
    <t>AUD</t>
  </si>
  <si>
    <t>AUD</t>
    <phoneticPr fontId="28" type="noConversion"/>
  </si>
  <si>
    <t>USD</t>
  </si>
  <si>
    <t>USD</t>
    <phoneticPr fontId="28" type="noConversion"/>
  </si>
  <si>
    <t>Column Labels</t>
  </si>
  <si>
    <t>FY 2021</t>
  </si>
  <si>
    <t>FY 2022</t>
    <phoneticPr fontId="32" type="noConversion"/>
  </si>
  <si>
    <t>Tax receivable/payable- Provision for Supe Levy</t>
  </si>
  <si>
    <t>FY2021</t>
  </si>
  <si>
    <t>Profit/Loss Calculation</t>
  </si>
  <si>
    <t xml:space="preserve">Rent Income - Carpark Westville        </t>
  </si>
  <si>
    <t xml:space="preserve">Rent Income - Carpark Sydney Airport   </t>
  </si>
  <si>
    <t>Insurance (BT)</t>
  </si>
  <si>
    <t>R&amp;M - Safety Compliance</t>
  </si>
  <si>
    <t>Depreciation for the year - Westville</t>
  </si>
  <si>
    <t>676/01</t>
  </si>
  <si>
    <t>Depreciation for the year - Sydney car Spaces</t>
  </si>
  <si>
    <t>Supervisory Levy paid via TR lodgement</t>
  </si>
  <si>
    <t>Profit/Loss</t>
  </si>
  <si>
    <t>Capital Gain(Loss) on Sale of Non-current Assets</t>
  </si>
  <si>
    <t>GST for the year</t>
  </si>
  <si>
    <t>Year Profit/(Loss)/Levy for distribution (Prelim in AO)</t>
  </si>
  <si>
    <t>Add: Unrealised Profit (loss) for the year</t>
  </si>
  <si>
    <t xml:space="preserve">  (include Reverse unrealised gain/loss for prior year for sold shares)</t>
  </si>
  <si>
    <t>Capital Gain(Cr)/ Loss(Dr) on Sale of shares</t>
  </si>
  <si>
    <t>Rollover - Wilson</t>
  </si>
  <si>
    <t>Rollover - Cindy</t>
  </si>
  <si>
    <t>Year Profit/Loss/Levy for distribution (Final in AO)</t>
  </si>
  <si>
    <t>Acc Depreciation - Fixed Assets</t>
  </si>
  <si>
    <t>Acc Depreciation - Investment Property</t>
  </si>
  <si>
    <t>Acc Depreciation - Car Spaces 500</t>
  </si>
  <si>
    <t>Acc Depreciation - Car Spaces 555</t>
  </si>
  <si>
    <t>GST payable</t>
  </si>
  <si>
    <t>995/27</t>
  </si>
  <si>
    <t xml:space="preserve">Unrealised Proft (Dr) / Loss(Cr)                              </t>
  </si>
  <si>
    <t>204/00</t>
  </si>
  <si>
    <t>Unrealised Investments</t>
  </si>
  <si>
    <t>Shares in Listed Companies</t>
  </si>
  <si>
    <t>GST Roundings</t>
  </si>
  <si>
    <t>GST receivable/payable</t>
  </si>
  <si>
    <t>Income tax expense-Suk Lin TAI</t>
  </si>
  <si>
    <t>Income tax expense-Wilson LEUNG</t>
  </si>
  <si>
    <t>FY2022</t>
    <phoneticPr fontId="32" type="noConversion"/>
  </si>
  <si>
    <t>LL002 AUD Bank transactions for the year</t>
    <phoneticPr fontId="32" type="noConversion"/>
  </si>
  <si>
    <t>Employer Contribution - Felix</t>
    <phoneticPr fontId="32" type="noConversion"/>
  </si>
  <si>
    <t>553/07</t>
    <phoneticPr fontId="32" type="noConversion"/>
  </si>
  <si>
    <t>Borrowing cost - FirstMac</t>
    <phoneticPr fontId="32" type="noConversion"/>
  </si>
  <si>
    <t>*1</t>
    <phoneticPr fontId="32" type="noConversion"/>
  </si>
  <si>
    <t>*1 Mortgage for "B410, 2 Dennis St, Footscray VIC 3011" was refinanced from Bank of Melbourne (BOM) to FirstMac on 11/10/2021 for cheaper interest rate,</t>
    <phoneticPr fontId="32" type="noConversion"/>
  </si>
  <si>
    <t>BOM Loan S300 - settlement repayment</t>
    <phoneticPr fontId="32" type="noConversion"/>
  </si>
  <si>
    <t>BOM Loan S301 - settlement repayment</t>
    <phoneticPr fontId="32" type="noConversion"/>
  </si>
  <si>
    <t>FisrtMac  - settlement new loan</t>
    <phoneticPr fontId="32" type="noConversion"/>
  </si>
  <si>
    <t>Sydney Car parks (Public commercial car park for Sydney Airport travllers)</t>
  </si>
  <si>
    <t>Type</t>
  </si>
  <si>
    <t>Net</t>
  </si>
  <si>
    <t>Income</t>
  </si>
  <si>
    <t>There was no rental income from the car park  due to Covid closure</t>
  </si>
  <si>
    <t>Expense</t>
  </si>
  <si>
    <t>Rounding</t>
  </si>
  <si>
    <t>Rounding to nearest dollar as BAS do not accept cents</t>
  </si>
  <si>
    <t>Net GST payable/(refund)</t>
  </si>
  <si>
    <t>(3) Invest Property-Westville Apartment</t>
  </si>
  <si>
    <t>Address: Unit B410, 2 Dennis St, Footscray VIC 3011</t>
    <phoneticPr fontId="32" type="noConversion"/>
  </si>
  <si>
    <t>Fixed Assets &amp; Depreciation</t>
  </si>
  <si>
    <t>FY 2017</t>
  </si>
  <si>
    <t>FY2018</t>
  </si>
  <si>
    <t>FY2019</t>
  </si>
  <si>
    <t>FY2020</t>
  </si>
  <si>
    <t>Buildings</t>
  </si>
  <si>
    <t>Diminishing</t>
  </si>
  <si>
    <t>Motor Vehicles</t>
  </si>
  <si>
    <t>PrimeCost</t>
  </si>
  <si>
    <t>Plant and equipment</t>
  </si>
  <si>
    <t>Fixtures and fittings</t>
  </si>
  <si>
    <t>Office Equipmnet</t>
  </si>
  <si>
    <t>Computer Equipment</t>
  </si>
  <si>
    <t>Software</t>
  </si>
  <si>
    <t>Other</t>
  </si>
  <si>
    <t>Acquired</t>
  </si>
  <si>
    <t>Business Use</t>
  </si>
  <si>
    <t>WDV O/B</t>
  </si>
  <si>
    <t>Method</t>
  </si>
  <si>
    <t>Effiective life in years</t>
  </si>
  <si>
    <t>Depn %</t>
  </si>
  <si>
    <t>WDV C/B</t>
  </si>
  <si>
    <t>Accum Dep'n</t>
  </si>
  <si>
    <t>Disposal Date</t>
  </si>
  <si>
    <t>Disposal Amount</t>
  </si>
  <si>
    <t>Westville As per BMT Depreciation shedule</t>
  </si>
  <si>
    <t>TR: Other amounts</t>
  </si>
  <si>
    <t>Westville Non depreciated portion-Property</t>
  </si>
  <si>
    <t>Blinds</t>
  </si>
  <si>
    <t>TR: Decline in value of Depreciation assets</t>
  </si>
  <si>
    <t>See worksheet "(O6) Borrowing Cost &amp; Amortise"</t>
  </si>
  <si>
    <t>FY 2020</t>
  </si>
  <si>
    <t>(3) Invest Property-Sydney Car Spaces</t>
  </si>
  <si>
    <t>Address: Carspace 500 &amp; 555, 1008 Botany Road, Mascot, NSW aka "Investment - Sydney Airport Car Spaces"</t>
  </si>
  <si>
    <t>Settlement date: 31/10/2018</t>
  </si>
  <si>
    <t>Car 500 per depreciation shedule</t>
  </si>
  <si>
    <t>Car 500 Non depreciated portion</t>
  </si>
  <si>
    <t>Car 555 per depreciation shedule</t>
  </si>
  <si>
    <t>Car 555 Non depreciated portion</t>
  </si>
  <si>
    <t>(3)</t>
  </si>
  <si>
    <t>(4) = 3 -2 or 1</t>
  </si>
  <si>
    <t>(5)</t>
  </si>
  <si>
    <t>(6) = 5 -3 or 1</t>
  </si>
  <si>
    <t>Capital</t>
  </si>
  <si>
    <t># of Shares</t>
  </si>
  <si>
    <t>*Mkt Value</t>
  </si>
  <si>
    <t>Existing shares</t>
  </si>
  <si>
    <t>AVZ Minerals Ltd (AVZ)</t>
  </si>
  <si>
    <t>Total existing shares</t>
  </si>
  <si>
    <t>Shares sold during the year</t>
  </si>
  <si>
    <t>Reverse the realised loss recorded in previous years</t>
  </si>
  <si>
    <t>Current tax liability</t>
  </si>
  <si>
    <t>PAYG Intalment (Sep Qtr)</t>
  </si>
  <si>
    <t>PAYG Intalment (Dec Qtr)</t>
  </si>
  <si>
    <t>PAYG Intalment (Mar Qtr)</t>
  </si>
  <si>
    <t>PAYG Intalment (Jun Qtr)</t>
  </si>
  <si>
    <t>Tax Liabilities per TR</t>
  </si>
  <si>
    <t>Payment due after the FY</t>
  </si>
  <si>
    <t>GST payable/(Receivable) FY 2021</t>
  </si>
  <si>
    <t xml:space="preserve">Member </t>
  </si>
  <si>
    <t>Rollover</t>
  </si>
  <si>
    <t>Unrealised profit</t>
  </si>
  <si>
    <t>Suk Lin (Cindy) TAI</t>
  </si>
  <si>
    <t>551/04</t>
  </si>
  <si>
    <t>552/04</t>
  </si>
  <si>
    <t>Loss allocation - Suk Lin</t>
  </si>
  <si>
    <t>Loss allocation - Wilson</t>
  </si>
  <si>
    <t>Unrealised Gain - Suk Lin</t>
  </si>
  <si>
    <t>Unrealised Gain - Wilson</t>
  </si>
  <si>
    <t>Unrealised Gain - Suk Lin (Reverse)</t>
  </si>
  <si>
    <t>Unrealised Gain - Wilson (Reverse)</t>
  </si>
  <si>
    <t>Unrealised loss - Suk Lin</t>
  </si>
  <si>
    <t>Unrealised loss - Wilson</t>
  </si>
  <si>
    <t>Law Little - Suk Lin</t>
  </si>
  <si>
    <t>Personal Contribution - Wilson</t>
  </si>
  <si>
    <t>Wilson Personal - Wilson</t>
  </si>
  <si>
    <t>Profit / (Loss) allocation - Suk Lin</t>
  </si>
  <si>
    <t>Profit / (Loss) allocation - Wilson</t>
  </si>
  <si>
    <t>Rollover-Suk Lin TAI</t>
  </si>
  <si>
    <t>Unrealised Profit (loss) - Suk Lin</t>
  </si>
  <si>
    <t>Unrealised Profit (loss) - Wilson</t>
  </si>
  <si>
    <t>Member Benefits Statement</t>
  </si>
  <si>
    <t>1/2013 rollover</t>
  </si>
  <si>
    <t>2/2013 rollover</t>
  </si>
  <si>
    <t>12/2014 rollover</t>
  </si>
  <si>
    <t>4/1/17 rollover</t>
  </si>
  <si>
    <t>1. Taxation Components</t>
  </si>
  <si>
    <t>1A. Tax Free; NCC</t>
  </si>
  <si>
    <t>1B. Taxable component (Element taxed in the fund)</t>
  </si>
  <si>
    <t>Total Rollover</t>
  </si>
  <si>
    <t>2. Preservation status</t>
  </si>
  <si>
    <t>2A. Preserved amt</t>
  </si>
  <si>
    <t>2B. Restricted non-prserved</t>
  </si>
  <si>
    <t>2C. Unrestricted non-preserved</t>
  </si>
  <si>
    <t>Total Preservation</t>
  </si>
  <si>
    <t>Wilson Leung</t>
  </si>
  <si>
    <t>Total Benefits</t>
  </si>
  <si>
    <t>Capital Gain - per TR</t>
  </si>
  <si>
    <t>Captial loss - Current Yr</t>
  </si>
  <si>
    <t>Y</t>
  </si>
  <si>
    <t>Unrealised loss (Profit) for the year</t>
  </si>
  <si>
    <t>Reverse unrealised gain for prior year (Assets sold)</t>
  </si>
  <si>
    <t>Capital gain on FS</t>
  </si>
  <si>
    <t>Tax losses deduction</t>
  </si>
  <si>
    <t xml:space="preserve">Previous fund rollover </t>
  </si>
  <si>
    <t>Tax Losses</t>
  </si>
  <si>
    <t>Net capital losses</t>
  </si>
  <si>
    <t>Year</t>
  </si>
  <si>
    <t>Tax Loss for the year</t>
  </si>
  <si>
    <t>Tax Loss apply</t>
  </si>
  <si>
    <t>Tax Loss running bal</t>
  </si>
  <si>
    <t>Report</t>
  </si>
  <si>
    <t>100 Operating Statement</t>
  </si>
  <si>
    <t>200 Statement of Financial Position</t>
  </si>
  <si>
    <t>2050 Investment Schedule</t>
  </si>
  <si>
    <t>8000 Notes to the Accounts</t>
  </si>
  <si>
    <t xml:space="preserve">8800 Trustee's Declaration  </t>
  </si>
  <si>
    <t xml:space="preserve">8840 Member's Information Statement         </t>
  </si>
  <si>
    <t xml:space="preserve">GL :  Reports, Transaction Details Report, Tranaction Details by Accounts </t>
  </si>
  <si>
    <t>TB :  Reports, Trail Balance</t>
  </si>
  <si>
    <t>Update GL; Description File Maintenance</t>
  </si>
  <si>
    <t>ABN</t>
  </si>
  <si>
    <t>Corporate Trustee</t>
  </si>
  <si>
    <t>Trustee Name</t>
  </si>
  <si>
    <t>Trustee Address</t>
  </si>
  <si>
    <t>Trustee Contact</t>
  </si>
  <si>
    <t>Trustee Phone No.</t>
  </si>
  <si>
    <t xml:space="preserve">Trustee signing #1     </t>
  </si>
  <si>
    <t>Trustee signing #2</t>
  </si>
  <si>
    <t>Report: 200 Statement of Financial Position</t>
  </si>
  <si>
    <t>ABN: 76423013146</t>
  </si>
  <si>
    <t>Integrated Client Account</t>
  </si>
  <si>
    <t>Process date</t>
  </si>
  <si>
    <t>Effective date</t>
  </si>
  <si>
    <t>Transaction description</t>
  </si>
  <si>
    <t>Debit amount</t>
  </si>
  <si>
    <t>Credit amount</t>
  </si>
  <si>
    <t>Payment received</t>
  </si>
  <si>
    <t>CR</t>
  </si>
  <si>
    <t>Self assessed amount(s) for the period ended 30 Jun 13</t>
  </si>
  <si>
    <t>- pay as you go income tax instalment</t>
  </si>
  <si>
    <t>Self assessed amount(s) for the period ended 30 Jun 15</t>
  </si>
  <si>
    <t>Self assessed amount(s) for the period ended 30 Sep 15</t>
  </si>
  <si>
    <t>Self assessed amount(s) for the period ended 31 Dec 15</t>
  </si>
  <si>
    <t>Self assessed amount(s) for the period ended 31 Mar 16</t>
  </si>
  <si>
    <t>Self assessed amount(s) for the period ended 30 Jun 18</t>
  </si>
  <si>
    <t>Amended general interest charge calculated from 01 Jul 18 to 24 Aug 18</t>
  </si>
  <si>
    <t>Remission of general interest charge</t>
  </si>
  <si>
    <t>General interest charge calculated from 25 Aug 18 to 28 Sep 18</t>
  </si>
  <si>
    <t>Self assessed amount(s) for the period ended 30 Sep 18</t>
  </si>
  <si>
    <t>Self assessed amount(s) for the period ended 31 Dec 18</t>
  </si>
  <si>
    <t>Self assessed amount(s) for the period ended 31 Mar 19</t>
  </si>
  <si>
    <t>Closing balance</t>
  </si>
  <si>
    <t>Original Activity Statement for the period ending 30 Jun 19</t>
  </si>
  <si>
    <t>Original Activity Statement for the period ending 30 Sep 19 - PAYG Instalments</t>
  </si>
  <si>
    <t>$1,248.00 DR</t>
  </si>
  <si>
    <t>Original Activity Statement for the period ending 31 Dec 19 - PAYG Instalments</t>
  </si>
  <si>
    <t>$2,496.00 DR</t>
  </si>
  <si>
    <t>General interest charge</t>
  </si>
  <si>
    <t>Original Activity Statement for the period ending 30 Jun 19 - GST</t>
  </si>
  <si>
    <t>$466.00 DR</t>
  </si>
  <si>
    <t>'Original Activity Statement for the period ending 31 Mar 20</t>
  </si>
  <si>
    <t>'- PAYG Instalments</t>
  </si>
  <si>
    <t>'Payment received</t>
  </si>
  <si>
    <t>'Original Activity Statement for the period ending 30 Jun 20</t>
  </si>
  <si>
    <t>$2,615.00 DR</t>
  </si>
  <si>
    <t>'General interest charge calculated from 01 Jul 20 to 26 Aug 20</t>
  </si>
  <si>
    <t>$0.50 DR</t>
  </si>
  <si>
    <t>'Remission of general interest charge</t>
  </si>
  <si>
    <t>$1,514.00 CR</t>
  </si>
  <si>
    <t>'Original Activity Statement for the period ending 30 Sep 20</t>
  </si>
  <si>
    <t>'Original Activity Statement for the period ending 31 Dec 20</t>
  </si>
  <si>
    <t>$1,514.00 DR</t>
  </si>
  <si>
    <t>'General interest charge calculated from 01 Dec 20 to 28 Mar 21</t>
  </si>
  <si>
    <t>$7.00 DR</t>
  </si>
  <si>
    <t>$643.00 CR</t>
  </si>
  <si>
    <t>$2,157.00 CR</t>
  </si>
  <si>
    <t>'- GST</t>
  </si>
  <si>
    <t>'Original Activity Statement for the period ending 31 Mar 21</t>
  </si>
  <si>
    <t>'Original Activity Statement for the period ending 30 Jun 21</t>
  </si>
  <si>
    <t>$1,065.00 DR</t>
  </si>
  <si>
    <t>'General interest charge calculated from 01 Jul 21 to 01 Aug 21</t>
  </si>
  <si>
    <t>$1,066.02 DR</t>
  </si>
  <si>
    <t>'Original Activity Statement for the period ending 30 Sep 21</t>
  </si>
  <si>
    <t>$1,402.00 DR</t>
  </si>
  <si>
    <t>'General interest charge calculated from 01 Sep 21 to 31 Oct 21</t>
  </si>
  <si>
    <t>$1,403.07 DR</t>
  </si>
  <si>
    <t>'General interest charge calculated from 01 Nov 21 to 17 Nov 21</t>
  </si>
  <si>
    <t>$4.31 DR</t>
  </si>
  <si>
    <t>$1,402.00 CR</t>
  </si>
  <si>
    <t>'Original Activity Statement for the period ending 31 Dec 21</t>
  </si>
  <si>
    <t>Income Tax account</t>
  </si>
  <si>
    <t>OPENING BALANCE</t>
  </si>
  <si>
    <t>Tax return Self Man Superfund - Income Tax for the period from 01 Jul 11 to 30 Jun 12</t>
  </si>
  <si>
    <t>General interest charge (GIC) calculated from 01 Feb 13 to 28 Feb 13</t>
  </si>
  <si>
    <t>Remission of general interest charge (GIC)</t>
  </si>
  <si>
    <t>General interest charge (GIC) calculated from 01 Mar 13 to 20 Mar 13</t>
  </si>
  <si>
    <t>Tax return Self Man Superfund - Income Tax for the period from 01 Jul 12 to 30 Jun 13</t>
  </si>
  <si>
    <t>Interest on overpayment for Income Tax for the period from 01 Jul 12 to 30 Jun 13</t>
  </si>
  <si>
    <t>EFT refund for Income Tax for the period from 01 Jul 12 to 30 Jun 13</t>
  </si>
  <si>
    <t>Tax return Self Man Superfund - Income Tax for the period from 01 Jul 13 to 30 Jun 14</t>
  </si>
  <si>
    <t>Tax return Self Man Superfund - Income Tax for the period from 01 Jul 14 to 30 Jun 15</t>
  </si>
  <si>
    <t>EFT refund for Income Tax for the period from 01 Jul 14 to 30 Jun 15</t>
  </si>
  <si>
    <t>EFT refund for Income Tax for the period from 01 Jul 15 to 30 Jun 16</t>
  </si>
  <si>
    <t>Tax return Self Man Superfund - Income Tax for the period from 01 Jul 15 to 30 Jun 16</t>
  </si>
  <si>
    <t>Tax return Self Man Superfund - Income Tax for the period from 01 Jul 16 to 30 Jun 17</t>
  </si>
  <si>
    <t>Tax return Self Man Superfund - Income Tax for the period from 01 Jul 17 to 30 Jun 18</t>
  </si>
  <si>
    <t xml:space="preserve"> DR</t>
  </si>
  <si>
    <t>' Tax return Self Man Superfund - Income Tax for the period from 01 Jul 18 to 30 Jun 19</t>
  </si>
  <si>
    <t>$205.75 DR</t>
  </si>
  <si>
    <t>'General interest charge calculated from 01 Jun 20 to 30 Jun 20</t>
  </si>
  <si>
    <t>$205.79 DR</t>
  </si>
  <si>
    <t>'General interest charge calculated from 01 Jul 20 to 02 Aug 20</t>
  </si>
  <si>
    <t>$207.07 DR</t>
  </si>
  <si>
    <t>'General interest charge calculated from 03 Aug 20 to 26 Aug 20</t>
  </si>
  <si>
    <t>$0.91 DR</t>
  </si>
  <si>
    <t>' Tax return Self Man Superfund - Income Tax for the period from 01 Jul 19 to 30 Jun 20</t>
  </si>
  <si>
    <t>$491.35 CR</t>
  </si>
  <si>
    <t>' EFT refund for Income Tax for the period from 01 Jul 19 to 30 Jun 20</t>
  </si>
  <si>
    <t>Borrowing Costs (FY 2017)</t>
    <phoneticPr fontId="32" type="noConversion"/>
  </si>
  <si>
    <t>Borrowing Costs (FY 2022)</t>
    <phoneticPr fontId="32" type="noConversion"/>
  </si>
  <si>
    <t>Borrowing Costs &amp; Amortisation</t>
  </si>
  <si>
    <t>(a) Borrowing costs at settlement date 15/3/13</t>
  </si>
  <si>
    <t>Settlement Processing Fee</t>
  </si>
  <si>
    <t>Property Search VIC</t>
  </si>
  <si>
    <t>Additional Legal Fee</t>
  </si>
  <si>
    <t>Discharge Registration Fee</t>
  </si>
  <si>
    <t>Mortgage Registration Fee</t>
  </si>
  <si>
    <t>Split Loan fee</t>
  </si>
  <si>
    <t>Bank cheqe fee $10 *4</t>
  </si>
  <si>
    <t>(b) Bare Trust &amp; Corporate trustee setup</t>
  </si>
  <si>
    <t>HSBC Visa payment</t>
  </si>
  <si>
    <t>Thifty Corp Services</t>
  </si>
  <si>
    <t>Set up Golden Tree iw1 P/L</t>
  </si>
  <si>
    <t>CMMD Corp Services</t>
  </si>
  <si>
    <t>Bare Trust</t>
  </si>
  <si>
    <t>Total Borrowing Cost (a) + (b)</t>
  </si>
  <si>
    <t>Setttled date</t>
  </si>
  <si>
    <t>Amortised in 5 years:</t>
  </si>
  <si>
    <t>Amortisation</t>
  </si>
  <si>
    <t>Start</t>
  </si>
  <si>
    <t>End</t>
  </si>
  <si>
    <t>Days</t>
  </si>
  <si>
    <t>Mortgage for "B410, 2 Dennis St, Footscray VIC 3011</t>
  </si>
  <si>
    <t>The reference has incurred additional borrowing cost of $224.8 when transferring from lender to another lender, being</t>
  </si>
  <si>
    <t>additional borrowing cost</t>
  </si>
  <si>
    <t>(a) Refinanced from Bank of Melbourne (BOM) to FirstMac on 11/10/2021</t>
    <phoneticPr fontId="32" type="noConversion"/>
  </si>
  <si>
    <t>(b) FirstMac Service fee</t>
    <phoneticPr fontId="32" type="noConversion"/>
  </si>
  <si>
    <t>FisrtMac  Services</t>
    <phoneticPr fontId="32" type="noConversion"/>
  </si>
  <si>
    <t>304/01</t>
  </si>
  <si>
    <t>Acc Amortisation - Borrowing costs</t>
  </si>
  <si>
    <t>LL007 Amortisation for the year</t>
    <phoneticPr fontId="32" type="noConversion"/>
  </si>
  <si>
    <t>FY 2022</t>
  </si>
  <si>
    <t>TOMIZONE LIMITED (TOM)</t>
    <phoneticPr fontId="32" type="noConversion"/>
  </si>
  <si>
    <t>PPk Group (PPK)</t>
    <phoneticPr fontId="32" type="noConversion"/>
  </si>
  <si>
    <t>* TOMIZONE LIMITED (TOM) was delisted in ASX dated 19/1/2022;  Assuming no fund will return from this shares.</t>
    <phoneticPr fontId="32" type="noConversion"/>
  </si>
  <si>
    <t>SPY</t>
  </si>
  <si>
    <t>MRCY</t>
  </si>
  <si>
    <t>CWEN</t>
  </si>
  <si>
    <t>Australia shares (in AUD)</t>
    <phoneticPr fontId="32" type="noConversion"/>
  </si>
  <si>
    <t>US shares (in USD)</t>
    <phoneticPr fontId="32" type="noConversion"/>
  </si>
  <si>
    <t>Shares Investment (Broker: CommSec)</t>
    <phoneticPr fontId="32" type="noConversion"/>
  </si>
  <si>
    <t>Shares Investment (Broker: Interactive Brokers)</t>
    <phoneticPr fontId="32" type="noConversion"/>
  </si>
  <si>
    <t>LL003 Capital gain (Loss) - Australia shares</t>
    <phoneticPr fontId="32" type="noConversion"/>
  </si>
  <si>
    <t>AVZ &amp; PPK</t>
    <phoneticPr fontId="32" type="noConversion"/>
  </si>
  <si>
    <t>(Australia shares sold during the year)</t>
    <phoneticPr fontId="32" type="noConversion"/>
  </si>
  <si>
    <t>USD events (Broker: Interactive Brokers)</t>
    <phoneticPr fontId="32" type="noConversion"/>
  </si>
  <si>
    <t>Note: AUD 100k converted to USD 75101 dated 29/3/2022;  No currency conversion afterwards.</t>
    <phoneticPr fontId="32" type="noConversion"/>
  </si>
  <si>
    <t>Date</t>
    <phoneticPr fontId="32" type="noConversion"/>
  </si>
  <si>
    <t>AUD/USD 
exchange rate</t>
    <phoneticPr fontId="32" type="noConversion"/>
  </si>
  <si>
    <t>USD</t>
    <phoneticPr fontId="32" type="noConversion"/>
  </si>
  <si>
    <t>Exchange rate</t>
    <phoneticPr fontId="32" type="noConversion"/>
  </si>
  <si>
    <t>Mkt Value (AUD)</t>
    <phoneticPr fontId="32" type="noConversion"/>
  </si>
  <si>
    <t>SPY&amp; MRCY &amp; CWEN</t>
    <phoneticPr fontId="32" type="noConversion"/>
  </si>
  <si>
    <t>USD shares investment losses SPY&amp; MRCY &amp; CWEN</t>
    <phoneticPr fontId="32" type="noConversion"/>
  </si>
  <si>
    <t>Investment Shares (AUD)</t>
    <phoneticPr fontId="32" type="noConversion"/>
  </si>
  <si>
    <t>199/03</t>
    <phoneticPr fontId="32" type="noConversion"/>
  </si>
  <si>
    <t>Interest Income (USD)</t>
    <phoneticPr fontId="32" type="noConversion"/>
  </si>
  <si>
    <t>Interest Income (AUD)</t>
    <phoneticPr fontId="32" type="noConversion"/>
  </si>
  <si>
    <t>Bank Charge</t>
    <phoneticPr fontId="28" type="noConversion"/>
  </si>
  <si>
    <t>Posted Wilson 20/04/2023</t>
    <phoneticPr fontId="32" type="noConversion"/>
  </si>
  <si>
    <t>LL004 USD transactions for the year</t>
    <phoneticPr fontId="32" type="noConversion"/>
  </si>
  <si>
    <t>LL005 Depreciation for the year - Westville</t>
    <phoneticPr fontId="32" type="noConversion"/>
  </si>
  <si>
    <t>LL006 Depreciation for the year - Sydney car Spaces</t>
    <phoneticPr fontId="32" type="noConversion"/>
  </si>
  <si>
    <t>'Client initiated amended Tax return Self Man Superfund - Income Tax for the period from 01 Jul 19 to 30 Jun 20</t>
  </si>
  <si>
    <t>'Client initiated amended Tax return Self Man Superfund - Income Tax for the period from 01 Jul 18 to 30 Jun 19</t>
  </si>
  <si>
    <t>' Tax return Self Man Superfund - Income Tax for the period from 01 Jul 20 to 30 Jun 21</t>
  </si>
  <si>
    <t>$145.45 DR</t>
  </si>
  <si>
    <t>'General interest charge calculated from 01 Dec 21 to 06 Mar 22</t>
  </si>
  <si>
    <t>$1.89 DR</t>
  </si>
  <si>
    <t>'Amended general interest charge calculated from 01 Dec 21 to 06 Mar 22</t>
  </si>
  <si>
    <t>$1.89 CR</t>
  </si>
  <si>
    <t>'General interest charge (GIC) remission adjustment due to GIC amendment</t>
  </si>
  <si>
    <t>$1,477.00 CR</t>
  </si>
  <si>
    <t>'Original Activity Statement for the period ending 31 Mar 22</t>
  </si>
  <si>
    <t>$75.00 CR</t>
  </si>
  <si>
    <t>'Original Activity Statement for the period ending 30 Jun 22</t>
  </si>
  <si>
    <t>$1,211.00 DR</t>
  </si>
  <si>
    <t>'General interest charge calculated from 01 Jul 22 to 30 Jul 22</t>
  </si>
  <si>
    <t>$1,211.79 DR</t>
  </si>
  <si>
    <t>'Amended general interest charge calculated from 01 Jul 22 to 30 Jul 22</t>
  </si>
  <si>
    <t>$1,211.05 DR</t>
  </si>
  <si>
    <t>$1,210.95 DR</t>
  </si>
  <si>
    <t>'General interest charge calculated from 31 Jul 22 to 31 Jul 22</t>
  </si>
  <si>
    <t>$1,211.26 DR</t>
  </si>
  <si>
    <t>'General interest charge calculated from 01 Aug 22 to 04 Aug 22</t>
  </si>
  <si>
    <t>$0.79 DR</t>
  </si>
  <si>
    <t>$1,400.00 CR</t>
  </si>
  <si>
    <t>'Original Activity Statement for the period ending 30 Sep 22</t>
  </si>
  <si>
    <t>'General interest charge calculated from 01 Sep 22 to 29 Oct 22</t>
  </si>
  <si>
    <t>$0.71 DR</t>
  </si>
  <si>
    <t>'Amended general interest charge calculated from 01 Sep 22 to 29 Oct 22</t>
  </si>
  <si>
    <t>$0.71 CR</t>
  </si>
  <si>
    <t>'Original Activity Statement for the period ending 31 Dec 22</t>
  </si>
  <si>
    <t>'General interest charge calculated from 01 Nov 22 to 04 Mar 23</t>
  </si>
  <si>
    <t>$1.93 DR</t>
  </si>
  <si>
    <t>'Amended general interest charge calculated from 01 Nov 22 to 04 Mar 23</t>
  </si>
  <si>
    <t>$1.93 CR</t>
  </si>
  <si>
    <t>Tax payable FY 2022</t>
  </si>
  <si>
    <t xml:space="preserve">Income Tax payable &amp; Supervisory Levy FY 2022
</t>
  </si>
  <si>
    <t>GST payable/(Receivable) FY 2022</t>
  </si>
  <si>
    <t xml:space="preserve">Income Tax payable FY 2021
</t>
  </si>
  <si>
    <t>Tax Credit / (payment)</t>
    <phoneticPr fontId="32" type="noConversion"/>
  </si>
  <si>
    <t>Supervisory Levy FY 2022</t>
    <phoneticPr fontId="32" type="noConversion"/>
  </si>
  <si>
    <t>GSTCredit / (payment)</t>
    <phoneticPr fontId="32" type="noConversion"/>
  </si>
  <si>
    <t>LL008 Recognised Supervisory Levy &amp; GST paid to ATO for FY 2021</t>
    <phoneticPr fontId="32" type="noConversion"/>
  </si>
  <si>
    <t>USD IB A/C balance @ 30/6/2022 @ Market Value (*1)</t>
    <phoneticPr fontId="32" type="noConversion"/>
  </si>
  <si>
    <t>USD IB A/C balance @ 30/6/2022 @ Book Value (*2)</t>
    <phoneticPr fontId="32" type="noConversion"/>
  </si>
  <si>
    <t>USD IB A/C : Unrealised  gain/(loss)  (*1 - *2)</t>
    <phoneticPr fontId="32" type="noConversion"/>
  </si>
  <si>
    <t>LL010 USD IB A/C - unrealised profit/loss for the year</t>
    <phoneticPr fontId="32" type="noConversion"/>
  </si>
  <si>
    <t>LL009 AUD shares - unrealised profit/loss for the year</t>
    <phoneticPr fontId="32" type="noConversion"/>
  </si>
  <si>
    <t>LL011 GST for the year (See "Rent Sydney" worksheet)</t>
    <phoneticPr fontId="32" type="noConversion"/>
  </si>
  <si>
    <t>USD IB A/C interest income during FY</t>
    <phoneticPr fontId="32" type="noConversion"/>
  </si>
  <si>
    <t>12 mth</t>
    <phoneticPr fontId="32" type="noConversion"/>
  </si>
  <si>
    <t>CGT discount</t>
    <phoneticPr fontId="32" type="noConversion"/>
  </si>
  <si>
    <t>Capital Loss for the year</t>
    <phoneticPr fontId="32" type="noConversion"/>
  </si>
  <si>
    <t>2022 Tax Adjustment</t>
    <phoneticPr fontId="32" type="noConversion"/>
  </si>
  <si>
    <t>Amortisation Exp</t>
    <phoneticPr fontId="32" type="noConversion"/>
  </si>
  <si>
    <t xml:space="preserve">LL012  Loss for the year allocation
</t>
    <phoneticPr fontId="32" type="noConversion"/>
  </si>
  <si>
    <t>LL013 - Income tax provision</t>
    <phoneticPr fontId="32" type="noConversion"/>
  </si>
  <si>
    <t>Felix LEUNG</t>
    <phoneticPr fontId="32" type="noConversion"/>
  </si>
  <si>
    <t>FY 2022</t>
    <phoneticPr fontId="32" type="noConversion"/>
  </si>
  <si>
    <t>Felix Leung</t>
    <phoneticPr fontId="32" type="noConversion"/>
  </si>
  <si>
    <t>NDIS investment</t>
    <phoneticPr fontId="32" type="noConversion"/>
  </si>
  <si>
    <t>Cash Equivalents</t>
    <phoneticPr fontId="32" type="noConversion"/>
  </si>
  <si>
    <t>Bank/Stock broker</t>
    <phoneticPr fontId="32" type="noConversion"/>
  </si>
  <si>
    <t>Amount</t>
    <phoneticPr fontId="32" type="noConversion"/>
  </si>
  <si>
    <t>Currency</t>
    <phoneticPr fontId="32" type="noConversion"/>
  </si>
  <si>
    <t>AU$</t>
    <phoneticPr fontId="32" type="noConversion"/>
  </si>
  <si>
    <t>Balance as FY ended</t>
    <phoneticPr fontId="32" type="noConversion"/>
  </si>
  <si>
    <t>Total Cash Equivalents</t>
    <phoneticPr fontId="32" type="noConversion"/>
  </si>
  <si>
    <t>3.99% interest rate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</si>
</sst>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-* #,##0_-;\-* #,##0_-;_-* &quot;-&quot;??_-;_-@_-"/>
    <numFmt numFmtId="179" formatCode="0.000"/>
    <numFmt numFmtId="180" formatCode="_(* #,##0_);_(* \(#,##0\);_(* &quot;-&quot;_);_(@_)"/>
  </numFmts>
  <fonts count="50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b/>
      <sz val="18"/>
      <color theme="3"/>
      <name val="新細明體"/>
      <family val="2"/>
      <scheme val="major"/>
    </font>
    <font>
      <b/>
      <sz val="15"/>
      <color theme="3"/>
      <name val="新細明體"/>
      <family val="2"/>
      <scheme val="minor"/>
    </font>
    <font>
      <b/>
      <sz val="13"/>
      <color theme="3"/>
      <name val="新細明體"/>
      <family val="2"/>
      <scheme val="minor"/>
    </font>
    <font>
      <b/>
      <sz val="11"/>
      <color theme="3"/>
      <name val="新細明體"/>
      <family val="2"/>
      <scheme val="minor"/>
    </font>
    <font>
      <sz val="11"/>
      <color rgb="FF006100"/>
      <name val="新細明體"/>
      <family val="2"/>
      <scheme val="minor"/>
    </font>
    <font>
      <sz val="11"/>
      <color rgb="FF9C0006"/>
      <name val="新細明體"/>
      <family val="2"/>
      <scheme val="minor"/>
    </font>
    <font>
      <sz val="11"/>
      <color rgb="FF9C6500"/>
      <name val="新細明體"/>
      <family val="2"/>
      <scheme val="minor"/>
    </font>
    <font>
      <sz val="11"/>
      <color rgb="FF3F3F76"/>
      <name val="新細明體"/>
      <family val="2"/>
      <scheme val="minor"/>
    </font>
    <font>
      <b/>
      <sz val="11"/>
      <color rgb="FF3F3F3F"/>
      <name val="新細明體"/>
      <family val="2"/>
      <scheme val="minor"/>
    </font>
    <font>
      <b/>
      <sz val="11"/>
      <color rgb="FFFA7D00"/>
      <name val="新細明體"/>
      <family val="2"/>
      <scheme val="minor"/>
    </font>
    <font>
      <sz val="11"/>
      <color rgb="FFFA7D00"/>
      <name val="新細明體"/>
      <family val="2"/>
      <scheme val="minor"/>
    </font>
    <font>
      <b/>
      <sz val="11"/>
      <color theme="0"/>
      <name val="新細明體"/>
      <family val="2"/>
      <scheme val="minor"/>
    </font>
    <font>
      <sz val="11"/>
      <color rgb="FFFF0000"/>
      <name val="新細明體"/>
      <family val="2"/>
      <scheme val="minor"/>
    </font>
    <font>
      <i/>
      <sz val="11"/>
      <color rgb="FF7F7F7F"/>
      <name val="新細明體"/>
      <family val="2"/>
      <scheme val="minor"/>
    </font>
    <font>
      <b/>
      <sz val="11"/>
      <color theme="1"/>
      <name val="新細明體"/>
      <family val="2"/>
      <scheme val="minor"/>
    </font>
    <font>
      <sz val="11"/>
      <color theme="0"/>
      <name val="新細明體"/>
      <family val="2"/>
      <scheme val="minor"/>
    </font>
    <font>
      <b/>
      <u/>
      <sz val="11"/>
      <color theme="1"/>
      <name val="新細明體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u/>
      <sz val="11"/>
      <color theme="1"/>
      <name val="新細明體"/>
      <family val="2"/>
      <scheme val="minor"/>
    </font>
    <font>
      <u/>
      <sz val="11"/>
      <color theme="10"/>
      <name val="Calibri"/>
      <family val="2"/>
    </font>
    <font>
      <sz val="10.5"/>
      <color theme="1"/>
      <name val="Consolas"/>
      <family val="3"/>
    </font>
    <font>
      <b/>
      <u/>
      <sz val="10"/>
      <name val="Arial"/>
      <family val="2"/>
    </font>
    <font>
      <sz val="8"/>
      <name val="新細明體"/>
      <family val="2"/>
      <scheme val="minor"/>
    </font>
    <font>
      <b/>
      <sz val="13.5"/>
      <color rgb="FF5F6368"/>
      <name val="Roboto"/>
    </font>
    <font>
      <b/>
      <sz val="13.5"/>
      <color rgb="FF5E5E5E"/>
      <name val="Roboto"/>
    </font>
    <font>
      <b/>
      <sz val="12"/>
      <color rgb="FFD6976D"/>
      <name val="Arial"/>
      <family val="2"/>
    </font>
    <font>
      <sz val="9"/>
      <name val="新細明體"/>
      <family val="3"/>
      <charset val="136"/>
      <scheme val="minor"/>
    </font>
    <font>
      <b/>
      <sz val="11"/>
      <name val="新細明體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10"/>
      <name val="Bookman Old Style"/>
      <family val="1"/>
    </font>
    <font>
      <u/>
      <sz val="10"/>
      <name val="Verdana"/>
      <family val="2"/>
    </font>
    <font>
      <sz val="11"/>
      <name val="新細明體"/>
      <family val="2"/>
      <scheme val="minor"/>
    </font>
    <font>
      <b/>
      <sz val="14"/>
      <color theme="1"/>
      <name val="新細明體"/>
      <family val="2"/>
      <scheme val="minor"/>
    </font>
    <font>
      <b/>
      <u/>
      <sz val="11"/>
      <name val="新細明體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Verdana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1"/>
      <color theme="1"/>
      <name val="新細明體"/>
      <scheme val="minor"/>
    </font>
    <font>
      <b/>
      <u/>
      <sz val="11"/>
      <color theme="1"/>
      <name val="新細明體"/>
      <scheme val="minor"/>
    </font>
    <font>
      <u/>
      <sz val="11"/>
      <color theme="1"/>
      <name val="新細明體"/>
      <family val="1"/>
      <scheme val="minor"/>
    </font>
    <font>
      <b/>
      <u/>
      <sz val="11"/>
      <color theme="1"/>
      <name val="新細明體"/>
      <family val="1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5F5F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" fillId="0" borderId="0"/>
    <xf numFmtId="0" fontId="19" fillId="0" borderId="0"/>
    <xf numFmtId="0" fontId="23" fillId="0" borderId="0"/>
    <xf numFmtId="177" fontId="23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19" fillId="0" borderId="0"/>
    <xf numFmtId="0" fontId="1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</cellStyleXfs>
  <cellXfs count="445">
    <xf numFmtId="0" fontId="0" fillId="0" borderId="0" xfId="0"/>
    <xf numFmtId="14" fontId="0" fillId="0" borderId="0" xfId="0" applyNumberFormat="1"/>
    <xf numFmtId="0" fontId="0" fillId="0" borderId="10" xfId="0" applyBorder="1"/>
    <xf numFmtId="43" fontId="0" fillId="0" borderId="0" xfId="1" applyFont="1"/>
    <xf numFmtId="43" fontId="0" fillId="0" borderId="10" xfId="1" applyFont="1" applyBorder="1"/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/>
    <xf numFmtId="43" fontId="0" fillId="0" borderId="0" xfId="1" applyFont="1" applyFill="1" applyBorder="1"/>
    <xf numFmtId="43" fontId="0" fillId="0" borderId="0" xfId="1" applyFont="1" applyBorder="1"/>
    <xf numFmtId="10" fontId="0" fillId="0" borderId="15" xfId="2" applyNumberFormat="1" applyFont="1" applyFill="1" applyBorder="1" applyAlignment="1">
      <alignment horizontal="right"/>
    </xf>
    <xf numFmtId="0" fontId="0" fillId="0" borderId="16" xfId="0" applyBorder="1" applyAlignment="1">
      <alignment horizontal="left"/>
    </xf>
    <xf numFmtId="0" fontId="0" fillId="0" borderId="17" xfId="0" applyBorder="1"/>
    <xf numFmtId="43" fontId="0" fillId="0" borderId="18" xfId="1" applyFont="1" applyFill="1" applyBorder="1"/>
    <xf numFmtId="10" fontId="0" fillId="0" borderId="19" xfId="2" applyNumberFormat="1" applyFont="1" applyFill="1" applyBorder="1" applyAlignment="1">
      <alignment horizontal="right"/>
    </xf>
    <xf numFmtId="0" fontId="19" fillId="0" borderId="0" xfId="44" applyAlignment="1">
      <alignment horizontal="left"/>
    </xf>
    <xf numFmtId="0" fontId="19" fillId="0" borderId="0" xfId="44"/>
    <xf numFmtId="0" fontId="19" fillId="0" borderId="20" xfId="44" applyBorder="1" applyAlignment="1">
      <alignment horizontal="right" wrapText="1"/>
    </xf>
    <xf numFmtId="43" fontId="0" fillId="0" borderId="0" xfId="45" applyFont="1"/>
    <xf numFmtId="43" fontId="0" fillId="0" borderId="0" xfId="45" applyFont="1" applyBorder="1"/>
    <xf numFmtId="0" fontId="19" fillId="0" borderId="10" xfId="44" applyBorder="1" applyAlignment="1">
      <alignment horizontal="left"/>
    </xf>
    <xf numFmtId="43" fontId="0" fillId="0" borderId="10" xfId="45" applyFont="1" applyBorder="1"/>
    <xf numFmtId="43" fontId="19" fillId="0" borderId="0" xfId="44" applyNumberFormat="1"/>
    <xf numFmtId="0" fontId="20" fillId="0" borderId="0" xfId="44" applyFont="1" applyAlignment="1">
      <alignment horizontal="left"/>
    </xf>
    <xf numFmtId="0" fontId="20" fillId="0" borderId="0" xfId="44" applyFont="1"/>
    <xf numFmtId="0" fontId="20" fillId="0" borderId="0" xfId="44" applyFont="1" applyAlignment="1">
      <alignment horizontal="right"/>
    </xf>
    <xf numFmtId="0" fontId="19" fillId="0" borderId="0" xfId="51"/>
    <xf numFmtId="176" fontId="0" fillId="0" borderId="0" xfId="49" applyFont="1"/>
    <xf numFmtId="0" fontId="21" fillId="0" borderId="0" xfId="51" applyFont="1"/>
    <xf numFmtId="176" fontId="0" fillId="0" borderId="22" xfId="49" applyFont="1" applyBorder="1"/>
    <xf numFmtId="176" fontId="0" fillId="0" borderId="23" xfId="49" applyFont="1" applyBorder="1"/>
    <xf numFmtId="176" fontId="0" fillId="0" borderId="24" xfId="49" applyFont="1" applyBorder="1"/>
    <xf numFmtId="0" fontId="0" fillId="0" borderId="25" xfId="51" applyFont="1" applyBorder="1"/>
    <xf numFmtId="0" fontId="22" fillId="0" borderId="25" xfId="51" applyFont="1" applyBorder="1"/>
    <xf numFmtId="176" fontId="0" fillId="0" borderId="25" xfId="49" applyFont="1" applyBorder="1"/>
    <xf numFmtId="0" fontId="0" fillId="0" borderId="14" xfId="0" applyBorder="1"/>
    <xf numFmtId="0" fontId="0" fillId="0" borderId="15" xfId="0" applyBorder="1"/>
    <xf numFmtId="0" fontId="0" fillId="0" borderId="26" xfId="0" applyBorder="1"/>
    <xf numFmtId="43" fontId="0" fillId="0" borderId="0" xfId="0" applyNumberFormat="1"/>
    <xf numFmtId="0" fontId="19" fillId="0" borderId="0" xfId="0" applyFont="1" applyAlignment="1">
      <alignment horizontal="left"/>
    </xf>
    <xf numFmtId="0" fontId="0" fillId="0" borderId="12" xfId="0" applyBorder="1"/>
    <xf numFmtId="0" fontId="0" fillId="0" borderId="0" xfId="52" applyFont="1"/>
    <xf numFmtId="0" fontId="24" fillId="0" borderId="0" xfId="52" applyFont="1"/>
    <xf numFmtId="43" fontId="1" fillId="0" borderId="0" xfId="1" applyFont="1" applyFill="1" applyBorder="1"/>
    <xf numFmtId="0" fontId="16" fillId="0" borderId="0" xfId="0" applyFont="1"/>
    <xf numFmtId="0" fontId="18" fillId="0" borderId="0" xfId="0" applyFont="1"/>
    <xf numFmtId="0" fontId="25" fillId="0" borderId="0" xfId="62" applyAlignment="1" applyProtection="1"/>
    <xf numFmtId="0" fontId="19" fillId="0" borderId="0" xfId="0" applyFont="1"/>
    <xf numFmtId="0" fontId="0" fillId="0" borderId="0" xfId="0" applyAlignment="1">
      <alignment horizontal="right"/>
    </xf>
    <xf numFmtId="178" fontId="0" fillId="0" borderId="0" xfId="1" applyNumberFormat="1" applyFont="1"/>
    <xf numFmtId="43" fontId="0" fillId="0" borderId="0" xfId="53" applyNumberFormat="1" applyFont="1" applyFill="1" applyBorder="1" applyAlignment="1">
      <alignment horizontal="left"/>
    </xf>
    <xf numFmtId="0" fontId="24" fillId="0" borderId="0" xfId="52" applyFont="1" applyAlignment="1">
      <alignment horizontal="left"/>
    </xf>
    <xf numFmtId="43" fontId="1" fillId="0" borderId="0" xfId="1" applyFont="1" applyFill="1" applyBorder="1" applyAlignment="1">
      <alignment horizontal="right"/>
    </xf>
    <xf numFmtId="43" fontId="24" fillId="0" borderId="0" xfId="1" applyFont="1" applyFill="1" applyBorder="1" applyAlignment="1">
      <alignment horizontal="right"/>
    </xf>
    <xf numFmtId="43" fontId="0" fillId="0" borderId="0" xfId="1" applyFont="1" applyFill="1" applyBorder="1" applyAlignment="1">
      <alignment horizontal="right"/>
    </xf>
    <xf numFmtId="43" fontId="0" fillId="0" borderId="0" xfId="1" applyFont="1" applyFill="1" applyBorder="1" applyAlignment="1">
      <alignment horizontal="left"/>
    </xf>
    <xf numFmtId="10" fontId="0" fillId="0" borderId="0" xfId="0" applyNumberFormat="1"/>
    <xf numFmtId="0" fontId="24" fillId="0" borderId="0" xfId="0" applyFont="1" applyAlignment="1">
      <alignment horizontal="right"/>
    </xf>
    <xf numFmtId="43" fontId="24" fillId="0" borderId="0" xfId="1" applyFont="1" applyAlignment="1">
      <alignment horizontal="right"/>
    </xf>
    <xf numFmtId="43" fontId="0" fillId="0" borderId="0" xfId="1" applyFont="1" applyFill="1" applyAlignment="1"/>
    <xf numFmtId="14" fontId="0" fillId="0" borderId="0" xfId="0" applyNumberFormat="1" applyAlignment="1">
      <alignment horizontal="left"/>
    </xf>
    <xf numFmtId="43" fontId="0" fillId="0" borderId="0" xfId="1" applyFont="1" applyFill="1"/>
    <xf numFmtId="4" fontId="0" fillId="0" borderId="0" xfId="0" applyNumberFormat="1"/>
    <xf numFmtId="43" fontId="0" fillId="0" borderId="10" xfId="1" applyFont="1" applyFill="1" applyBorder="1"/>
    <xf numFmtId="43" fontId="0" fillId="34" borderId="0" xfId="1" applyFont="1" applyFill="1" applyBorder="1"/>
    <xf numFmtId="43" fontId="0" fillId="0" borderId="10" xfId="0" applyNumberFormat="1" applyBorder="1"/>
    <xf numFmtId="0" fontId="26" fillId="0" borderId="0" xfId="0" applyFont="1"/>
    <xf numFmtId="14" fontId="0" fillId="35" borderId="0" xfId="0" applyNumberFormat="1" applyFill="1"/>
    <xf numFmtId="0" fontId="0" fillId="35" borderId="0" xfId="0" applyFill="1"/>
    <xf numFmtId="0" fontId="0" fillId="35" borderId="0" xfId="0" applyFill="1" applyAlignment="1">
      <alignment horizontal="left"/>
    </xf>
    <xf numFmtId="43" fontId="0" fillId="35" borderId="0" xfId="1" applyFont="1" applyFill="1" applyBorder="1" applyAlignment="1"/>
    <xf numFmtId="0" fontId="31" fillId="0" borderId="0" xfId="0" applyFont="1"/>
    <xf numFmtId="0" fontId="25" fillId="0" borderId="0" xfId="62" applyAlignment="1" applyProtection="1">
      <alignment horizontal="left"/>
    </xf>
    <xf numFmtId="0" fontId="1" fillId="0" borderId="0" xfId="52" applyFont="1"/>
    <xf numFmtId="10" fontId="0" fillId="0" borderId="0" xfId="1" applyNumberFormat="1" applyFont="1" applyFill="1"/>
    <xf numFmtId="43" fontId="0" fillId="0" borderId="17" xfId="1" applyFont="1" applyFill="1" applyBorder="1"/>
    <xf numFmtId="14" fontId="0" fillId="0" borderId="17" xfId="0" applyNumberFormat="1" applyBorder="1" applyAlignment="1">
      <alignment horizontal="left"/>
    </xf>
    <xf numFmtId="43" fontId="0" fillId="0" borderId="0" xfId="1" quotePrefix="1" applyFont="1" applyFill="1" applyBorder="1"/>
    <xf numFmtId="0" fontId="1" fillId="0" borderId="0" xfId="52" applyFont="1" applyAlignment="1">
      <alignment horizontal="left"/>
    </xf>
    <xf numFmtId="49" fontId="0" fillId="0" borderId="0" xfId="1" applyNumberFormat="1" applyFont="1" applyFill="1" applyBorder="1" applyAlignment="1">
      <alignment horizontal="left"/>
    </xf>
    <xf numFmtId="43" fontId="0" fillId="0" borderId="0" xfId="64" applyFont="1" applyFill="1" applyBorder="1" applyAlignment="1"/>
    <xf numFmtId="8" fontId="0" fillId="0" borderId="0" xfId="0" applyNumberFormat="1"/>
    <xf numFmtId="43" fontId="0" fillId="0" borderId="0" xfId="1" applyFont="1" applyFill="1" applyAlignment="1">
      <alignment horizontal="right"/>
    </xf>
    <xf numFmtId="43" fontId="0" fillId="0" borderId="0" xfId="1" applyFont="1" applyFill="1" applyBorder="1" applyAlignment="1"/>
    <xf numFmtId="0" fontId="18" fillId="0" borderId="0" xfId="52" applyFont="1" applyAlignment="1">
      <alignment horizontal="left"/>
    </xf>
    <xf numFmtId="43" fontId="1" fillId="0" borderId="0" xfId="64" applyFont="1" applyFill="1" applyBorder="1"/>
    <xf numFmtId="43" fontId="0" fillId="0" borderId="0" xfId="64" applyFont="1" applyFill="1" applyBorder="1" applyAlignment="1">
      <alignment horizontal="left"/>
    </xf>
    <xf numFmtId="0" fontId="0" fillId="0" borderId="0" xfId="0" pivotButton="1"/>
    <xf numFmtId="4" fontId="0" fillId="0" borderId="13" xfId="0" applyNumberFormat="1" applyBorder="1"/>
    <xf numFmtId="43" fontId="16" fillId="0" borderId="0" xfId="1" applyFont="1" applyFill="1" applyBorder="1" applyAlignment="1">
      <alignment horizontal="right"/>
    </xf>
    <xf numFmtId="43" fontId="0" fillId="0" borderId="15" xfId="0" applyNumberFormat="1" applyBorder="1"/>
    <xf numFmtId="178" fontId="0" fillId="0" borderId="0" xfId="1" applyNumberFormat="1" applyFont="1" applyFill="1"/>
    <xf numFmtId="43" fontId="0" fillId="34" borderId="0" xfId="1" applyFont="1" applyFill="1"/>
    <xf numFmtId="43" fontId="16" fillId="0" borderId="0" xfId="1" applyFont="1" applyFill="1"/>
    <xf numFmtId="43" fontId="33" fillId="0" borderId="0" xfId="1" applyFont="1" applyFill="1"/>
    <xf numFmtId="43" fontId="14" fillId="0" borderId="0" xfId="1" applyFont="1" applyFill="1"/>
    <xf numFmtId="43" fontId="0" fillId="0" borderId="0" xfId="1" applyFont="1" applyFill="1" applyAlignment="1">
      <alignment horizontal="left" indent="2"/>
    </xf>
    <xf numFmtId="43" fontId="16" fillId="0" borderId="0" xfId="1" applyFont="1" applyFill="1" applyAlignment="1">
      <alignment horizontal="left" indent="2"/>
    </xf>
    <xf numFmtId="43" fontId="16" fillId="0" borderId="25" xfId="1" applyFont="1" applyFill="1" applyBorder="1" applyAlignment="1">
      <alignment horizontal="left" indent="2"/>
    </xf>
    <xf numFmtId="43" fontId="16" fillId="0" borderId="10" xfId="1" applyFont="1" applyFill="1" applyBorder="1"/>
    <xf numFmtId="0" fontId="0" fillId="0" borderId="11" xfId="0" applyBorder="1"/>
    <xf numFmtId="4" fontId="0" fillId="0" borderId="17" xfId="0" applyNumberFormat="1" applyBorder="1"/>
    <xf numFmtId="176" fontId="0" fillId="0" borderId="0" xfId="49" applyFont="1" applyFill="1"/>
    <xf numFmtId="4" fontId="0" fillId="34" borderId="0" xfId="0" applyNumberFormat="1" applyFill="1"/>
    <xf numFmtId="43" fontId="0" fillId="0" borderId="0" xfId="45" applyFont="1" applyFill="1"/>
    <xf numFmtId="43" fontId="16" fillId="0" borderId="18" xfId="1" applyFont="1" applyFill="1" applyBorder="1"/>
    <xf numFmtId="4" fontId="0" fillId="0" borderId="15" xfId="0" applyNumberFormat="1" applyBorder="1"/>
    <xf numFmtId="0" fontId="0" fillId="0" borderId="15" xfId="0" applyBorder="1" applyAlignment="1">
      <alignment horizontal="right"/>
    </xf>
    <xf numFmtId="10" fontId="0" fillId="0" borderId="26" xfId="2" applyNumberFormat="1" applyFont="1" applyFill="1" applyBorder="1" applyAlignment="1">
      <alignment horizontal="right"/>
    </xf>
    <xf numFmtId="43" fontId="0" fillId="0" borderId="0" xfId="45" applyFont="1" applyFill="1" applyBorder="1"/>
    <xf numFmtId="4" fontId="0" fillId="0" borderId="18" xfId="0" applyNumberFormat="1" applyBorder="1"/>
    <xf numFmtId="10" fontId="0" fillId="0" borderId="0" xfId="2" applyNumberFormat="1" applyFont="1" applyFill="1" applyBorder="1" applyAlignment="1">
      <alignment horizontal="right"/>
    </xf>
    <xf numFmtId="4" fontId="0" fillId="0" borderId="14" xfId="0" applyNumberFormat="1" applyBorder="1"/>
    <xf numFmtId="0" fontId="19" fillId="0" borderId="11" xfId="0" applyFont="1" applyBorder="1" applyAlignment="1">
      <alignment horizontal="left"/>
    </xf>
    <xf numFmtId="0" fontId="16" fillId="0" borderId="25" xfId="0" applyFont="1" applyBorder="1"/>
    <xf numFmtId="0" fontId="16" fillId="0" borderId="10" xfId="0" applyFont="1" applyBorder="1"/>
    <xf numFmtId="0" fontId="0" fillId="0" borderId="17" xfId="0" applyBorder="1" applyAlignment="1">
      <alignment horizontal="left"/>
    </xf>
    <xf numFmtId="4" fontId="0" fillId="0" borderId="10" xfId="0" applyNumberFormat="1" applyBorder="1"/>
    <xf numFmtId="0" fontId="27" fillId="0" borderId="0" xfId="0" applyFont="1"/>
    <xf numFmtId="0" fontId="16" fillId="0" borderId="18" xfId="0" applyFont="1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4" fontId="14" fillId="0" borderId="0" xfId="0" applyNumberFormat="1" applyFont="1"/>
    <xf numFmtId="0" fontId="14" fillId="0" borderId="0" xfId="0" applyFont="1"/>
    <xf numFmtId="43" fontId="0" fillId="0" borderId="15" xfId="0" applyNumberFormat="1" applyBorder="1" applyAlignment="1">
      <alignment horizontal="right"/>
    </xf>
    <xf numFmtId="0" fontId="0" fillId="0" borderId="13" xfId="0" applyBorder="1" applyAlignment="1">
      <alignment wrapText="1"/>
    </xf>
    <xf numFmtId="4" fontId="0" fillId="0" borderId="20" xfId="0" applyNumberFormat="1" applyBorder="1"/>
    <xf numFmtId="4" fontId="14" fillId="0" borderId="20" xfId="0" applyNumberFormat="1" applyFont="1" applyBorder="1"/>
    <xf numFmtId="0" fontId="0" fillId="33" borderId="0" xfId="0" applyFill="1"/>
    <xf numFmtId="14" fontId="0" fillId="0" borderId="11" xfId="0" applyNumberFormat="1" applyBorder="1" applyAlignment="1">
      <alignment horizontal="left"/>
    </xf>
    <xf numFmtId="0" fontId="0" fillId="34" borderId="18" xfId="0" applyFill="1" applyBorder="1"/>
    <xf numFmtId="0" fontId="0" fillId="34" borderId="18" xfId="0" applyFill="1" applyBorder="1" applyAlignment="1">
      <alignment horizontal="right"/>
    </xf>
    <xf numFmtId="43" fontId="0" fillId="34" borderId="18" xfId="1" applyFont="1" applyFill="1" applyBorder="1"/>
    <xf numFmtId="0" fontId="19" fillId="0" borderId="0" xfId="57" applyAlignment="1">
      <alignment vertical="center"/>
    </xf>
    <xf numFmtId="178" fontId="19" fillId="0" borderId="0" xfId="46" applyNumberFormat="1" applyFont="1" applyFill="1" applyAlignment="1">
      <alignment vertical="center"/>
    </xf>
    <xf numFmtId="0" fontId="19" fillId="0" borderId="0" xfId="57"/>
    <xf numFmtId="10" fontId="34" fillId="0" borderId="0" xfId="57" applyNumberFormat="1" applyFont="1" applyAlignment="1">
      <alignment horizontal="right" vertical="center"/>
    </xf>
    <xf numFmtId="0" fontId="19" fillId="0" borderId="11" xfId="57" applyBorder="1" applyAlignment="1">
      <alignment vertical="center"/>
    </xf>
    <xf numFmtId="0" fontId="19" fillId="0" borderId="15" xfId="57" applyBorder="1" applyAlignment="1">
      <alignment vertical="center"/>
    </xf>
    <xf numFmtId="0" fontId="19" fillId="0" borderId="0" xfId="57" applyAlignment="1">
      <alignment horizontal="left" vertical="top"/>
    </xf>
    <xf numFmtId="178" fontId="35" fillId="0" borderId="0" xfId="46" applyNumberFormat="1" applyFont="1" applyFill="1" applyAlignment="1">
      <alignment horizontal="right" vertical="center"/>
    </xf>
    <xf numFmtId="0" fontId="35" fillId="0" borderId="0" xfId="57" applyFont="1" applyAlignment="1">
      <alignment horizontal="right" vertical="center"/>
    </xf>
    <xf numFmtId="0" fontId="35" fillId="0" borderId="11" xfId="57" applyFont="1" applyBorder="1" applyAlignment="1">
      <alignment horizontal="left" vertical="center"/>
    </xf>
    <xf numFmtId="0" fontId="35" fillId="0" borderId="15" xfId="57" applyFont="1" applyBorder="1" applyAlignment="1">
      <alignment horizontal="right" vertical="center"/>
    </xf>
    <xf numFmtId="0" fontId="36" fillId="0" borderId="0" xfId="57" applyFont="1" applyAlignment="1">
      <alignment horizontal="right" vertical="center"/>
    </xf>
    <xf numFmtId="0" fontId="35" fillId="0" borderId="0" xfId="57" applyFont="1" applyAlignment="1">
      <alignment horizontal="center" vertical="center"/>
    </xf>
    <xf numFmtId="0" fontId="35" fillId="0" borderId="15" xfId="57" applyFont="1" applyBorder="1" applyAlignment="1">
      <alignment horizontal="center" vertical="center"/>
    </xf>
    <xf numFmtId="0" fontId="35" fillId="0" borderId="0" xfId="57" applyFont="1" applyAlignment="1">
      <alignment horizontal="left" vertical="top"/>
    </xf>
    <xf numFmtId="0" fontId="35" fillId="0" borderId="11" xfId="57" applyFont="1" applyBorder="1" applyAlignment="1">
      <alignment horizontal="right" vertical="center"/>
    </xf>
    <xf numFmtId="0" fontId="19" fillId="0" borderId="15" xfId="57" applyBorder="1" applyAlignment="1">
      <alignment horizontal="left" vertical="top"/>
    </xf>
    <xf numFmtId="0" fontId="37" fillId="0" borderId="0" xfId="57" applyFont="1" applyAlignment="1">
      <alignment horizontal="left" vertical="center" wrapText="1"/>
    </xf>
    <xf numFmtId="0" fontId="37" fillId="0" borderId="0" xfId="57" applyFont="1" applyAlignment="1">
      <alignment horizontal="right" vertical="center" wrapText="1"/>
    </xf>
    <xf numFmtId="0" fontId="37" fillId="0" borderId="11" xfId="57" applyFont="1" applyBorder="1" applyAlignment="1">
      <alignment horizontal="right" vertical="center" wrapText="1"/>
    </xf>
    <xf numFmtId="0" fontId="37" fillId="0" borderId="15" xfId="57" applyFont="1" applyBorder="1" applyAlignment="1">
      <alignment horizontal="right" vertical="center" wrapText="1"/>
    </xf>
    <xf numFmtId="0" fontId="37" fillId="0" borderId="0" xfId="57" applyFont="1" applyAlignment="1">
      <alignment horizontal="right" vertical="top" wrapText="1"/>
    </xf>
    <xf numFmtId="0" fontId="20" fillId="0" borderId="0" xfId="57" applyFont="1" applyAlignment="1">
      <alignment horizontal="left" vertical="top" wrapText="1"/>
    </xf>
    <xf numFmtId="0" fontId="20" fillId="0" borderId="0" xfId="57" applyFont="1" applyAlignment="1">
      <alignment vertical="center" wrapText="1"/>
    </xf>
    <xf numFmtId="14" fontId="34" fillId="0" borderId="0" xfId="57" applyNumberFormat="1" applyFont="1" applyAlignment="1">
      <alignment horizontal="right" vertical="center"/>
    </xf>
    <xf numFmtId="0" fontId="34" fillId="0" borderId="0" xfId="57" applyFont="1" applyAlignment="1">
      <alignment horizontal="left" vertical="center"/>
    </xf>
    <xf numFmtId="178" fontId="38" fillId="0" borderId="0" xfId="46" applyNumberFormat="1" applyFont="1" applyFill="1" applyAlignment="1">
      <alignment vertical="center"/>
    </xf>
    <xf numFmtId="9" fontId="34" fillId="0" borderId="0" xfId="74" applyFont="1" applyFill="1" applyAlignment="1">
      <alignment horizontal="right" vertical="center"/>
    </xf>
    <xf numFmtId="178" fontId="38" fillId="0" borderId="0" xfId="46" applyNumberFormat="1" applyFont="1" applyFill="1" applyAlignment="1">
      <alignment horizontal="right" vertical="center"/>
    </xf>
    <xf numFmtId="178" fontId="34" fillId="0" borderId="0" xfId="75" applyNumberFormat="1" applyFont="1" applyFill="1" applyAlignment="1">
      <alignment horizontal="right" vertical="center"/>
    </xf>
    <xf numFmtId="178" fontId="38" fillId="0" borderId="11" xfId="46" applyNumberFormat="1" applyFont="1" applyFill="1" applyBorder="1" applyAlignment="1">
      <alignment horizontal="right" vertical="top"/>
    </xf>
    <xf numFmtId="178" fontId="38" fillId="0" borderId="0" xfId="46" applyNumberFormat="1" applyFont="1" applyFill="1" applyBorder="1" applyAlignment="1">
      <alignment horizontal="right" vertical="center"/>
    </xf>
    <xf numFmtId="178" fontId="38" fillId="0" borderId="15" xfId="46" applyNumberFormat="1" applyFont="1" applyFill="1" applyBorder="1" applyAlignment="1">
      <alignment horizontal="right" vertical="center"/>
    </xf>
    <xf numFmtId="1" fontId="34" fillId="0" borderId="0" xfId="57" applyNumberFormat="1" applyFont="1" applyAlignment="1">
      <alignment horizontal="right" vertical="center"/>
    </xf>
    <xf numFmtId="1" fontId="34" fillId="0" borderId="0" xfId="57" applyNumberFormat="1" applyFont="1" applyAlignment="1">
      <alignment horizontal="left" vertical="center"/>
    </xf>
    <xf numFmtId="178" fontId="38" fillId="0" borderId="11" xfId="46" applyNumberFormat="1" applyFont="1" applyFill="1" applyBorder="1" applyAlignment="1">
      <alignment vertical="center"/>
    </xf>
    <xf numFmtId="178" fontId="38" fillId="0" borderId="0" xfId="46" applyNumberFormat="1" applyFont="1" applyFill="1" applyBorder="1" applyAlignment="1">
      <alignment vertical="center"/>
    </xf>
    <xf numFmtId="178" fontId="38" fillId="0" borderId="10" xfId="46" applyNumberFormat="1" applyFont="1" applyFill="1" applyBorder="1" applyAlignment="1">
      <alignment horizontal="right" vertical="center"/>
    </xf>
    <xf numFmtId="9" fontId="34" fillId="0" borderId="10" xfId="74" applyFont="1" applyFill="1" applyBorder="1" applyAlignment="1">
      <alignment horizontal="right" vertical="center"/>
    </xf>
    <xf numFmtId="10" fontId="34" fillId="0" borderId="10" xfId="57" applyNumberFormat="1" applyFont="1" applyBorder="1" applyAlignment="1">
      <alignment horizontal="right" vertical="center"/>
    </xf>
    <xf numFmtId="178" fontId="34" fillId="0" borderId="10" xfId="75" applyNumberFormat="1" applyFont="1" applyFill="1" applyBorder="1" applyAlignment="1">
      <alignment horizontal="right" vertical="center"/>
    </xf>
    <xf numFmtId="178" fontId="38" fillId="34" borderId="32" xfId="46" applyNumberFormat="1" applyFont="1" applyFill="1" applyBorder="1" applyAlignment="1">
      <alignment horizontal="right" vertical="top"/>
    </xf>
    <xf numFmtId="178" fontId="38" fillId="0" borderId="33" xfId="46" applyNumberFormat="1" applyFont="1" applyFill="1" applyBorder="1" applyAlignment="1">
      <alignment horizontal="right" vertical="center"/>
    </xf>
    <xf numFmtId="178" fontId="34" fillId="0" borderId="0" xfId="46" applyNumberFormat="1" applyFont="1" applyFill="1" applyAlignment="1">
      <alignment horizontal="right" vertical="center"/>
    </xf>
    <xf numFmtId="178" fontId="19" fillId="0" borderId="11" xfId="46" applyNumberFormat="1" applyFont="1" applyFill="1" applyBorder="1" applyAlignment="1">
      <alignment horizontal="right" vertical="top"/>
    </xf>
    <xf numFmtId="178" fontId="34" fillId="0" borderId="0" xfId="46" applyNumberFormat="1" applyFont="1" applyFill="1" applyBorder="1" applyAlignment="1">
      <alignment horizontal="right" vertical="center"/>
    </xf>
    <xf numFmtId="178" fontId="34" fillId="0" borderId="15" xfId="46" applyNumberFormat="1" applyFont="1" applyFill="1" applyBorder="1" applyAlignment="1">
      <alignment horizontal="right" vertical="center"/>
    </xf>
    <xf numFmtId="43" fontId="38" fillId="0" borderId="11" xfId="1" applyFont="1" applyFill="1" applyBorder="1" applyAlignment="1">
      <alignment vertical="center"/>
    </xf>
    <xf numFmtId="178" fontId="34" fillId="34" borderId="10" xfId="46" applyNumberFormat="1" applyFont="1" applyFill="1" applyBorder="1" applyAlignment="1">
      <alignment horizontal="right" vertical="center"/>
    </xf>
    <xf numFmtId="178" fontId="19" fillId="0" borderId="16" xfId="46" applyNumberFormat="1" applyFont="1" applyFill="1" applyBorder="1" applyAlignment="1">
      <alignment horizontal="right" vertical="top"/>
    </xf>
    <xf numFmtId="178" fontId="34" fillId="0" borderId="17" xfId="46" applyNumberFormat="1" applyFont="1" applyFill="1" applyBorder="1" applyAlignment="1">
      <alignment horizontal="right" vertical="center"/>
    </xf>
    <xf numFmtId="178" fontId="34" fillId="0" borderId="26" xfId="46" applyNumberFormat="1" applyFont="1" applyFill="1" applyBorder="1" applyAlignment="1">
      <alignment horizontal="right" vertical="center"/>
    </xf>
    <xf numFmtId="178" fontId="19" fillId="0" borderId="0" xfId="46" applyNumberFormat="1" applyFont="1" applyFill="1" applyAlignment="1">
      <alignment horizontal="right" vertical="top"/>
    </xf>
    <xf numFmtId="43" fontId="34" fillId="0" borderId="0" xfId="1" applyFont="1" applyFill="1" applyAlignment="1">
      <alignment horizontal="right" vertical="center"/>
    </xf>
    <xf numFmtId="43" fontId="34" fillId="0" borderId="0" xfId="57" applyNumberFormat="1" applyFont="1" applyAlignment="1">
      <alignment horizontal="right" vertical="center"/>
    </xf>
    <xf numFmtId="0" fontId="39" fillId="0" borderId="0" xfId="0" applyFont="1"/>
    <xf numFmtId="0" fontId="0" fillId="36" borderId="0" xfId="0" applyFill="1"/>
    <xf numFmtId="0" fontId="0" fillId="36" borderId="0" xfId="0" quotePrefix="1" applyFill="1" applyAlignment="1">
      <alignment horizontal="center"/>
    </xf>
    <xf numFmtId="0" fontId="0" fillId="36" borderId="12" xfId="0" quotePrefix="1" applyFill="1" applyBorder="1" applyAlignment="1">
      <alignment horizontal="center"/>
    </xf>
    <xf numFmtId="0" fontId="0" fillId="36" borderId="13" xfId="0" quotePrefix="1" applyFill="1" applyBorder="1" applyAlignment="1">
      <alignment horizontal="center"/>
    </xf>
    <xf numFmtId="0" fontId="0" fillId="36" borderId="34" xfId="0" quotePrefix="1" applyFill="1" applyBorder="1" applyAlignment="1">
      <alignment horizontal="center"/>
    </xf>
    <xf numFmtId="0" fontId="0" fillId="36" borderId="13" xfId="0" applyFill="1" applyBorder="1"/>
    <xf numFmtId="0" fontId="0" fillId="36" borderId="14" xfId="0" applyFill="1" applyBorder="1"/>
    <xf numFmtId="0" fontId="0" fillId="36" borderId="0" xfId="0" applyFill="1" applyAlignment="1">
      <alignment horizontal="right"/>
    </xf>
    <xf numFmtId="43" fontId="0" fillId="36" borderId="0" xfId="1" applyFont="1" applyFill="1" applyAlignment="1">
      <alignment horizontal="right"/>
    </xf>
    <xf numFmtId="14" fontId="0" fillId="36" borderId="11" xfId="0" applyNumberFormat="1" applyFill="1" applyBorder="1" applyAlignment="1">
      <alignment horizontal="right"/>
    </xf>
    <xf numFmtId="14" fontId="0" fillId="36" borderId="0" xfId="0" applyNumberFormat="1" applyFill="1" applyAlignment="1">
      <alignment horizontal="right"/>
    </xf>
    <xf numFmtId="0" fontId="0" fillId="36" borderId="35" xfId="0" applyFill="1" applyBorder="1" applyAlignment="1">
      <alignment horizontal="right"/>
    </xf>
    <xf numFmtId="0" fontId="0" fillId="36" borderId="15" xfId="0" applyFill="1" applyBorder="1" applyAlignment="1">
      <alignment horizontal="right"/>
    </xf>
    <xf numFmtId="0" fontId="24" fillId="36" borderId="0" xfId="0" applyFont="1" applyFill="1"/>
    <xf numFmtId="0" fontId="24" fillId="36" borderId="0" xfId="0" applyFont="1" applyFill="1" applyAlignment="1">
      <alignment horizontal="right"/>
    </xf>
    <xf numFmtId="43" fontId="24" fillId="36" borderId="0" xfId="1" applyFont="1" applyFill="1" applyAlignment="1">
      <alignment horizontal="right"/>
    </xf>
    <xf numFmtId="0" fontId="24" fillId="36" borderId="11" xfId="0" applyFont="1" applyFill="1" applyBorder="1" applyAlignment="1">
      <alignment horizontal="right"/>
    </xf>
    <xf numFmtId="0" fontId="24" fillId="36" borderId="35" xfId="0" applyFont="1" applyFill="1" applyBorder="1" applyAlignment="1">
      <alignment horizontal="right"/>
    </xf>
    <xf numFmtId="0" fontId="24" fillId="36" borderId="15" xfId="0" applyFont="1" applyFill="1" applyBorder="1" applyAlignment="1">
      <alignment horizontal="right"/>
    </xf>
    <xf numFmtId="0" fontId="24" fillId="0" borderId="11" xfId="0" applyFont="1" applyBorder="1" applyAlignment="1">
      <alignment horizontal="right"/>
    </xf>
    <xf numFmtId="0" fontId="24" fillId="0" borderId="35" xfId="0" applyFont="1" applyBorder="1" applyAlignment="1">
      <alignment horizontal="right"/>
    </xf>
    <xf numFmtId="4" fontId="24" fillId="0" borderId="0" xfId="0" applyNumberFormat="1" applyFont="1" applyAlignment="1">
      <alignment horizontal="right"/>
    </xf>
    <xf numFmtId="4" fontId="24" fillId="0" borderId="15" xfId="0" applyNumberFormat="1" applyFont="1" applyBorder="1" applyAlignment="1">
      <alignment horizontal="right"/>
    </xf>
    <xf numFmtId="179" fontId="0" fillId="0" borderId="11" xfId="0" applyNumberFormat="1" applyBorder="1" applyAlignment="1">
      <alignment horizontal="right"/>
    </xf>
    <xf numFmtId="43" fontId="0" fillId="0" borderId="35" xfId="1" applyFont="1" applyBorder="1"/>
    <xf numFmtId="0" fontId="16" fillId="36" borderId="0" xfId="0" applyFont="1" applyFill="1"/>
    <xf numFmtId="178" fontId="0" fillId="36" borderId="0" xfId="1" applyNumberFormat="1" applyFont="1" applyFill="1"/>
    <xf numFmtId="43" fontId="0" fillId="36" borderId="18" xfId="0" applyNumberFormat="1" applyFill="1" applyBorder="1"/>
    <xf numFmtId="0" fontId="0" fillId="36" borderId="11" xfId="0" applyFill="1" applyBorder="1"/>
    <xf numFmtId="4" fontId="0" fillId="36" borderId="0" xfId="0" applyNumberFormat="1" applyFill="1"/>
    <xf numFmtId="4" fontId="0" fillId="36" borderId="15" xfId="0" applyNumberFormat="1" applyFill="1" applyBorder="1"/>
    <xf numFmtId="0" fontId="0" fillId="0" borderId="35" xfId="0" applyBorder="1"/>
    <xf numFmtId="0" fontId="0" fillId="0" borderId="20" xfId="0" applyBorder="1"/>
    <xf numFmtId="179" fontId="0" fillId="0" borderId="0" xfId="0" applyNumberFormat="1" applyAlignment="1">
      <alignment horizontal="right"/>
    </xf>
    <xf numFmtId="43" fontId="0" fillId="0" borderId="18" xfId="0" applyNumberFormat="1" applyBorder="1"/>
    <xf numFmtId="43" fontId="0" fillId="33" borderId="41" xfId="0" applyNumberFormat="1" applyFill="1" applyBorder="1"/>
    <xf numFmtId="43" fontId="0" fillId="34" borderId="10" xfId="0" applyNumberFormat="1" applyFill="1" applyBorder="1"/>
    <xf numFmtId="43" fontId="0" fillId="34" borderId="42" xfId="0" applyNumberFormat="1" applyFill="1" applyBorder="1"/>
    <xf numFmtId="0" fontId="0" fillId="0" borderId="16" xfId="0" applyBorder="1"/>
    <xf numFmtId="0" fontId="0" fillId="0" borderId="43" xfId="0" applyBorder="1"/>
    <xf numFmtId="43" fontId="16" fillId="0" borderId="0" xfId="1" applyFont="1" applyFill="1" applyBorder="1" applyAlignment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33" xfId="1" applyFont="1" applyFill="1" applyBorder="1"/>
    <xf numFmtId="4" fontId="0" fillId="33" borderId="0" xfId="0" applyNumberFormat="1" applyFill="1"/>
    <xf numFmtId="4" fontId="19" fillId="0" borderId="0" xfId="44" applyNumberFormat="1" applyAlignment="1">
      <alignment horizontal="left"/>
    </xf>
    <xf numFmtId="0" fontId="19" fillId="33" borderId="0" xfId="44" applyFill="1" applyAlignment="1">
      <alignment horizontal="left"/>
    </xf>
    <xf numFmtId="0" fontId="0" fillId="33" borderId="0" xfId="0" applyFill="1" applyAlignment="1">
      <alignment horizontal="left"/>
    </xf>
    <xf numFmtId="43" fontId="19" fillId="33" borderId="0" xfId="1" applyFont="1" applyFill="1"/>
    <xf numFmtId="0" fontId="16" fillId="0" borderId="20" xfId="0" applyFont="1" applyBorder="1" applyAlignment="1">
      <alignment horizontal="center"/>
    </xf>
    <xf numFmtId="14" fontId="27" fillId="0" borderId="0" xfId="44" applyNumberFormat="1" applyFont="1" applyAlignment="1">
      <alignment horizontal="right" wrapText="1"/>
    </xf>
    <xf numFmtId="0" fontId="27" fillId="0" borderId="0" xfId="44" applyFont="1" applyAlignment="1">
      <alignment horizontal="right" wrapText="1"/>
    </xf>
    <xf numFmtId="0" fontId="27" fillId="0" borderId="11" xfId="44" applyFont="1" applyBorder="1" applyAlignment="1">
      <alignment horizontal="right" wrapText="1"/>
    </xf>
    <xf numFmtId="14" fontId="27" fillId="0" borderId="15" xfId="44" applyNumberFormat="1" applyFont="1" applyBorder="1" applyAlignment="1">
      <alignment horizontal="right" wrapText="1"/>
    </xf>
    <xf numFmtId="0" fontId="27" fillId="0" borderId="0" xfId="44" applyFont="1" applyAlignment="1">
      <alignment horizontal="left"/>
    </xf>
    <xf numFmtId="0" fontId="19" fillId="0" borderId="0" xfId="44" applyAlignment="1">
      <alignment wrapText="1"/>
    </xf>
    <xf numFmtId="43" fontId="0" fillId="0" borderId="11" xfId="45" applyFont="1" applyFill="1" applyBorder="1"/>
    <xf numFmtId="0" fontId="19" fillId="0" borderId="0" xfId="44" applyAlignment="1">
      <alignment vertical="center" wrapText="1"/>
    </xf>
    <xf numFmtId="43" fontId="0" fillId="0" borderId="0" xfId="45" applyFont="1" applyFill="1" applyBorder="1" applyAlignment="1">
      <alignment vertical="center"/>
    </xf>
    <xf numFmtId="43" fontId="0" fillId="0" borderId="11" xfId="45" applyFont="1" applyFill="1" applyBorder="1" applyAlignment="1">
      <alignment vertical="center"/>
    </xf>
    <xf numFmtId="0" fontId="21" fillId="0" borderId="10" xfId="44" applyFont="1" applyBorder="1" applyAlignment="1">
      <alignment horizontal="left"/>
    </xf>
    <xf numFmtId="43" fontId="16" fillId="0" borderId="10" xfId="45" applyFont="1" applyFill="1" applyBorder="1"/>
    <xf numFmtId="43" fontId="16" fillId="0" borderId="10" xfId="0" applyNumberFormat="1" applyFont="1" applyBorder="1"/>
    <xf numFmtId="43" fontId="16" fillId="0" borderId="32" xfId="45" applyFont="1" applyFill="1" applyBorder="1"/>
    <xf numFmtId="43" fontId="16" fillId="0" borderId="33" xfId="0" applyNumberFormat="1" applyFont="1" applyBorder="1"/>
    <xf numFmtId="43" fontId="0" fillId="0" borderId="15" xfId="45" applyFont="1" applyFill="1" applyBorder="1"/>
    <xf numFmtId="0" fontId="19" fillId="0" borderId="0" xfId="44" applyAlignment="1">
      <alignment vertical="center"/>
    </xf>
    <xf numFmtId="43" fontId="0" fillId="0" borderId="15" xfId="45" applyFont="1" applyFill="1" applyBorder="1" applyAlignment="1">
      <alignment vertical="center"/>
    </xf>
    <xf numFmtId="0" fontId="21" fillId="0" borderId="10" xfId="44" applyFont="1" applyBorder="1"/>
    <xf numFmtId="43" fontId="16" fillId="0" borderId="33" xfId="45" applyFont="1" applyFill="1" applyBorder="1"/>
    <xf numFmtId="43" fontId="0" fillId="0" borderId="11" xfId="0" applyNumberFormat="1" applyBorder="1"/>
    <xf numFmtId="176" fontId="0" fillId="34" borderId="0" xfId="49" applyFont="1" applyFill="1"/>
    <xf numFmtId="176" fontId="0" fillId="0" borderId="44" xfId="49" applyFont="1" applyBorder="1"/>
    <xf numFmtId="176" fontId="0" fillId="34" borderId="45" xfId="49" applyFont="1" applyFill="1" applyBorder="1"/>
    <xf numFmtId="176" fontId="0" fillId="0" borderId="45" xfId="49" applyFont="1" applyFill="1" applyBorder="1"/>
    <xf numFmtId="176" fontId="0" fillId="0" borderId="45" xfId="49" applyFont="1" applyBorder="1"/>
    <xf numFmtId="44" fontId="19" fillId="0" borderId="45" xfId="47" applyFont="1" applyBorder="1"/>
    <xf numFmtId="176" fontId="0" fillId="0" borderId="46" xfId="49" applyFont="1" applyBorder="1"/>
    <xf numFmtId="44" fontId="19" fillId="0" borderId="0" xfId="51" applyNumberFormat="1"/>
    <xf numFmtId="0" fontId="19" fillId="0" borderId="21" xfId="51" applyBorder="1"/>
    <xf numFmtId="176" fontId="0" fillId="34" borderId="22" xfId="49" applyFont="1" applyFill="1" applyBorder="1"/>
    <xf numFmtId="176" fontId="19" fillId="0" borderId="0" xfId="51" applyNumberFormat="1"/>
    <xf numFmtId="43" fontId="19" fillId="0" borderId="0" xfId="51" applyNumberFormat="1"/>
    <xf numFmtId="176" fontId="0" fillId="0" borderId="0" xfId="49" applyFont="1" applyBorder="1"/>
    <xf numFmtId="0" fontId="21" fillId="37" borderId="0" xfId="44" applyFont="1" applyFill="1" applyAlignment="1">
      <alignment horizontal="left"/>
    </xf>
    <xf numFmtId="0" fontId="0" fillId="37" borderId="0" xfId="0" applyFill="1"/>
    <xf numFmtId="0" fontId="0" fillId="38" borderId="0" xfId="0" applyFill="1"/>
    <xf numFmtId="0" fontId="40" fillId="37" borderId="0" xfId="0" applyFont="1" applyFill="1"/>
    <xf numFmtId="0" fontId="0" fillId="37" borderId="0" xfId="0" applyFill="1" applyAlignment="1">
      <alignment horizontal="center"/>
    </xf>
    <xf numFmtId="0" fontId="16" fillId="37" borderId="20" xfId="0" applyFont="1" applyFill="1" applyBorder="1" applyAlignment="1">
      <alignment horizontal="center"/>
    </xf>
    <xf numFmtId="0" fontId="16" fillId="38" borderId="20" xfId="0" applyFont="1" applyFill="1" applyBorder="1"/>
    <xf numFmtId="0" fontId="24" fillId="37" borderId="0" xfId="0" applyFont="1" applyFill="1" applyAlignment="1">
      <alignment horizontal="right" wrapText="1"/>
    </xf>
    <xf numFmtId="0" fontId="24" fillId="38" borderId="0" xfId="0" applyFont="1" applyFill="1" applyAlignment="1">
      <alignment horizontal="right" wrapText="1"/>
    </xf>
    <xf numFmtId="4" fontId="0" fillId="37" borderId="0" xfId="1" applyNumberFormat="1" applyFont="1" applyFill="1" applyBorder="1"/>
    <xf numFmtId="4" fontId="0" fillId="37" borderId="0" xfId="0" applyNumberFormat="1" applyFill="1"/>
    <xf numFmtId="180" fontId="0" fillId="38" borderId="0" xfId="1" applyNumberFormat="1" applyFont="1" applyFill="1" applyBorder="1"/>
    <xf numFmtId="0" fontId="40" fillId="37" borderId="0" xfId="0" applyFont="1" applyFill="1" applyAlignment="1">
      <alignment horizontal="left"/>
    </xf>
    <xf numFmtId="0" fontId="43" fillId="0" borderId="0" xfId="0" applyFont="1" applyAlignment="1">
      <alignment horizontal="left"/>
    </xf>
    <xf numFmtId="0" fontId="44" fillId="39" borderId="0" xfId="0" applyFont="1" applyFill="1" applyAlignment="1">
      <alignment horizontal="left" vertical="center" wrapText="1"/>
    </xf>
    <xf numFmtId="0" fontId="44" fillId="39" borderId="0" xfId="0" applyFont="1" applyFill="1" applyAlignment="1">
      <alignment horizontal="right" vertical="center" wrapText="1"/>
    </xf>
    <xf numFmtId="15" fontId="45" fillId="40" borderId="0" xfId="0" applyNumberFormat="1" applyFont="1" applyFill="1" applyAlignment="1">
      <alignment horizontal="left" vertical="top" wrapText="1"/>
    </xf>
    <xf numFmtId="0" fontId="45" fillId="41" borderId="0" xfId="0" applyFont="1" applyFill="1" applyAlignment="1">
      <alignment horizontal="left" vertical="top" wrapText="1"/>
    </xf>
    <xf numFmtId="0" fontId="45" fillId="41" borderId="0" xfId="0" applyFont="1" applyFill="1" applyAlignment="1">
      <alignment vertical="top" wrapText="1"/>
    </xf>
    <xf numFmtId="8" fontId="45" fillId="41" borderId="0" xfId="0" applyNumberFormat="1" applyFont="1" applyFill="1" applyAlignment="1">
      <alignment horizontal="right" vertical="top" wrapText="1"/>
    </xf>
    <xf numFmtId="0" fontId="45" fillId="40" borderId="0" xfId="0" applyFont="1" applyFill="1" applyAlignment="1">
      <alignment vertical="top" wrapText="1"/>
    </xf>
    <xf numFmtId="0" fontId="45" fillId="40" borderId="0" xfId="0" applyFont="1" applyFill="1" applyAlignment="1">
      <alignment horizontal="right" vertical="top" wrapText="1"/>
    </xf>
    <xf numFmtId="8" fontId="45" fillId="40" borderId="0" xfId="0" applyNumberFormat="1" applyFont="1" applyFill="1" applyAlignment="1">
      <alignment horizontal="right" vertical="top" wrapText="1"/>
    </xf>
    <xf numFmtId="0" fontId="45" fillId="40" borderId="0" xfId="0" applyFont="1" applyFill="1" applyAlignment="1">
      <alignment horizontal="left" vertical="top" wrapText="1"/>
    </xf>
    <xf numFmtId="15" fontId="45" fillId="41" borderId="0" xfId="0" applyNumberFormat="1" applyFont="1" applyFill="1" applyAlignment="1">
      <alignment horizontal="left" vertical="top" wrapText="1"/>
    </xf>
    <xf numFmtId="0" fontId="45" fillId="41" borderId="0" xfId="0" applyFont="1" applyFill="1" applyAlignment="1">
      <alignment horizontal="right" vertical="top" wrapText="1"/>
    </xf>
    <xf numFmtId="8" fontId="25" fillId="40" borderId="0" xfId="62" applyNumberFormat="1" applyFill="1" applyAlignment="1" applyProtection="1">
      <alignment horizontal="right" vertical="top" wrapText="1"/>
    </xf>
    <xf numFmtId="8" fontId="25" fillId="41" borderId="0" xfId="62" applyNumberFormat="1" applyFill="1" applyAlignment="1" applyProtection="1">
      <alignment horizontal="right" vertical="top" wrapText="1"/>
    </xf>
    <xf numFmtId="44" fontId="45" fillId="41" borderId="0" xfId="47" applyFont="1" applyFill="1" applyAlignment="1">
      <alignment horizontal="right" vertical="top" wrapText="1"/>
    </xf>
    <xf numFmtId="15" fontId="45" fillId="40" borderId="38" xfId="0" applyNumberFormat="1" applyFont="1" applyFill="1" applyBorder="1" applyAlignment="1">
      <alignment horizontal="left" vertical="top"/>
    </xf>
    <xf numFmtId="0" fontId="45" fillId="40" borderId="24" xfId="0" applyFont="1" applyFill="1" applyBorder="1" applyAlignment="1">
      <alignment horizontal="left" vertical="top"/>
    </xf>
    <xf numFmtId="0" fontId="45" fillId="40" borderId="24" xfId="0" applyFont="1" applyFill="1" applyBorder="1" applyAlignment="1">
      <alignment horizontal="left" vertical="top" wrapText="1"/>
    </xf>
    <xf numFmtId="8" fontId="45" fillId="40" borderId="24" xfId="0" applyNumberFormat="1" applyFont="1" applyFill="1" applyBorder="1" applyAlignment="1">
      <alignment horizontal="right" vertical="top"/>
    </xf>
    <xf numFmtId="0" fontId="45" fillId="40" borderId="37" xfId="0" applyFont="1" applyFill="1" applyBorder="1" applyAlignment="1">
      <alignment horizontal="right" vertical="top"/>
    </xf>
    <xf numFmtId="0" fontId="45" fillId="40" borderId="0" xfId="0" applyFont="1" applyFill="1" applyAlignment="1">
      <alignment horizontal="right" vertical="top"/>
    </xf>
    <xf numFmtId="0" fontId="45" fillId="41" borderId="47" xfId="0" applyFont="1" applyFill="1" applyBorder="1" applyAlignment="1">
      <alignment horizontal="left" vertical="top"/>
    </xf>
    <xf numFmtId="15" fontId="45" fillId="41" borderId="0" xfId="0" applyNumberFormat="1" applyFont="1" applyFill="1" applyAlignment="1">
      <alignment horizontal="left" vertical="top"/>
    </xf>
    <xf numFmtId="8" fontId="25" fillId="41" borderId="0" xfId="62" applyNumberFormat="1" applyFill="1" applyBorder="1" applyAlignment="1" applyProtection="1">
      <alignment horizontal="right" vertical="top"/>
    </xf>
    <xf numFmtId="0" fontId="45" fillId="41" borderId="35" xfId="0" applyFont="1" applyFill="1" applyBorder="1" applyAlignment="1">
      <alignment horizontal="right" vertical="top"/>
    </xf>
    <xf numFmtId="8" fontId="45" fillId="41" borderId="0" xfId="0" applyNumberFormat="1" applyFont="1" applyFill="1" applyAlignment="1">
      <alignment horizontal="right" vertical="top"/>
    </xf>
    <xf numFmtId="15" fontId="45" fillId="40" borderId="40" xfId="0" applyNumberFormat="1" applyFont="1" applyFill="1" applyBorder="1" applyAlignment="1">
      <alignment horizontal="left" vertical="top"/>
    </xf>
    <xf numFmtId="15" fontId="45" fillId="40" borderId="20" xfId="0" applyNumberFormat="1" applyFont="1" applyFill="1" applyBorder="1" applyAlignment="1">
      <alignment horizontal="left" vertical="top"/>
    </xf>
    <xf numFmtId="0" fontId="45" fillId="40" borderId="20" xfId="0" applyFont="1" applyFill="1" applyBorder="1" applyAlignment="1">
      <alignment horizontal="left" vertical="top" wrapText="1"/>
    </xf>
    <xf numFmtId="0" fontId="45" fillId="40" borderId="20" xfId="0" applyFont="1" applyFill="1" applyBorder="1" applyAlignment="1">
      <alignment horizontal="right" vertical="top"/>
    </xf>
    <xf numFmtId="8" fontId="45" fillId="40" borderId="39" xfId="0" applyNumberFormat="1" applyFont="1" applyFill="1" applyBorder="1" applyAlignment="1">
      <alignment horizontal="right" vertical="top"/>
    </xf>
    <xf numFmtId="8" fontId="45" fillId="40" borderId="0" xfId="0" applyNumberFormat="1" applyFont="1" applyFill="1" applyAlignment="1">
      <alignment horizontal="right" vertical="top"/>
    </xf>
    <xf numFmtId="8" fontId="25" fillId="41" borderId="0" xfId="62" applyNumberFormat="1" applyFill="1" applyAlignment="1" applyProtection="1">
      <alignment horizontal="right" vertical="top"/>
    </xf>
    <xf numFmtId="0" fontId="45" fillId="41" borderId="0" xfId="0" applyFont="1" applyFill="1" applyAlignment="1">
      <alignment horizontal="right" vertical="top"/>
    </xf>
    <xf numFmtId="15" fontId="45" fillId="40" borderId="0" xfId="0" applyNumberFormat="1" applyFont="1" applyFill="1" applyAlignment="1">
      <alignment horizontal="left" vertical="top"/>
    </xf>
    <xf numFmtId="0" fontId="45" fillId="40" borderId="0" xfId="0" applyFont="1" applyFill="1" applyAlignment="1">
      <alignment horizontal="left" vertical="top"/>
    </xf>
    <xf numFmtId="0" fontId="45" fillId="41" borderId="0" xfId="0" applyFont="1" applyFill="1" applyAlignment="1">
      <alignment horizontal="left" vertical="top"/>
    </xf>
    <xf numFmtId="8" fontId="25" fillId="40" borderId="0" xfId="62" applyNumberFormat="1" applyFill="1" applyAlignment="1" applyProtection="1">
      <alignment horizontal="right" vertical="top"/>
    </xf>
    <xf numFmtId="15" fontId="0" fillId="0" borderId="0" xfId="0" applyNumberFormat="1" applyAlignment="1">
      <alignment horizontal="left"/>
    </xf>
    <xf numFmtId="8" fontId="0" fillId="0" borderId="0" xfId="0" applyNumberFormat="1" applyAlignment="1">
      <alignment horizontal="right"/>
    </xf>
    <xf numFmtId="15" fontId="0" fillId="0" borderId="17" xfId="0" applyNumberFormat="1" applyBorder="1" applyAlignment="1">
      <alignment horizontal="left"/>
    </xf>
    <xf numFmtId="8" fontId="0" fillId="0" borderId="17" xfId="0" applyNumberFormat="1" applyBorder="1"/>
    <xf numFmtId="8" fontId="0" fillId="0" borderId="17" xfId="0" applyNumberFormat="1" applyBorder="1" applyAlignment="1">
      <alignment horizontal="right"/>
    </xf>
    <xf numFmtId="15" fontId="0" fillId="0" borderId="20" xfId="0" applyNumberFormat="1" applyBorder="1" applyAlignment="1">
      <alignment horizontal="left"/>
    </xf>
    <xf numFmtId="8" fontId="0" fillId="0" borderId="20" xfId="0" applyNumberFormat="1" applyBorder="1" applyAlignment="1">
      <alignment horizontal="right"/>
    </xf>
    <xf numFmtId="8" fontId="0" fillId="0" borderId="20" xfId="0" applyNumberFormat="1" applyBorder="1"/>
    <xf numFmtId="15" fontId="0" fillId="0" borderId="0" xfId="0" applyNumberFormat="1"/>
    <xf numFmtId="44" fontId="45" fillId="40" borderId="0" xfId="47" applyFont="1" applyFill="1" applyAlignment="1">
      <alignment horizontal="right" vertical="top" wrapText="1"/>
    </xf>
    <xf numFmtId="0" fontId="45" fillId="40" borderId="0" xfId="0" applyFont="1" applyFill="1" applyAlignment="1">
      <alignment horizontal="left" vertical="top" wrapText="1" indent="14"/>
    </xf>
    <xf numFmtId="0" fontId="45" fillId="41" borderId="0" xfId="0" applyFont="1" applyFill="1" applyAlignment="1">
      <alignment horizontal="left" vertical="top" wrapText="1" indent="14"/>
    </xf>
    <xf numFmtId="44" fontId="45" fillId="40" borderId="0" xfId="47" applyFont="1" applyFill="1" applyAlignment="1">
      <alignment vertical="top" wrapText="1"/>
    </xf>
    <xf numFmtId="8" fontId="45" fillId="41" borderId="0" xfId="0" applyNumberFormat="1" applyFont="1" applyFill="1" applyAlignment="1">
      <alignment vertical="top"/>
    </xf>
    <xf numFmtId="8" fontId="45" fillId="40" borderId="0" xfId="0" applyNumberFormat="1" applyFont="1" applyFill="1" applyAlignment="1">
      <alignment horizontal="left" vertical="top"/>
    </xf>
    <xf numFmtId="0" fontId="45" fillId="40" borderId="0" xfId="0" applyFont="1" applyFill="1" applyAlignment="1">
      <alignment vertical="top"/>
    </xf>
    <xf numFmtId="8" fontId="45" fillId="41" borderId="0" xfId="0" applyNumberFormat="1" applyFont="1" applyFill="1" applyAlignment="1">
      <alignment horizontal="left" vertical="top"/>
    </xf>
    <xf numFmtId="0" fontId="45" fillId="41" borderId="0" xfId="0" applyFont="1" applyFill="1" applyAlignment="1">
      <alignment vertical="top"/>
    </xf>
    <xf numFmtId="8" fontId="45" fillId="40" borderId="0" xfId="0" applyNumberFormat="1" applyFont="1" applyFill="1" applyAlignment="1">
      <alignment vertical="top"/>
    </xf>
    <xf numFmtId="0" fontId="0" fillId="0" borderId="17" xfId="0" applyBorder="1" applyAlignment="1">
      <alignment horizontal="right"/>
    </xf>
    <xf numFmtId="0" fontId="0" fillId="0" borderId="0" xfId="0" applyAlignment="1">
      <alignment horizontal="left" vertical="center"/>
    </xf>
    <xf numFmtId="8" fontId="0" fillId="0" borderId="0" xfId="0" applyNumberFormat="1" applyAlignment="1">
      <alignment horizontal="left" vertical="center"/>
    </xf>
    <xf numFmtId="178" fontId="38" fillId="0" borderId="32" xfId="46" applyNumberFormat="1" applyFont="1" applyFill="1" applyBorder="1" applyAlignment="1">
      <alignment horizontal="right" vertical="top"/>
    </xf>
    <xf numFmtId="178" fontId="34" fillId="0" borderId="10" xfId="46" applyNumberFormat="1" applyFont="1" applyFill="1" applyBorder="1" applyAlignment="1">
      <alignment horizontal="right" vertical="center"/>
    </xf>
    <xf numFmtId="43" fontId="0" fillId="0" borderId="0" xfId="76" applyFont="1" applyBorder="1"/>
    <xf numFmtId="0" fontId="0" fillId="0" borderId="27" xfId="0" applyBorder="1"/>
    <xf numFmtId="4" fontId="0" fillId="0" borderId="28" xfId="0" applyNumberFormat="1" applyBorder="1"/>
    <xf numFmtId="0" fontId="19" fillId="0" borderId="0" xfId="77"/>
    <xf numFmtId="14" fontId="0" fillId="0" borderId="0" xfId="76" applyNumberFormat="1" applyFont="1"/>
    <xf numFmtId="0" fontId="0" fillId="0" borderId="11" xfId="0" applyBorder="1" applyAlignment="1">
      <alignment horizontal="right"/>
    </xf>
    <xf numFmtId="14" fontId="0" fillId="0" borderId="11" xfId="0" applyNumberFormat="1" applyBorder="1"/>
    <xf numFmtId="0" fontId="0" fillId="0" borderId="32" xfId="0" applyBorder="1"/>
    <xf numFmtId="0" fontId="47" fillId="0" borderId="0" xfId="0" applyFont="1"/>
    <xf numFmtId="43" fontId="0" fillId="0" borderId="25" xfId="1" applyFont="1" applyFill="1" applyBorder="1"/>
    <xf numFmtId="14" fontId="46" fillId="34" borderId="11" xfId="0" applyNumberFormat="1" applyFont="1" applyFill="1" applyBorder="1"/>
    <xf numFmtId="14" fontId="46" fillId="34" borderId="0" xfId="0" applyNumberFormat="1" applyFont="1" applyFill="1"/>
    <xf numFmtId="0" fontId="46" fillId="34" borderId="0" xfId="0" applyFont="1" applyFill="1"/>
    <xf numFmtId="43" fontId="46" fillId="34" borderId="0" xfId="1" applyFont="1" applyFill="1" applyBorder="1"/>
    <xf numFmtId="0" fontId="0" fillId="34" borderId="0" xfId="0" applyFill="1"/>
    <xf numFmtId="4" fontId="0" fillId="34" borderId="10" xfId="0" applyNumberFormat="1" applyFill="1" applyBorder="1"/>
    <xf numFmtId="0" fontId="0" fillId="0" borderId="48" xfId="0" applyBorder="1" applyAlignment="1">
      <alignment wrapText="1"/>
    </xf>
    <xf numFmtId="0" fontId="0" fillId="0" borderId="48" xfId="0" applyBorder="1"/>
    <xf numFmtId="178" fontId="0" fillId="0" borderId="48" xfId="1" applyNumberFormat="1" applyFont="1" applyBorder="1"/>
    <xf numFmtId="4" fontId="0" fillId="0" borderId="48" xfId="0" applyNumberFormat="1" applyBorder="1"/>
    <xf numFmtId="179" fontId="0" fillId="0" borderId="27" xfId="0" applyNumberFormat="1" applyBorder="1" applyAlignment="1">
      <alignment horizontal="right"/>
    </xf>
    <xf numFmtId="43" fontId="0" fillId="0" borderId="48" xfId="0" applyNumberFormat="1" applyBorder="1"/>
    <xf numFmtId="43" fontId="0" fillId="0" borderId="48" xfId="1" applyFont="1" applyBorder="1"/>
    <xf numFmtId="43" fontId="0" fillId="0" borderId="49" xfId="1" applyFont="1" applyBorder="1"/>
    <xf numFmtId="178" fontId="0" fillId="0" borderId="48" xfId="1" applyNumberFormat="1" applyFont="1" applyBorder="1" applyAlignment="1">
      <alignment horizontal="right"/>
    </xf>
    <xf numFmtId="178" fontId="0" fillId="0" borderId="13" xfId="1" applyNumberFormat="1" applyFont="1" applyBorder="1"/>
    <xf numFmtId="14" fontId="0" fillId="0" borderId="13" xfId="0" applyNumberFormat="1" applyBorder="1"/>
    <xf numFmtId="179" fontId="0" fillId="0" borderId="12" xfId="0" applyNumberFormat="1" applyBorder="1" applyAlignment="1">
      <alignment horizontal="right"/>
    </xf>
    <xf numFmtId="43" fontId="0" fillId="0" borderId="13" xfId="0" applyNumberFormat="1" applyBorder="1"/>
    <xf numFmtId="43" fontId="0" fillId="0" borderId="13" xfId="1" applyFont="1" applyBorder="1"/>
    <xf numFmtId="43" fontId="0" fillId="0" borderId="34" xfId="1" applyFont="1" applyBorder="1"/>
    <xf numFmtId="0" fontId="0" fillId="0" borderId="17" xfId="0" applyBorder="1" applyAlignment="1">
      <alignment wrapText="1"/>
    </xf>
    <xf numFmtId="178" fontId="0" fillId="0" borderId="17" xfId="1" applyNumberFormat="1" applyFont="1" applyBorder="1"/>
    <xf numFmtId="14" fontId="0" fillId="0" borderId="17" xfId="0" applyNumberFormat="1" applyBorder="1"/>
    <xf numFmtId="179" fontId="0" fillId="0" borderId="16" xfId="0" applyNumberFormat="1" applyBorder="1" applyAlignment="1">
      <alignment horizontal="right"/>
    </xf>
    <xf numFmtId="43" fontId="0" fillId="0" borderId="17" xfId="0" applyNumberFormat="1" applyBorder="1"/>
    <xf numFmtId="43" fontId="0" fillId="0" borderId="17" xfId="1" applyFont="1" applyBorder="1"/>
    <xf numFmtId="43" fontId="0" fillId="0" borderId="43" xfId="1" applyFont="1" applyBorder="1"/>
    <xf numFmtId="4" fontId="0" fillId="0" borderId="26" xfId="0" applyNumberFormat="1" applyBorder="1"/>
    <xf numFmtId="0" fontId="39" fillId="33" borderId="0" xfId="0" applyFont="1" applyFill="1"/>
    <xf numFmtId="43" fontId="0" fillId="0" borderId="18" xfId="1" applyFont="1" applyBorder="1"/>
    <xf numFmtId="14" fontId="0" fillId="0" borderId="47" xfId="0" applyNumberFormat="1" applyBorder="1"/>
    <xf numFmtId="0" fontId="19" fillId="34" borderId="11" xfId="0" applyFont="1" applyFill="1" applyBorder="1" applyAlignment="1">
      <alignment horizontal="left"/>
    </xf>
    <xf numFmtId="0" fontId="0" fillId="34" borderId="11" xfId="0" applyFill="1" applyBorder="1" applyAlignment="1">
      <alignment horizontal="left"/>
    </xf>
    <xf numFmtId="0" fontId="0" fillId="33" borderId="11" xfId="0" applyFill="1" applyBorder="1" applyAlignment="1">
      <alignment horizontal="left"/>
    </xf>
    <xf numFmtId="43" fontId="0" fillId="33" borderId="15" xfId="0" applyNumberFormat="1" applyFill="1" applyBorder="1"/>
    <xf numFmtId="0" fontId="0" fillId="0" borderId="15" xfId="0" applyBorder="1" applyAlignment="1">
      <alignment horizontal="right" wrapText="1"/>
    </xf>
    <xf numFmtId="14" fontId="0" fillId="0" borderId="16" xfId="0" applyNumberFormat="1" applyBorder="1"/>
    <xf numFmtId="0" fontId="47" fillId="0" borderId="12" xfId="0" applyFont="1" applyBorder="1" applyAlignment="1">
      <alignment horizontal="right"/>
    </xf>
    <xf numFmtId="0" fontId="48" fillId="0" borderId="0" xfId="0" applyFont="1" applyAlignment="1">
      <alignment horizontal="right"/>
    </xf>
    <xf numFmtId="1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8" fontId="0" fillId="0" borderId="0" xfId="0" applyNumberFormat="1" applyAlignment="1">
      <alignment vertical="center"/>
    </xf>
    <xf numFmtId="15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8" fontId="0" fillId="0" borderId="17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8" fontId="0" fillId="0" borderId="0" xfId="0" applyNumberFormat="1" applyAlignment="1">
      <alignment horizontal="right" vertical="center"/>
    </xf>
    <xf numFmtId="0" fontId="0" fillId="0" borderId="17" xfId="0" applyBorder="1" applyAlignment="1">
      <alignment horizontal="right" vertical="center"/>
    </xf>
    <xf numFmtId="4" fontId="0" fillId="34" borderId="18" xfId="0" applyNumberFormat="1" applyFill="1" applyBorder="1"/>
    <xf numFmtId="0" fontId="0" fillId="0" borderId="25" xfId="0" applyBorder="1"/>
    <xf numFmtId="43" fontId="0" fillId="0" borderId="25" xfId="1" applyFont="1" applyBorder="1"/>
    <xf numFmtId="43" fontId="0" fillId="34" borderId="0" xfId="0" applyNumberFormat="1" applyFill="1"/>
    <xf numFmtId="14" fontId="0" fillId="34" borderId="48" xfId="0" applyNumberFormat="1" applyFill="1" applyBorder="1"/>
    <xf numFmtId="180" fontId="0" fillId="0" borderId="0" xfId="0" applyNumberFormat="1"/>
    <xf numFmtId="178" fontId="0" fillId="38" borderId="0" xfId="1" applyNumberFormat="1" applyFont="1" applyFill="1"/>
    <xf numFmtId="43" fontId="19" fillId="0" borderId="0" xfId="1" applyFont="1" applyFill="1"/>
    <xf numFmtId="0" fontId="21" fillId="0" borderId="29" xfId="57" applyFont="1" applyBorder="1" applyAlignment="1">
      <alignment horizontal="center" vertical="center"/>
    </xf>
    <xf numFmtId="0" fontId="21" fillId="0" borderId="30" xfId="57" applyFont="1" applyBorder="1" applyAlignment="1">
      <alignment horizontal="center" vertical="center"/>
    </xf>
    <xf numFmtId="0" fontId="21" fillId="0" borderId="31" xfId="57" applyFont="1" applyBorder="1" applyAlignment="1">
      <alignment horizontal="center" vertical="center"/>
    </xf>
    <xf numFmtId="0" fontId="0" fillId="33" borderId="36" xfId="0" applyFill="1" applyBorder="1" applyAlignment="1">
      <alignment horizontal="center" wrapText="1"/>
    </xf>
    <xf numFmtId="0" fontId="0" fillId="33" borderId="24" xfId="0" applyFill="1" applyBorder="1" applyAlignment="1">
      <alignment horizontal="center" wrapText="1"/>
    </xf>
    <xf numFmtId="0" fontId="0" fillId="33" borderId="37" xfId="0" applyFill="1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14" fontId="0" fillId="33" borderId="36" xfId="0" applyNumberFormat="1" applyFill="1" applyBorder="1" applyAlignment="1">
      <alignment horizontal="center" wrapText="1"/>
    </xf>
    <xf numFmtId="0" fontId="16" fillId="0" borderId="20" xfId="0" applyFont="1" applyBorder="1" applyAlignment="1">
      <alignment horizontal="center"/>
    </xf>
    <xf numFmtId="0" fontId="46" fillId="0" borderId="0" xfId="0" applyFont="1"/>
    <xf numFmtId="0" fontId="49" fillId="0" borderId="0" xfId="0" applyFont="1" applyAlignment="1">
      <alignment horizontal="right"/>
    </xf>
    <xf numFmtId="0" fontId="49" fillId="0" borderId="0" xfId="0" applyFont="1"/>
    <xf numFmtId="0" fontId="16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wrapText="1"/>
    </xf>
    <xf numFmtId="0" fontId="0" fillId="0" borderId="12" xfId="0" applyFill="1" applyBorder="1"/>
    <xf numFmtId="43" fontId="0" fillId="0" borderId="13" xfId="1" applyFont="1" applyFill="1" applyBorder="1"/>
    <xf numFmtId="0" fontId="0" fillId="0" borderId="11" xfId="0" applyFill="1" applyBorder="1"/>
    <xf numFmtId="43" fontId="0" fillId="0" borderId="15" xfId="1" applyFont="1" applyFill="1" applyBorder="1" applyAlignment="1"/>
    <xf numFmtId="0" fontId="16" fillId="0" borderId="11" xfId="0" applyFont="1" applyFill="1" applyBorder="1" applyAlignment="1">
      <alignment horizontal="right"/>
    </xf>
    <xf numFmtId="0" fontId="0" fillId="0" borderId="16" xfId="0" applyFill="1" applyBorder="1"/>
    <xf numFmtId="0" fontId="0" fillId="0" borderId="17" xfId="0" applyFill="1" applyBorder="1"/>
    <xf numFmtId="0" fontId="0" fillId="0" borderId="26" xfId="0" applyFill="1" applyBorder="1"/>
    <xf numFmtId="0" fontId="18" fillId="0" borderId="0" xfId="0" applyFont="1" applyFill="1"/>
    <xf numFmtId="0" fontId="0" fillId="0" borderId="18" xfId="0" applyFill="1" applyBorder="1" applyAlignment="1">
      <alignment horizontal="left" wrapText="1"/>
    </xf>
    <xf numFmtId="0" fontId="0" fillId="0" borderId="18" xfId="0" applyFill="1" applyBorder="1"/>
  </cellXfs>
  <cellStyles count="7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45" xr:uid="{00000000-0005-0000-0000-00001C000000}"/>
    <cellStyle name="Comma 2 2" xfId="46" xr:uid="{00000000-0005-0000-0000-00001D000000}"/>
    <cellStyle name="Comma 2 2 2" xfId="66" xr:uid="{AE142A76-AE71-4302-9886-9EBC19AF22BE}"/>
    <cellStyle name="Comma 2 3" xfId="63" xr:uid="{00000000-0005-0000-0000-00001E000000}"/>
    <cellStyle name="Comma 2 3 2" xfId="73" xr:uid="{7F6B1D6B-2C02-4FE9-94C6-4826AED8CE31}"/>
    <cellStyle name="Comma 2 4" xfId="65" xr:uid="{8766EA46-AF16-4158-85B1-EBFE3F66F9D7}"/>
    <cellStyle name="Comma 3" xfId="54" xr:uid="{00000000-0005-0000-0000-00001F000000}"/>
    <cellStyle name="Comma 3 2" xfId="55" xr:uid="{00000000-0005-0000-0000-000020000000}"/>
    <cellStyle name="Comma 3 2 2" xfId="72" xr:uid="{E8DEDA54-39DC-43A8-9C9C-C5B7FE0142E4}"/>
    <cellStyle name="Comma 3 3" xfId="71" xr:uid="{0AD6EBC9-B75D-494D-BEE0-5E832F120EEA}"/>
    <cellStyle name="Comma 3 4" xfId="75" xr:uid="{03D83BD0-0E7B-4F53-A6B1-F13161AE67E2}"/>
    <cellStyle name="Comma 4" xfId="53" xr:uid="{00000000-0005-0000-0000-000021000000}"/>
    <cellStyle name="Comma 4 2" xfId="70" xr:uid="{2BB9BA34-C339-4ABB-B8AE-4654D8EC44AC}"/>
    <cellStyle name="Comma 5" xfId="64" xr:uid="{C67F09EE-1F26-48DE-8CCF-9A54198C730F}"/>
    <cellStyle name="Comma 5 2" xfId="76" xr:uid="{1FCFC5F2-2EB5-486E-9BEB-D8B74F75061A}"/>
    <cellStyle name="Currency 2" xfId="47" xr:uid="{00000000-0005-0000-0000-000022000000}"/>
    <cellStyle name="Currency 2 2" xfId="48" xr:uid="{00000000-0005-0000-0000-000023000000}"/>
    <cellStyle name="Currency 2 2 2" xfId="68" xr:uid="{7F67BEA4-1D4F-41EC-A31D-3883E2423F42}"/>
    <cellStyle name="Currency 2 3" xfId="67" xr:uid="{D0EBB644-D8FD-48FB-B104-8CA08C191F8C}"/>
    <cellStyle name="Currency 3" xfId="49" xr:uid="{00000000-0005-0000-0000-000024000000}"/>
    <cellStyle name="Currency 3 2" xfId="56" xr:uid="{00000000-0005-0000-0000-000025000000}"/>
    <cellStyle name="Currency 3 3" xfId="69" xr:uid="{33AB4AF6-E414-436D-BD38-1CB66D38D5A9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62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4" xr:uid="{00000000-0005-0000-0000-000031000000}"/>
    <cellStyle name="Normal 2 2" xfId="50" xr:uid="{00000000-0005-0000-0000-000032000000}"/>
    <cellStyle name="Normal 2 2 2" xfId="57" xr:uid="{00000000-0005-0000-0000-000033000000}"/>
    <cellStyle name="Normal 3" xfId="51" xr:uid="{00000000-0005-0000-0000-000034000000}"/>
    <cellStyle name="Normal 3 2" xfId="58" xr:uid="{00000000-0005-0000-0000-000035000000}"/>
    <cellStyle name="Normal 4" xfId="59" xr:uid="{00000000-0005-0000-0000-000036000000}"/>
    <cellStyle name="Normal 5" xfId="52" xr:uid="{00000000-0005-0000-0000-000037000000}"/>
    <cellStyle name="Normal 6" xfId="77" xr:uid="{A484F85A-D796-475C-BCAB-F4E7ABC64F91}"/>
    <cellStyle name="Note" xfId="17" builtinId="10" customBuiltin="1"/>
    <cellStyle name="Output" xfId="12" builtinId="21" customBuiltin="1"/>
    <cellStyle name="Percent" xfId="2" builtinId="5"/>
    <cellStyle name="Percent 2" xfId="60" xr:uid="{00000000-0005-0000-0000-00003B000000}"/>
    <cellStyle name="Percent 2 2" xfId="61" xr:uid="{00000000-0005-0000-0000-00003C000000}"/>
    <cellStyle name="Percent 2 2 2" xfId="74" xr:uid="{A4C0553B-AEED-44ED-A98D-8BCD00BE788D}"/>
    <cellStyle name="Title" xfId="3" builtinId="15" customBuiltin="1"/>
    <cellStyle name="Total" xfId="19" builtinId="25" customBuiltin="1"/>
    <cellStyle name="Warning Text" xfId="16" builtinId="11" customBuiltin="1"/>
  </cellStyles>
  <dxfs count="8">
    <dxf>
      <alignment horizontal="right"/>
    </dxf>
    <dxf>
      <alignment horizontal="right"/>
    </dxf>
    <dxf>
      <numFmt numFmtId="35" formatCode="_-* #,##0.00_-;\-* #,##0.00_-;_-* &quot;-&quot;??_-;_-@_-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alignment horizontal="right"/>
    </dxf>
    <dxf>
      <alignment horizontal="right"/>
    </dxf>
    <dxf>
      <numFmt numFmtId="35" formatCode="_-* #,##0.00_-;\-* #,##0.00_-;_-* &quot;-&quot;??_-;_-@_-"/>
    </dxf>
  </dxfs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pivotCacheDefinition" Target="pivotCache/pivotCacheDefinition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26</xdr:row>
      <xdr:rowOff>142875</xdr:rowOff>
    </xdr:from>
    <xdr:to>
      <xdr:col>5</xdr:col>
      <xdr:colOff>553175</xdr:colOff>
      <xdr:row>65</xdr:row>
      <xdr:rowOff>58023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FFFCF4-3EE1-892A-74BB-DFDBA0393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900" y="3648075"/>
          <a:ext cx="5191850" cy="6258798"/>
        </a:xfrm>
        <a:prstGeom prst="rect">
          <a:avLst/>
        </a:prstGeom>
      </xdr:spPr>
    </xdr:pic>
    <xdr:clientData/>
  </xdr:twoCellAnchor>
  <xdr:twoCellAnchor>
    <xdr:from>
      <xdr:col>1</xdr:col>
      <xdr:colOff>161925</xdr:colOff>
      <xdr:row>42</xdr:row>
      <xdr:rowOff>95250</xdr:rowOff>
    </xdr:from>
    <xdr:to>
      <xdr:col>6</xdr:col>
      <xdr:colOff>228600</xdr:colOff>
      <xdr:row>43</xdr:row>
      <xdr:rowOff>123825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DAFBE480-586F-2698-102B-6CAD25752D35}"/>
            </a:ext>
          </a:extLst>
        </xdr:cNvPr>
        <xdr:cNvSpPr/>
      </xdr:nvSpPr>
      <xdr:spPr>
        <a:xfrm>
          <a:off x="952500" y="6219825"/>
          <a:ext cx="5753100" cy="1905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38100</xdr:rowOff>
    </xdr:from>
    <xdr:to>
      <xdr:col>23</xdr:col>
      <xdr:colOff>428625</xdr:colOff>
      <xdr:row>73</xdr:row>
      <xdr:rowOff>60853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3E0057-3349-4964-A7DF-9626B0C9B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381500"/>
          <a:ext cx="11296650" cy="7147453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62</xdr:row>
      <xdr:rowOff>152400</xdr:rowOff>
    </xdr:from>
    <xdr:to>
      <xdr:col>24</xdr:col>
      <xdr:colOff>381000</xdr:colOff>
      <xdr:row>65</xdr:row>
      <xdr:rowOff>19050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4341D25-052A-485A-4664-B1894A66BB28}"/>
            </a:ext>
          </a:extLst>
        </xdr:cNvPr>
        <xdr:cNvSpPr/>
      </xdr:nvSpPr>
      <xdr:spPr>
        <a:xfrm>
          <a:off x="2276475" y="9839325"/>
          <a:ext cx="9563100" cy="3524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14</xdr:row>
      <xdr:rowOff>152400</xdr:rowOff>
    </xdr:from>
    <xdr:to>
      <xdr:col>12</xdr:col>
      <xdr:colOff>515242</xdr:colOff>
      <xdr:row>23</xdr:row>
      <xdr:rowOff>114546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C26048-96CC-592E-517E-AD5855CAD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1800" y="3409950"/>
          <a:ext cx="6392167" cy="1762371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17</xdr:row>
      <xdr:rowOff>190500</xdr:rowOff>
    </xdr:from>
    <xdr:to>
      <xdr:col>10</xdr:col>
      <xdr:colOff>600075</xdr:colOff>
      <xdr:row>21</xdr:row>
      <xdr:rowOff>123825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A35D7CA-1940-34B6-461B-1ADCA6EE76AA}"/>
            </a:ext>
          </a:extLst>
        </xdr:cNvPr>
        <xdr:cNvCxnSpPr/>
      </xdr:nvCxnSpPr>
      <xdr:spPr>
        <a:xfrm flipH="1">
          <a:off x="5943600" y="4048125"/>
          <a:ext cx="5848350" cy="733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eungw4\Local%20Settings\Temp\Cards%20(version%203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lson%20ANZ\Cards%20(version%206)%20081017%20092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eungw4\Local%20Settings\Temp\Cards%20(version%2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ata\0_Client\Groups\LEUNG%20Wilson%20Group\Golden%20Tree%20Super%20Fund\2014\GTSF%20working%20201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SERVER\Shared\data\0_Client\Groups\Verduci%20Group\Verduci%20Family%20Trust\2012\Verduci%20FT%20FInancials%20working%202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SERVER\Shared\COSTING\PROJECTS\0248_Consumer%20Finance\1_10%20FY2008\2%20Master%20Data\6%20Customer%20Services\9%20Performance%20Model\002%20Model\Doco%20Customer%20Services%20Costing%20Dashboar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0_Client/Groups/Verduci%20Group/Verduci%20Family%20Trust/2012/Verduci%20FT%20FInancials%20working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ata\0_Client\Groups\Verduci%20Group\Verduci%20Family%20Trust\2012\Verduci%20FT%20FInancials%20working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NZ\SCM\xlStart\LogO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lson%20ANZ\Cards%20(version%206)%20081017%20092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Sheet"/>
      <sheetName val="Value Chain"/>
      <sheetName val="Consumer Cards"/>
      <sheetName val="Personal Loan"/>
      <sheetName val="Commercial Cards"/>
      <sheetName val="Merchants"/>
      <sheetName val="Collection"/>
      <sheetName val="Telesa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DataSheet"/>
      <sheetName val="ChartData"/>
      <sheetName val="Sheet1"/>
      <sheetName val="Main Menu"/>
      <sheetName val="Value Chain"/>
      <sheetName val="Charts"/>
      <sheetName val="Consumer Cards"/>
      <sheetName val="Personal Loans"/>
      <sheetName val="Commercial Cards"/>
      <sheetName val="Collections"/>
      <sheetName val="Telesales"/>
      <sheetName val="Merchan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Sheet"/>
      <sheetName val="Value Chain"/>
      <sheetName val="Consumer Cards"/>
      <sheetName val="Personal Loan"/>
      <sheetName val="Commercial Cards"/>
      <sheetName val="Merchants"/>
      <sheetName val="Collection"/>
      <sheetName val="Telesa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k"/>
      <sheetName val="Jnl"/>
      <sheetName val="(O1) Employer contribution"/>
      <sheetName val="(O2) Rental Income"/>
      <sheetName val="(O3) Interest Income"/>
      <sheetName val="(04) Acct fee"/>
      <sheetName val="(O5) Borrowing Cost &amp; Amortise"/>
      <sheetName val="(O6) Bank Charge"/>
      <sheetName val="(O7) Body Corporate"/>
      <sheetName val="(O8) Council Rates"/>
      <sheetName val="(O9) Fixed Assets Depreciation"/>
      <sheetName val="(O10) Filing fee"/>
      <sheetName val="(O11) Insurance"/>
      <sheetName val="(O12) Interest Expenses"/>
      <sheetName val="(O13) Water"/>
      <sheetName val="(A1) Investment Property"/>
      <sheetName val="Cost Base"/>
      <sheetName val="Member Balance"/>
      <sheetName val="Member Benefits"/>
      <sheetName val="Tax adjustment"/>
      <sheetName val="Rent"/>
      <sheetName val="Notes"/>
      <sheetName val="Francine"/>
      <sheetName val="Law Little"/>
      <sheetName val="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G5" t="str">
            <v>Diminishing</v>
          </cell>
        </row>
        <row r="6">
          <cell r="G6" t="str">
            <v>PrimeCost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A"/>
      <sheetName val="LL01 TB 2012"/>
      <sheetName val="LL02 Property"/>
      <sheetName val="LL03 &amp; LL04 Fixed Assets"/>
      <sheetName val="LL05 Interest &amp; Bank Charge"/>
      <sheetName val="LL06 HP recon"/>
      <sheetName val="LL07 MV Exp"/>
      <sheetName val="HirePurchase Interest GL"/>
      <sheetName val="Audi Q5 Finance"/>
      <sheetName val="FJ Cruiser Finance"/>
      <sheetName val="Tax adjustment"/>
      <sheetName val="Report"/>
    </sheetNames>
    <sheetDataSet>
      <sheetData sheetId="0">
        <row r="2">
          <cell r="A2" t="str">
            <v>Verduci Family Trust 2012 - 30/06/2012 (CLNT243)</v>
          </cell>
        </row>
      </sheetData>
      <sheetData sheetId="1"/>
      <sheetData sheetId="2">
        <row r="5">
          <cell r="P5" t="str">
            <v>2 Ling Place, Palm Bech</v>
          </cell>
        </row>
        <row r="6">
          <cell r="P6" t="str">
            <v>U17 230 Franklin St, Adelaide</v>
          </cell>
        </row>
        <row r="7">
          <cell r="P7" t="str">
            <v>U61 230 Franklin St, Adelaide</v>
          </cell>
        </row>
        <row r="8">
          <cell r="P8" t="str">
            <v>23 Pitt St, Footscray</v>
          </cell>
        </row>
        <row r="9">
          <cell r="P9" t="str">
            <v>Apt 16 42A Byron St, Footscray</v>
          </cell>
        </row>
        <row r="10">
          <cell r="P10" t="str">
            <v>Apt 19 42A Byron St, Footscray</v>
          </cell>
        </row>
        <row r="11">
          <cell r="P11" t="str">
            <v>2 Brunel St, Spotwood</v>
          </cell>
        </row>
        <row r="12">
          <cell r="P12" t="str">
            <v>Unit 1 to 8 152 Rupert St, West Footscray</v>
          </cell>
        </row>
        <row r="13">
          <cell r="P13" t="str">
            <v>11 O'Shannessy Crt, Altona Meadows</v>
          </cell>
        </row>
        <row r="14">
          <cell r="P14" t="str">
            <v>58 Wingate Ave, Ascot Vale</v>
          </cell>
        </row>
        <row r="15">
          <cell r="P15" t="str">
            <v>779 Nicholson St, North Carlton</v>
          </cell>
        </row>
        <row r="16">
          <cell r="P16" t="str">
            <v>27 Caberra Grov, Lalor</v>
          </cell>
        </row>
        <row r="17">
          <cell r="P17" t="str">
            <v>177 Greville St, Prahran</v>
          </cell>
        </row>
        <row r="18">
          <cell r="P18" t="str">
            <v>U2 167 Upper Heidelberg Rd, Ivanhoe</v>
          </cell>
        </row>
      </sheetData>
      <sheetData sheetId="3">
        <row r="5">
          <cell r="J5" t="str">
            <v>Diminishing</v>
          </cell>
        </row>
        <row r="6">
          <cell r="J6" t="str">
            <v>PrimeCost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DataSheet"/>
      <sheetName val="ChartData"/>
      <sheetName val="Main Menu"/>
      <sheetName val="Value Chain"/>
      <sheetName val="Consumer Cards"/>
      <sheetName val="Personal Loans"/>
      <sheetName val="Commercial Cards"/>
      <sheetName val="Merchants"/>
      <sheetName val="Collections"/>
      <sheetName val="Telesales"/>
      <sheetName val="Central Support"/>
      <sheetName val="Charts"/>
      <sheetName val="Reconciliation"/>
      <sheetName val="q09y_ExcelFormat"/>
    </sheetNames>
    <sheetDataSet>
      <sheetData sheetId="0" refreshError="1">
        <row r="13">
          <cell r="B13" t="str">
            <v>Oct-07</v>
          </cell>
        </row>
        <row r="14">
          <cell r="B14" t="str">
            <v>Nov-07</v>
          </cell>
        </row>
        <row r="15">
          <cell r="B15" t="str">
            <v>Dec-07</v>
          </cell>
        </row>
        <row r="16">
          <cell r="B16" t="str">
            <v>Jan-08</v>
          </cell>
        </row>
        <row r="17">
          <cell r="B17" t="str">
            <v>Feb-08</v>
          </cell>
        </row>
        <row r="18">
          <cell r="B18" t="str">
            <v>Mar-08</v>
          </cell>
        </row>
        <row r="19">
          <cell r="B19" t="str">
            <v>Apr-08</v>
          </cell>
        </row>
        <row r="20">
          <cell r="B20" t="str">
            <v>May-08</v>
          </cell>
        </row>
        <row r="21">
          <cell r="B21" t="str">
            <v>Jun-08</v>
          </cell>
        </row>
        <row r="22">
          <cell r="B22" t="str">
            <v>Jul-08</v>
          </cell>
        </row>
        <row r="23">
          <cell r="B23" t="str">
            <v>Aug-08</v>
          </cell>
        </row>
        <row r="24">
          <cell r="B24" t="str">
            <v>Sep-08</v>
          </cell>
        </row>
        <row r="25">
          <cell r="B25" t="str">
            <v>Oct-08</v>
          </cell>
        </row>
        <row r="26">
          <cell r="B26" t="str">
            <v>Nov-08</v>
          </cell>
        </row>
        <row r="27">
          <cell r="B27" t="str">
            <v>Dec-08</v>
          </cell>
        </row>
        <row r="28">
          <cell r="B28" t="str">
            <v>Jan-09</v>
          </cell>
        </row>
        <row r="29">
          <cell r="B29" t="str">
            <v>Feb-09</v>
          </cell>
        </row>
        <row r="30">
          <cell r="B30" t="str">
            <v>Mar-09</v>
          </cell>
        </row>
        <row r="31">
          <cell r="B31" t="str">
            <v>Apr-09</v>
          </cell>
        </row>
        <row r="32">
          <cell r="B32" t="str">
            <v>May-09</v>
          </cell>
        </row>
        <row r="33">
          <cell r="B33" t="str">
            <v>Jun-09</v>
          </cell>
        </row>
        <row r="34">
          <cell r="B34" t="str">
            <v>Jul-09</v>
          </cell>
        </row>
        <row r="35">
          <cell r="B35" t="str">
            <v>Aug-09</v>
          </cell>
        </row>
        <row r="36">
          <cell r="B36" t="str">
            <v>Sep-09</v>
          </cell>
        </row>
        <row r="37">
          <cell r="B37" t="str">
            <v>Oct-09</v>
          </cell>
        </row>
        <row r="38">
          <cell r="B38" t="str">
            <v>Nov-09</v>
          </cell>
        </row>
        <row r="39">
          <cell r="B39" t="str">
            <v>Dec-09</v>
          </cell>
        </row>
        <row r="40">
          <cell r="B40" t="str">
            <v>Jan-10</v>
          </cell>
        </row>
        <row r="41">
          <cell r="B41" t="str">
            <v>Feb-10</v>
          </cell>
        </row>
        <row r="42">
          <cell r="B42" t="str">
            <v>Mar-10</v>
          </cell>
        </row>
        <row r="43">
          <cell r="B43" t="str">
            <v>Apr-10</v>
          </cell>
        </row>
        <row r="44">
          <cell r="B44" t="str">
            <v>May-10</v>
          </cell>
        </row>
        <row r="45">
          <cell r="B45" t="str">
            <v>Jun-10</v>
          </cell>
        </row>
        <row r="46">
          <cell r="B46" t="str">
            <v>Jul-10</v>
          </cell>
        </row>
        <row r="47">
          <cell r="B47" t="str">
            <v>Aug-10</v>
          </cell>
        </row>
        <row r="48">
          <cell r="B48" t="str">
            <v>Sep-10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A"/>
      <sheetName val="LL01 TB 2012"/>
      <sheetName val="LL02 Property"/>
      <sheetName val="LL03 &amp; LL04 Fixed Assets"/>
      <sheetName val="GL"/>
      <sheetName val="Audi Q5 Finance"/>
      <sheetName val="Loan &amp; Interest"/>
      <sheetName val="Notes"/>
      <sheetName val="Tax adjustment"/>
      <sheetName val="LL05 Interest &amp; Bank Charge"/>
      <sheetName val="LL06 HP recon"/>
      <sheetName val="LL07 MV Exp"/>
      <sheetName val="HirePurchase Interest GL"/>
      <sheetName val="FJ Cruiser Finance"/>
      <sheetName val="Report"/>
    </sheetNames>
    <sheetDataSet>
      <sheetData sheetId="0" refreshError="1"/>
      <sheetData sheetId="1" refreshError="1"/>
      <sheetData sheetId="2">
        <row r="5">
          <cell r="P5" t="str">
            <v>2 Ling Place, Palm Bech</v>
          </cell>
        </row>
        <row r="6">
          <cell r="P6" t="str">
            <v>U17 230 Franklin St, Adelaide</v>
          </cell>
        </row>
        <row r="7">
          <cell r="P7" t="str">
            <v>U61 230 Franklin St, Adelaide</v>
          </cell>
        </row>
        <row r="8">
          <cell r="P8" t="str">
            <v>23 Pitt St, Footscray</v>
          </cell>
        </row>
        <row r="9">
          <cell r="P9" t="str">
            <v>Apt 16 42A Byron St, Footscray</v>
          </cell>
        </row>
        <row r="10">
          <cell r="P10" t="str">
            <v>Apt 19 42A Byron St, Footscray</v>
          </cell>
        </row>
        <row r="11">
          <cell r="P11" t="str">
            <v>2 Brunel St, Spotwood</v>
          </cell>
        </row>
        <row r="12">
          <cell r="P12" t="str">
            <v>Unit 1 to 8 152 Rupert St, West Footscray</v>
          </cell>
        </row>
        <row r="13">
          <cell r="P13" t="str">
            <v>11 O'Shannessy Crt, Altona Meadows</v>
          </cell>
        </row>
        <row r="14">
          <cell r="P14" t="str">
            <v>58 Wingate Ave, Ascot Vale</v>
          </cell>
        </row>
        <row r="15">
          <cell r="P15" t="str">
            <v>779 Nicholson St, North Carlton</v>
          </cell>
        </row>
        <row r="16">
          <cell r="P16" t="str">
            <v>27 Caberra Grov, Lalor</v>
          </cell>
        </row>
        <row r="17">
          <cell r="P17" t="str">
            <v>177 Greville St, Prahran</v>
          </cell>
        </row>
        <row r="18">
          <cell r="P18" t="str">
            <v>U2 167 Upper Heidelberg Rd, Ivanhoe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A"/>
      <sheetName val="LL01 TB 2012"/>
      <sheetName val="LL02 Property"/>
      <sheetName val="LL03 &amp; LL04 Fixed Assets"/>
      <sheetName val="GL"/>
      <sheetName val="Audi Q5 Finance"/>
      <sheetName val="Loan &amp; Interest"/>
      <sheetName val="Notes"/>
      <sheetName val="Tax adjustment"/>
      <sheetName val="LL05 Interest &amp; Bank Charge"/>
      <sheetName val="LL06 HP recon"/>
      <sheetName val="LL07 MV Exp"/>
      <sheetName val="HirePurchase Interest GL"/>
      <sheetName val="FJ Cruiser Finance"/>
      <sheetName val="Report"/>
      <sheetName val="Finance"/>
      <sheetName val="LL1 P&amp;L"/>
      <sheetName val="LL2 BS"/>
      <sheetName val="LL3 Cash at Bank"/>
      <sheetName val="LL4 Depreciation"/>
    </sheetNames>
    <sheetDataSet>
      <sheetData sheetId="0" refreshError="1"/>
      <sheetData sheetId="1" refreshError="1"/>
      <sheetData sheetId="2">
        <row r="5">
          <cell r="P5" t="str">
            <v>2 Ling Place, Palm Bech</v>
          </cell>
        </row>
        <row r="6">
          <cell r="P6" t="str">
            <v>U17 230 Franklin St, Adelaide</v>
          </cell>
        </row>
        <row r="7">
          <cell r="P7" t="str">
            <v>U61 230 Franklin St, Adelaide</v>
          </cell>
        </row>
        <row r="8">
          <cell r="P8" t="str">
            <v>23 Pitt St, Footscray</v>
          </cell>
        </row>
        <row r="9">
          <cell r="P9" t="str">
            <v>Apt 16 42A Byron St, Footscray</v>
          </cell>
        </row>
        <row r="10">
          <cell r="P10" t="str">
            <v>Apt 19 42A Byron St, Footscray</v>
          </cell>
        </row>
        <row r="11">
          <cell r="P11" t="str">
            <v>2 Brunel St, Spotwood</v>
          </cell>
        </row>
        <row r="12">
          <cell r="P12" t="str">
            <v>Unit 1 to 8 152 Rupert St, West Footscray</v>
          </cell>
        </row>
        <row r="13">
          <cell r="P13" t="str">
            <v>11 O'Shannessy Crt, Altona Meadows</v>
          </cell>
        </row>
        <row r="14">
          <cell r="P14" t="str">
            <v>58 Wingate Ave, Ascot Vale</v>
          </cell>
        </row>
        <row r="15">
          <cell r="P15" t="str">
            <v>779 Nicholson St, North Carlton</v>
          </cell>
        </row>
        <row r="16">
          <cell r="P16" t="str">
            <v>27 Caberra Grov, Lalor</v>
          </cell>
        </row>
        <row r="17">
          <cell r="P17" t="str">
            <v>177 Greville St, Prahran</v>
          </cell>
        </row>
        <row r="18">
          <cell r="P18" t="str">
            <v>U2 167 Upper Heidelberg Rd, Ivanhoe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w GL"/>
      <sheetName val="CS Data"/>
      <sheetName val="Sheet2"/>
      <sheetName val="Hyperlink"/>
      <sheetName val="Mortgage Hyperlink"/>
      <sheetName val="Rosso"/>
      <sheetName val="Wilson"/>
      <sheetName val="Consumer Cards Main_Inputs"/>
      <sheetName val="Assumptions"/>
      <sheetName val="Mortgages Info"/>
      <sheetName val="Market"/>
      <sheetName val="TimeSheet"/>
      <sheetName val="Table"/>
      <sheetName val="Development Notes"/>
      <sheetName val="Monthly procedure"/>
      <sheetName val="Sheet1"/>
      <sheetName val="Doco"/>
      <sheetName val="Logic"/>
      <sheetName val="SubActivity"/>
      <sheetName val="XFER"/>
      <sheetName val="Pat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>
            <v>263</v>
          </cell>
          <cell r="C1">
            <v>268</v>
          </cell>
          <cell r="D1">
            <v>267</v>
          </cell>
          <cell r="E1">
            <v>267</v>
          </cell>
          <cell r="F1">
            <v>267</v>
          </cell>
          <cell r="G1">
            <v>267</v>
          </cell>
          <cell r="H1">
            <v>267</v>
          </cell>
          <cell r="I1">
            <v>268</v>
          </cell>
          <cell r="J1">
            <v>268</v>
          </cell>
          <cell r="K1">
            <v>267</v>
          </cell>
          <cell r="L1">
            <v>267</v>
          </cell>
          <cell r="M1">
            <v>268</v>
          </cell>
          <cell r="N1">
            <v>267</v>
          </cell>
          <cell r="O1">
            <v>268</v>
          </cell>
          <cell r="P1">
            <v>267</v>
          </cell>
          <cell r="Q1">
            <v>267</v>
          </cell>
          <cell r="R1">
            <v>267</v>
          </cell>
          <cell r="S1">
            <v>268</v>
          </cell>
          <cell r="T1">
            <v>267</v>
          </cell>
          <cell r="U1">
            <v>267</v>
          </cell>
          <cell r="V1">
            <v>267</v>
          </cell>
          <cell r="W1">
            <v>267</v>
          </cell>
          <cell r="X1">
            <v>268</v>
          </cell>
        </row>
        <row r="2">
          <cell r="A2">
            <v>6</v>
          </cell>
          <cell r="C2" t="str">
            <v>http://www.news.com.au/business</v>
          </cell>
          <cell r="I2" t="str">
            <v>http://au.finance.yahoo.com/</v>
          </cell>
          <cell r="J2" t="str">
            <v>http://finance.yahoo.com/</v>
          </cell>
          <cell r="M2" t="str">
            <v>http://www.metalprices.com/</v>
          </cell>
          <cell r="O2" t="str">
            <v>http://www.kitco.com/market/</v>
          </cell>
          <cell r="S2" t="str">
            <v>http://markets.ft.com/ft/markets/commodities.asp</v>
          </cell>
          <cell r="X2" t="str">
            <v>http://www.hkex.com.hk/index.htm</v>
          </cell>
        </row>
        <row r="3">
          <cell r="C3">
            <v>6829</v>
          </cell>
          <cell r="D3">
            <v>14165</v>
          </cell>
          <cell r="E3">
            <v>0.96230000000000004</v>
          </cell>
          <cell r="F3">
            <v>17459</v>
          </cell>
          <cell r="G3">
            <v>31638</v>
          </cell>
          <cell r="H3">
            <v>89.65</v>
          </cell>
          <cell r="I3">
            <v>0.74139999999999995</v>
          </cell>
          <cell r="J3">
            <v>4.1109999999999998</v>
          </cell>
          <cell r="K3">
            <v>110.17</v>
          </cell>
          <cell r="L3">
            <v>1.5586034912718205</v>
          </cell>
          <cell r="M3">
            <v>1.4273</v>
          </cell>
          <cell r="N3">
            <v>3.9540000000000002</v>
          </cell>
          <cell r="O3">
            <v>1011</v>
          </cell>
          <cell r="P3">
            <v>20.92</v>
          </cell>
          <cell r="Q3">
            <v>2273</v>
          </cell>
          <cell r="R3">
            <v>582</v>
          </cell>
          <cell r="S3">
            <v>126</v>
          </cell>
          <cell r="T3">
            <v>8.58</v>
          </cell>
          <cell r="U3">
            <v>621</v>
          </cell>
          <cell r="V3">
            <v>1223</v>
          </cell>
          <cell r="W3">
            <v>1559</v>
          </cell>
          <cell r="X3">
            <v>91.6</v>
          </cell>
        </row>
        <row r="4">
          <cell r="C4">
            <v>3352</v>
          </cell>
          <cell r="D4">
            <v>7552</v>
          </cell>
          <cell r="E4">
            <v>0.6109</v>
          </cell>
          <cell r="F4">
            <v>7162</v>
          </cell>
          <cell r="G4">
            <v>11015</v>
          </cell>
          <cell r="H4">
            <v>55.89</v>
          </cell>
          <cell r="I4">
            <v>0.52170000000000005</v>
          </cell>
          <cell r="J4">
            <v>2.0739999999999998</v>
          </cell>
          <cell r="K4">
            <v>87.43</v>
          </cell>
          <cell r="L4">
            <v>1.2453300124533</v>
          </cell>
          <cell r="M4">
            <v>0.47260000000000002</v>
          </cell>
          <cell r="N4">
            <v>1.2819</v>
          </cell>
          <cell r="O4">
            <v>709</v>
          </cell>
          <cell r="P4">
            <v>8.25</v>
          </cell>
          <cell r="Q4">
            <v>774</v>
          </cell>
          <cell r="R4">
            <v>161</v>
          </cell>
          <cell r="S4">
            <v>39.74</v>
          </cell>
          <cell r="T4">
            <v>5.343</v>
          </cell>
          <cell r="U4">
            <v>309</v>
          </cell>
          <cell r="V4">
            <v>475</v>
          </cell>
          <cell r="W4">
            <v>783</v>
          </cell>
          <cell r="X4">
            <v>31.9</v>
          </cell>
        </row>
        <row r="5">
          <cell r="C5">
            <v>5336.0931677018634</v>
          </cell>
          <cell r="D5">
            <v>11760.89751552795</v>
          </cell>
          <cell r="E5">
            <v>0.85486304347826247</v>
          </cell>
          <cell r="F5">
            <v>13004.636645962733</v>
          </cell>
          <cell r="G5">
            <v>22592.658385093167</v>
          </cell>
          <cell r="H5">
            <v>68.91297297297298</v>
          </cell>
          <cell r="I5">
            <v>0.63004166666666694</v>
          </cell>
          <cell r="J5">
            <v>3.5361388888888885</v>
          </cell>
          <cell r="K5">
            <v>101.42305555555556</v>
          </cell>
          <cell r="L5">
            <v>1.3863572179028307</v>
          </cell>
          <cell r="M5">
            <v>0.96020807453416113</v>
          </cell>
          <cell r="N5">
            <v>3.1923931677018706</v>
          </cell>
          <cell r="O5">
            <v>854.10481366459624</v>
          </cell>
          <cell r="P5">
            <v>14.891894409937892</v>
          </cell>
          <cell r="Q5">
            <v>1557.9285714285713</v>
          </cell>
          <cell r="R5">
            <v>354.89440993788821</v>
          </cell>
          <cell r="S5">
            <v>82.913727272727286</v>
          </cell>
          <cell r="T5">
            <v>6.8561222222222238</v>
          </cell>
          <cell r="U5">
            <v>495.82397003745319</v>
          </cell>
          <cell r="V5">
            <v>863.89513108614233</v>
          </cell>
          <cell r="W5">
            <v>1192.0299625468165</v>
          </cell>
          <cell r="X5">
            <v>54.149253731343293</v>
          </cell>
        </row>
        <row r="6">
          <cell r="C6" t="str">
            <v>ASX 200</v>
          </cell>
          <cell r="D6" t="str">
            <v>Dow</v>
          </cell>
          <cell r="E6" t="str">
            <v>AUD</v>
          </cell>
          <cell r="F6" t="str">
            <v>Nikkei</v>
          </cell>
          <cell r="G6" t="str">
            <v>HSIndex</v>
          </cell>
          <cell r="H6" t="str">
            <v>AUD/JPY</v>
          </cell>
          <cell r="I6" t="str">
            <v>NZD</v>
          </cell>
          <cell r="J6" t="str">
            <v>10YrBond</v>
          </cell>
          <cell r="K6" t="str">
            <v>JPY</v>
          </cell>
          <cell r="L6" t="str">
            <v>Euro</v>
          </cell>
          <cell r="M6" t="str">
            <v>Zinc/lb</v>
          </cell>
          <cell r="N6" t="str">
            <v>Copper/lb</v>
          </cell>
          <cell r="O6" t="str">
            <v>Gold</v>
          </cell>
          <cell r="P6" t="str">
            <v xml:space="preserve"> Silver</v>
          </cell>
          <cell r="Q6" t="str">
            <v xml:space="preserve"> Platinum</v>
          </cell>
          <cell r="R6" t="str">
            <v xml:space="preserve"> Palladium</v>
          </cell>
          <cell r="S6" t="str">
            <v>Crude Oil</v>
          </cell>
          <cell r="T6" t="str">
            <v>Nat Gas</v>
          </cell>
          <cell r="U6" t="str">
            <v>Corn</v>
          </cell>
          <cell r="V6" t="str">
            <v>Wheat</v>
          </cell>
          <cell r="W6" t="str">
            <v>Soybeans</v>
          </cell>
          <cell r="X6" t="str">
            <v>HSI Vol</v>
          </cell>
        </row>
        <row r="7">
          <cell r="C7">
            <v>6564</v>
          </cell>
          <cell r="D7">
            <v>14088</v>
          </cell>
          <cell r="E7">
            <v>0.88800000000000001</v>
          </cell>
          <cell r="F7">
            <v>16846</v>
          </cell>
          <cell r="G7">
            <v>27142</v>
          </cell>
          <cell r="H7" t="str">
            <v>Dummy</v>
          </cell>
          <cell r="I7" t="str">
            <v>Dummy</v>
          </cell>
          <cell r="J7" t="str">
            <v>Dummy</v>
          </cell>
          <cell r="K7" t="str">
            <v>Dummy</v>
          </cell>
          <cell r="L7" t="str">
            <v>Dummy</v>
          </cell>
          <cell r="M7">
            <v>1.38</v>
          </cell>
          <cell r="N7">
            <v>3.67</v>
          </cell>
          <cell r="O7">
            <v>743</v>
          </cell>
          <cell r="P7">
            <v>13.65</v>
          </cell>
          <cell r="Q7">
            <v>1377</v>
          </cell>
          <cell r="R7">
            <v>343</v>
          </cell>
          <cell r="S7" t="str">
            <v>Dummy</v>
          </cell>
          <cell r="T7" t="str">
            <v>Dummy</v>
          </cell>
          <cell r="U7" t="str">
            <v>Dummy</v>
          </cell>
          <cell r="V7" t="str">
            <v>Dummy</v>
          </cell>
          <cell r="W7" t="str">
            <v>Dummy</v>
          </cell>
          <cell r="X7" t="str">
            <v>Dummy</v>
          </cell>
        </row>
        <row r="8">
          <cell r="C8">
            <v>6660</v>
          </cell>
          <cell r="D8">
            <v>14047</v>
          </cell>
          <cell r="E8">
            <v>0.88800000000000001</v>
          </cell>
          <cell r="F8">
            <v>17047</v>
          </cell>
          <cell r="G8">
            <v>28200</v>
          </cell>
          <cell r="H8" t="str">
            <v>Dummy</v>
          </cell>
          <cell r="I8" t="str">
            <v>Dummy</v>
          </cell>
          <cell r="J8" t="str">
            <v>Dummy</v>
          </cell>
          <cell r="K8" t="str">
            <v>Dummy</v>
          </cell>
          <cell r="L8" t="str">
            <v>Dummy</v>
          </cell>
          <cell r="M8">
            <v>1.4083000000000001</v>
          </cell>
          <cell r="N8">
            <v>3.7273000000000001</v>
          </cell>
          <cell r="O8">
            <v>742.5</v>
          </cell>
          <cell r="P8">
            <v>13.77</v>
          </cell>
          <cell r="Q8">
            <v>1377</v>
          </cell>
          <cell r="R8">
            <v>352</v>
          </cell>
          <cell r="S8" t="str">
            <v>Dummy</v>
          </cell>
          <cell r="T8" t="str">
            <v>Dummy</v>
          </cell>
          <cell r="U8" t="str">
            <v>Dummy</v>
          </cell>
          <cell r="V8" t="str">
            <v>Dummy</v>
          </cell>
          <cell r="W8" t="str">
            <v>Dummy</v>
          </cell>
          <cell r="X8" t="str">
            <v>Dummy</v>
          </cell>
        </row>
        <row r="9">
          <cell r="C9">
            <v>6660</v>
          </cell>
          <cell r="D9">
            <v>13968</v>
          </cell>
          <cell r="E9">
            <v>0.88800000000000001</v>
          </cell>
          <cell r="F9">
            <v>17200</v>
          </cell>
          <cell r="G9">
            <v>27480</v>
          </cell>
          <cell r="H9" t="str">
            <v>Dummy</v>
          </cell>
          <cell r="I9" t="str">
            <v>Dummy</v>
          </cell>
          <cell r="J9" t="str">
            <v>Dummy</v>
          </cell>
          <cell r="K9" t="str">
            <v>Dummy</v>
          </cell>
          <cell r="L9" t="str">
            <v>Dummy</v>
          </cell>
          <cell r="M9">
            <v>1.3777999999999999</v>
          </cell>
          <cell r="N9">
            <v>3.7362000000000002</v>
          </cell>
          <cell r="O9">
            <v>731</v>
          </cell>
          <cell r="P9">
            <v>13.28</v>
          </cell>
          <cell r="Q9">
            <v>1359</v>
          </cell>
          <cell r="R9">
            <v>349.5</v>
          </cell>
          <cell r="S9" t="str">
            <v>Dummy</v>
          </cell>
          <cell r="T9" t="str">
            <v>Dummy</v>
          </cell>
          <cell r="U9" t="str">
            <v>Dummy</v>
          </cell>
          <cell r="V9" t="str">
            <v>Dummy</v>
          </cell>
          <cell r="W9" t="str">
            <v>Dummy</v>
          </cell>
          <cell r="X9" t="str">
            <v>Dummy</v>
          </cell>
        </row>
        <row r="10">
          <cell r="C10">
            <v>6567</v>
          </cell>
          <cell r="D10">
            <v>13974</v>
          </cell>
          <cell r="E10">
            <v>0.88800000000000001</v>
          </cell>
          <cell r="F10">
            <v>17092</v>
          </cell>
          <cell r="G10">
            <v>26974</v>
          </cell>
          <cell r="H10" t="str">
            <v>Dummy</v>
          </cell>
          <cell r="I10" t="str">
            <v>Dummy</v>
          </cell>
          <cell r="J10" t="str">
            <v>Dummy</v>
          </cell>
          <cell r="K10" t="str">
            <v>Dummy</v>
          </cell>
          <cell r="L10" t="str">
            <v>Dummy</v>
          </cell>
          <cell r="M10">
            <v>1.4036</v>
          </cell>
          <cell r="N10">
            <v>3.7566999999999999</v>
          </cell>
          <cell r="O10">
            <v>730.25</v>
          </cell>
          <cell r="P10">
            <v>13.35</v>
          </cell>
          <cell r="Q10">
            <v>1359</v>
          </cell>
          <cell r="R10">
            <v>349.5</v>
          </cell>
          <cell r="S10" t="str">
            <v>Dummy</v>
          </cell>
          <cell r="T10" t="str">
            <v>Dummy</v>
          </cell>
          <cell r="U10" t="str">
            <v>Dummy</v>
          </cell>
          <cell r="V10" t="str">
            <v>Dummy</v>
          </cell>
          <cell r="W10" t="str">
            <v>Dummy</v>
          </cell>
          <cell r="X10" t="str">
            <v>Dummy</v>
          </cell>
        </row>
        <row r="11">
          <cell r="C11">
            <v>6605</v>
          </cell>
          <cell r="D11">
            <v>14066</v>
          </cell>
          <cell r="E11">
            <v>0.88800000000000001</v>
          </cell>
          <cell r="F11">
            <v>17065</v>
          </cell>
          <cell r="G11">
            <v>27832</v>
          </cell>
          <cell r="H11" t="str">
            <v>Dummy</v>
          </cell>
          <cell r="I11" t="str">
            <v>Dummy</v>
          </cell>
          <cell r="J11" t="str">
            <v>Dummy</v>
          </cell>
          <cell r="K11" t="str">
            <v>Dummy</v>
          </cell>
          <cell r="L11" t="str">
            <v>Dummy</v>
          </cell>
          <cell r="M11">
            <v>1.3761000000000001</v>
          </cell>
          <cell r="N11">
            <v>3.7385999999999999</v>
          </cell>
          <cell r="O11">
            <v>726</v>
          </cell>
          <cell r="P11">
            <v>13.22</v>
          </cell>
          <cell r="Q11">
            <v>1357</v>
          </cell>
          <cell r="R11">
            <v>359</v>
          </cell>
          <cell r="S11" t="str">
            <v>Dummy</v>
          </cell>
          <cell r="T11" t="str">
            <v>Dummy</v>
          </cell>
          <cell r="U11" t="str">
            <v>Dummy</v>
          </cell>
          <cell r="V11" t="str">
            <v>Dummy</v>
          </cell>
          <cell r="W11" t="str">
            <v>Dummy</v>
          </cell>
          <cell r="X11" t="str">
            <v>Dummy</v>
          </cell>
        </row>
        <row r="12">
          <cell r="C12">
            <v>6654</v>
          </cell>
          <cell r="D12">
            <v>14044</v>
          </cell>
          <cell r="E12">
            <v>0.89880000000000004</v>
          </cell>
          <cell r="F12">
            <v>17065</v>
          </cell>
          <cell r="G12">
            <v>27770</v>
          </cell>
          <cell r="H12" t="str">
            <v>Dummy</v>
          </cell>
          <cell r="I12" t="str">
            <v>Dummy</v>
          </cell>
          <cell r="J12" t="str">
            <v>Dummy</v>
          </cell>
          <cell r="K12" t="str">
            <v>Dummy</v>
          </cell>
          <cell r="L12" t="str">
            <v>Dummy</v>
          </cell>
          <cell r="M12">
            <v>1.3843000000000001</v>
          </cell>
          <cell r="N12">
            <v>3.7330999999999999</v>
          </cell>
          <cell r="O12">
            <v>735</v>
          </cell>
          <cell r="P12">
            <v>13.43</v>
          </cell>
          <cell r="Q12">
            <v>1366</v>
          </cell>
          <cell r="R12">
            <v>368</v>
          </cell>
          <cell r="S12" t="str">
            <v>Dummy</v>
          </cell>
          <cell r="T12" t="str">
            <v>Dummy</v>
          </cell>
          <cell r="U12" t="str">
            <v>Dummy</v>
          </cell>
          <cell r="V12" t="str">
            <v>Dummy</v>
          </cell>
          <cell r="W12" t="str">
            <v>Dummy</v>
          </cell>
          <cell r="X12" t="str">
            <v>Dummy</v>
          </cell>
        </row>
        <row r="13">
          <cell r="C13">
            <v>6678</v>
          </cell>
          <cell r="D13">
            <v>14165</v>
          </cell>
          <cell r="E13">
            <v>0.89339999999999997</v>
          </cell>
          <cell r="F13">
            <v>17160</v>
          </cell>
          <cell r="G13">
            <v>28228</v>
          </cell>
          <cell r="H13" t="str">
            <v>Dummy</v>
          </cell>
          <cell r="I13" t="str">
            <v>Dummy</v>
          </cell>
          <cell r="J13" t="str">
            <v>Dummy</v>
          </cell>
          <cell r="K13" t="str">
            <v>Dummy</v>
          </cell>
          <cell r="L13" t="str">
            <v>Dummy</v>
          </cell>
          <cell r="M13">
            <v>1.3345</v>
          </cell>
          <cell r="N13">
            <v>3.6196000000000002</v>
          </cell>
          <cell r="O13">
            <v>733</v>
          </cell>
          <cell r="P13">
            <v>13.29</v>
          </cell>
          <cell r="Q13">
            <v>1366</v>
          </cell>
          <cell r="R13">
            <v>368</v>
          </cell>
          <cell r="S13" t="str">
            <v>Dummy</v>
          </cell>
          <cell r="T13" t="str">
            <v>Dummy</v>
          </cell>
          <cell r="U13" t="str">
            <v>Dummy</v>
          </cell>
          <cell r="V13" t="str">
            <v>Dummy</v>
          </cell>
          <cell r="W13" t="str">
            <v>Dummy</v>
          </cell>
          <cell r="X13" t="str">
            <v>Dummy</v>
          </cell>
        </row>
        <row r="14">
          <cell r="C14">
            <v>6738</v>
          </cell>
          <cell r="D14">
            <v>14079</v>
          </cell>
          <cell r="E14">
            <v>0.89980000000000004</v>
          </cell>
          <cell r="F14">
            <v>17178</v>
          </cell>
          <cell r="G14">
            <v>28569</v>
          </cell>
          <cell r="H14" t="str">
            <v>Dummy</v>
          </cell>
          <cell r="I14" t="str">
            <v>Dummy</v>
          </cell>
          <cell r="J14" t="str">
            <v>Dummy</v>
          </cell>
          <cell r="K14" t="str">
            <v>Dummy</v>
          </cell>
          <cell r="L14" t="str">
            <v>Dummy</v>
          </cell>
          <cell r="M14">
            <v>1.3525</v>
          </cell>
          <cell r="N14">
            <v>3.6013000000000002</v>
          </cell>
          <cell r="O14">
            <v>736</v>
          </cell>
          <cell r="P14">
            <v>13.21</v>
          </cell>
          <cell r="Q14">
            <v>1366</v>
          </cell>
          <cell r="R14">
            <v>368</v>
          </cell>
          <cell r="S14" t="str">
            <v>Dummy</v>
          </cell>
          <cell r="T14" t="str">
            <v>Dummy</v>
          </cell>
          <cell r="U14" t="str">
            <v>Dummy</v>
          </cell>
          <cell r="V14" t="str">
            <v>Dummy</v>
          </cell>
          <cell r="W14" t="str">
            <v>Dummy</v>
          </cell>
          <cell r="X14" t="str">
            <v>Dummy</v>
          </cell>
        </row>
        <row r="15">
          <cell r="C15">
            <v>6772</v>
          </cell>
          <cell r="D15">
            <v>14015</v>
          </cell>
          <cell r="E15">
            <v>0.8972</v>
          </cell>
          <cell r="F15">
            <v>17459</v>
          </cell>
          <cell r="G15">
            <v>29133</v>
          </cell>
          <cell r="H15" t="str">
            <v>Dummy</v>
          </cell>
          <cell r="I15" t="str">
            <v>Dummy</v>
          </cell>
          <cell r="J15" t="str">
            <v>Dummy</v>
          </cell>
          <cell r="K15" t="str">
            <v>Dummy</v>
          </cell>
          <cell r="L15" t="str">
            <v>Dummy</v>
          </cell>
          <cell r="M15">
            <v>1.3677999999999999</v>
          </cell>
          <cell r="N15">
            <v>3.6909999999999998</v>
          </cell>
          <cell r="O15">
            <v>741</v>
          </cell>
          <cell r="P15">
            <v>13.62</v>
          </cell>
          <cell r="Q15">
            <v>1389</v>
          </cell>
          <cell r="R15">
            <v>375</v>
          </cell>
          <cell r="S15" t="str">
            <v>Dummy</v>
          </cell>
          <cell r="T15" t="str">
            <v>Dummy</v>
          </cell>
          <cell r="U15" t="str">
            <v>Dummy</v>
          </cell>
          <cell r="V15" t="str">
            <v>Dummy</v>
          </cell>
          <cell r="W15" t="str">
            <v>Dummy</v>
          </cell>
          <cell r="X15" t="str">
            <v>Dummy</v>
          </cell>
        </row>
        <row r="16">
          <cell r="C16">
            <v>6749</v>
          </cell>
          <cell r="D16">
            <v>14093</v>
          </cell>
          <cell r="E16">
            <v>0.9012</v>
          </cell>
          <cell r="F16">
            <v>17331</v>
          </cell>
          <cell r="G16">
            <v>28838</v>
          </cell>
          <cell r="H16" t="str">
            <v>Dummy</v>
          </cell>
          <cell r="I16" t="str">
            <v>Dummy</v>
          </cell>
          <cell r="J16" t="str">
            <v>Dummy</v>
          </cell>
          <cell r="K16" t="str">
            <v>Dummy</v>
          </cell>
          <cell r="L16" t="str">
            <v>Dummy</v>
          </cell>
          <cell r="M16">
            <v>1.3837999999999999</v>
          </cell>
          <cell r="N16">
            <v>3.6812999999999998</v>
          </cell>
          <cell r="O16">
            <v>747</v>
          </cell>
          <cell r="P16">
            <v>13.67</v>
          </cell>
          <cell r="Q16">
            <v>1389</v>
          </cell>
          <cell r="R16">
            <v>375</v>
          </cell>
          <cell r="S16" t="str">
            <v>Dummy</v>
          </cell>
          <cell r="T16" t="str">
            <v>Dummy</v>
          </cell>
          <cell r="U16" t="str">
            <v>Dummy</v>
          </cell>
          <cell r="V16" t="str">
            <v>Dummy</v>
          </cell>
          <cell r="W16" t="str">
            <v>Dummy</v>
          </cell>
          <cell r="X16" t="str">
            <v>Dummy</v>
          </cell>
        </row>
        <row r="17">
          <cell r="C17">
            <v>6739</v>
          </cell>
          <cell r="D17">
            <v>13985</v>
          </cell>
          <cell r="E17">
            <v>0.90439999999999998</v>
          </cell>
          <cell r="F17">
            <v>17358</v>
          </cell>
          <cell r="G17">
            <v>29541</v>
          </cell>
          <cell r="H17" t="str">
            <v>Dummy</v>
          </cell>
          <cell r="I17" t="str">
            <v>Dummy</v>
          </cell>
          <cell r="J17" t="str">
            <v>Dummy</v>
          </cell>
          <cell r="K17" t="str">
            <v>Dummy</v>
          </cell>
          <cell r="L17" t="str">
            <v>Dummy</v>
          </cell>
          <cell r="M17">
            <v>1.4057999999999999</v>
          </cell>
          <cell r="N17">
            <v>3.6804000000000001</v>
          </cell>
          <cell r="O17">
            <v>749.5</v>
          </cell>
          <cell r="P17">
            <v>13.79</v>
          </cell>
          <cell r="Q17">
            <v>1416</v>
          </cell>
          <cell r="R17">
            <v>377</v>
          </cell>
          <cell r="S17" t="str">
            <v>Dummy</v>
          </cell>
          <cell r="T17" t="str">
            <v>Dummy</v>
          </cell>
          <cell r="U17" t="str">
            <v>Dummy</v>
          </cell>
          <cell r="V17" t="str">
            <v>Dummy</v>
          </cell>
          <cell r="W17" t="str">
            <v>Dummy</v>
          </cell>
          <cell r="X17" t="str">
            <v>Dummy</v>
          </cell>
        </row>
        <row r="18">
          <cell r="C18">
            <v>6692</v>
          </cell>
          <cell r="D18">
            <v>13913</v>
          </cell>
          <cell r="E18">
            <v>0.89959999999999996</v>
          </cell>
          <cell r="F18">
            <v>17138</v>
          </cell>
          <cell r="G18">
            <v>28955</v>
          </cell>
          <cell r="H18" t="str">
            <v>Dummy</v>
          </cell>
          <cell r="I18" t="str">
            <v>Dummy</v>
          </cell>
          <cell r="J18" t="str">
            <v>Dummy</v>
          </cell>
          <cell r="K18" t="str">
            <v>Dummy</v>
          </cell>
          <cell r="L18" t="str">
            <v>Dummy</v>
          </cell>
          <cell r="M18">
            <v>1.4273</v>
          </cell>
          <cell r="N18">
            <v>3.7294</v>
          </cell>
          <cell r="O18">
            <v>758</v>
          </cell>
          <cell r="P18">
            <v>13.95</v>
          </cell>
          <cell r="Q18">
            <v>1426</v>
          </cell>
          <cell r="R18">
            <v>379</v>
          </cell>
          <cell r="S18" t="str">
            <v>Dummy</v>
          </cell>
          <cell r="T18" t="str">
            <v>Dummy</v>
          </cell>
          <cell r="U18" t="str">
            <v>Dummy</v>
          </cell>
          <cell r="V18" t="str">
            <v>Dummy</v>
          </cell>
          <cell r="W18" t="str">
            <v>Dummy</v>
          </cell>
          <cell r="X18" t="str">
            <v>Dummy</v>
          </cell>
        </row>
        <row r="19">
          <cell r="C19">
            <v>6680</v>
          </cell>
          <cell r="D19">
            <v>13893</v>
          </cell>
          <cell r="E19">
            <v>0.88980000000000004</v>
          </cell>
          <cell r="F19">
            <v>16955</v>
          </cell>
          <cell r="G19">
            <v>29299</v>
          </cell>
          <cell r="H19" t="str">
            <v>Dummy</v>
          </cell>
          <cell r="I19" t="str">
            <v>Dummy</v>
          </cell>
          <cell r="J19" t="str">
            <v>Dummy</v>
          </cell>
          <cell r="K19" t="str">
            <v>Dummy</v>
          </cell>
          <cell r="L19" t="str">
            <v>Dummy</v>
          </cell>
          <cell r="M19">
            <v>1.3734999999999999</v>
          </cell>
          <cell r="N19">
            <v>3.6810999999999998</v>
          </cell>
          <cell r="O19">
            <v>756</v>
          </cell>
          <cell r="P19">
            <v>13.66</v>
          </cell>
          <cell r="Q19">
            <v>1410</v>
          </cell>
          <cell r="R19">
            <v>369</v>
          </cell>
          <cell r="S19" t="str">
            <v>Dummy</v>
          </cell>
          <cell r="T19" t="str">
            <v>Dummy</v>
          </cell>
          <cell r="U19" t="str">
            <v>Dummy</v>
          </cell>
          <cell r="V19" t="str">
            <v>Dummy</v>
          </cell>
          <cell r="W19" t="str">
            <v>Dummy</v>
          </cell>
          <cell r="X19" t="str">
            <v>Dummy</v>
          </cell>
        </row>
        <row r="20">
          <cell r="C20">
            <v>6768</v>
          </cell>
          <cell r="D20">
            <v>13889</v>
          </cell>
          <cell r="E20">
            <v>0.89080000000000004</v>
          </cell>
          <cell r="F20">
            <v>17106</v>
          </cell>
          <cell r="G20">
            <v>29465</v>
          </cell>
          <cell r="H20" t="str">
            <v>Dummy</v>
          </cell>
          <cell r="I20" t="str">
            <v>Dummy</v>
          </cell>
          <cell r="J20" t="str">
            <v>Dummy</v>
          </cell>
          <cell r="K20" t="str">
            <v>Dummy</v>
          </cell>
          <cell r="L20" t="str">
            <v>Dummy</v>
          </cell>
          <cell r="M20">
            <v>1.3409</v>
          </cell>
          <cell r="N20">
            <v>3.6343000000000001</v>
          </cell>
          <cell r="O20">
            <v>762.5</v>
          </cell>
          <cell r="P20">
            <v>13.6</v>
          </cell>
          <cell r="Q20">
            <v>1421</v>
          </cell>
          <cell r="R20">
            <v>371</v>
          </cell>
          <cell r="S20" t="str">
            <v>Dummy</v>
          </cell>
          <cell r="T20" t="str">
            <v>Dummy</v>
          </cell>
          <cell r="U20" t="str">
            <v>Dummy</v>
          </cell>
          <cell r="V20" t="str">
            <v>Dummy</v>
          </cell>
          <cell r="W20" t="str">
            <v>Dummy</v>
          </cell>
          <cell r="X20" t="str">
            <v>Dummy</v>
          </cell>
        </row>
        <row r="21">
          <cell r="C21">
            <v>6706</v>
          </cell>
          <cell r="D21">
            <v>13522</v>
          </cell>
          <cell r="E21">
            <v>0.8962</v>
          </cell>
          <cell r="F21">
            <v>16814</v>
          </cell>
          <cell r="G21">
            <v>29465</v>
          </cell>
          <cell r="H21" t="str">
            <v>Dummy</v>
          </cell>
          <cell r="I21" t="str">
            <v>Dummy</v>
          </cell>
          <cell r="J21" t="str">
            <v>Dummy</v>
          </cell>
          <cell r="K21" t="str">
            <v>Dummy</v>
          </cell>
          <cell r="L21" t="str">
            <v>Dummy</v>
          </cell>
          <cell r="M21">
            <v>1.3406</v>
          </cell>
          <cell r="N21">
            <v>3.5869</v>
          </cell>
          <cell r="O21">
            <v>764</v>
          </cell>
          <cell r="P21">
            <v>13.6</v>
          </cell>
          <cell r="Q21">
            <v>1446</v>
          </cell>
          <cell r="R21">
            <v>371</v>
          </cell>
          <cell r="S21" t="str">
            <v>Dummy</v>
          </cell>
          <cell r="T21" t="str">
            <v>Dummy</v>
          </cell>
          <cell r="U21" t="str">
            <v>Dummy</v>
          </cell>
          <cell r="V21" t="str">
            <v>Dummy</v>
          </cell>
          <cell r="W21" t="str">
            <v>Dummy</v>
          </cell>
          <cell r="X21" t="str">
            <v>Dummy</v>
          </cell>
        </row>
        <row r="22">
          <cell r="C22">
            <v>6577</v>
          </cell>
          <cell r="D22">
            <v>13567</v>
          </cell>
          <cell r="E22">
            <v>0.88759999999999994</v>
          </cell>
          <cell r="F22">
            <v>16438</v>
          </cell>
          <cell r="G22">
            <v>28374</v>
          </cell>
          <cell r="H22" t="str">
            <v>Dummy</v>
          </cell>
          <cell r="I22" t="str">
            <v>Dummy</v>
          </cell>
          <cell r="J22" t="str">
            <v>Dummy</v>
          </cell>
          <cell r="K22" t="str">
            <v>Dummy</v>
          </cell>
          <cell r="L22" t="str">
            <v>Dummy</v>
          </cell>
          <cell r="M22">
            <v>1.3467</v>
          </cell>
          <cell r="N22">
            <v>3.6101000000000001</v>
          </cell>
          <cell r="O22">
            <v>763</v>
          </cell>
          <cell r="P22">
            <v>13.83</v>
          </cell>
          <cell r="Q22">
            <v>1452</v>
          </cell>
          <cell r="R22">
            <v>370</v>
          </cell>
          <cell r="S22" t="str">
            <v>Dummy</v>
          </cell>
          <cell r="T22" t="str">
            <v>Dummy</v>
          </cell>
          <cell r="U22" t="str">
            <v>Dummy</v>
          </cell>
          <cell r="V22" t="str">
            <v>Dummy</v>
          </cell>
          <cell r="W22" t="str">
            <v>Dummy</v>
          </cell>
          <cell r="X22" t="str">
            <v>Dummy</v>
          </cell>
        </row>
        <row r="23">
          <cell r="C23">
            <v>6661</v>
          </cell>
          <cell r="D23">
            <v>13676</v>
          </cell>
          <cell r="E23">
            <v>0.88859999999999995</v>
          </cell>
          <cell r="F23">
            <v>16451</v>
          </cell>
          <cell r="G23">
            <v>29377</v>
          </cell>
          <cell r="H23" t="str">
            <v>Dummy</v>
          </cell>
          <cell r="I23" t="str">
            <v>Dummy</v>
          </cell>
          <cell r="J23" t="str">
            <v>Dummy</v>
          </cell>
          <cell r="K23" t="str">
            <v>Dummy</v>
          </cell>
          <cell r="L23" t="str">
            <v>Dummy</v>
          </cell>
          <cell r="M23">
            <v>1.3077000000000001</v>
          </cell>
          <cell r="N23">
            <v>3.5562</v>
          </cell>
          <cell r="O23">
            <v>751</v>
          </cell>
          <cell r="P23">
            <v>13.35</v>
          </cell>
          <cell r="Q23">
            <v>1431</v>
          </cell>
          <cell r="R23">
            <v>359</v>
          </cell>
          <cell r="S23" t="str">
            <v>Dummy</v>
          </cell>
          <cell r="T23" t="str">
            <v>Dummy</v>
          </cell>
          <cell r="U23" t="str">
            <v>Dummy</v>
          </cell>
          <cell r="V23" t="str">
            <v>Dummy</v>
          </cell>
          <cell r="W23" t="str">
            <v>Dummy</v>
          </cell>
          <cell r="X23" t="str">
            <v>Dummy</v>
          </cell>
        </row>
        <row r="24">
          <cell r="C24">
            <v>6634</v>
          </cell>
          <cell r="D24">
            <v>13675</v>
          </cell>
          <cell r="E24">
            <v>0.8982</v>
          </cell>
          <cell r="F24">
            <v>16358</v>
          </cell>
          <cell r="G24">
            <v>29334</v>
          </cell>
          <cell r="H24" t="str">
            <v>Dummy</v>
          </cell>
          <cell r="I24" t="str">
            <v>Dummy</v>
          </cell>
          <cell r="J24" t="str">
            <v>Dummy</v>
          </cell>
          <cell r="K24" t="str">
            <v>Dummy</v>
          </cell>
          <cell r="L24" t="str">
            <v>Dummy</v>
          </cell>
          <cell r="M24">
            <v>1.3125</v>
          </cell>
          <cell r="N24">
            <v>3.5575999999999999</v>
          </cell>
          <cell r="O24">
            <v>758</v>
          </cell>
          <cell r="P24">
            <v>13.57</v>
          </cell>
          <cell r="Q24">
            <v>1447</v>
          </cell>
          <cell r="R24">
            <v>363</v>
          </cell>
          <cell r="S24" t="str">
            <v>Dummy</v>
          </cell>
          <cell r="T24" t="str">
            <v>Dummy</v>
          </cell>
          <cell r="U24" t="str">
            <v>Dummy</v>
          </cell>
          <cell r="V24" t="str">
            <v>Dummy</v>
          </cell>
          <cell r="W24" t="str">
            <v>Dummy</v>
          </cell>
          <cell r="X24" t="str">
            <v>Dummy</v>
          </cell>
        </row>
        <row r="25">
          <cell r="C25">
            <v>6624</v>
          </cell>
          <cell r="D25">
            <v>13672</v>
          </cell>
          <cell r="E25">
            <v>0.90349999999999997</v>
          </cell>
          <cell r="F25">
            <v>16284</v>
          </cell>
          <cell r="G25">
            <v>29854</v>
          </cell>
          <cell r="H25" t="str">
            <v>Dummy</v>
          </cell>
          <cell r="I25" t="str">
            <v>Dummy</v>
          </cell>
          <cell r="J25" t="str">
            <v>Dummy</v>
          </cell>
          <cell r="K25" t="str">
            <v>Dummy</v>
          </cell>
          <cell r="L25" t="str">
            <v>Dummy</v>
          </cell>
          <cell r="M25">
            <v>1.2777000000000001</v>
          </cell>
          <cell r="N25">
            <v>3.5072000000000001</v>
          </cell>
          <cell r="O25">
            <v>757</v>
          </cell>
          <cell r="P25">
            <v>13.44</v>
          </cell>
          <cell r="Q25">
            <v>1437</v>
          </cell>
          <cell r="R25">
            <v>358</v>
          </cell>
          <cell r="S25" t="str">
            <v>Dummy</v>
          </cell>
          <cell r="T25" t="str">
            <v>Dummy</v>
          </cell>
          <cell r="U25" t="str">
            <v>Dummy</v>
          </cell>
          <cell r="V25" t="str">
            <v>Dummy</v>
          </cell>
          <cell r="W25" t="str">
            <v>Dummy</v>
          </cell>
          <cell r="X25" t="str">
            <v>Dummy</v>
          </cell>
        </row>
        <row r="26">
          <cell r="C26">
            <v>6701</v>
          </cell>
          <cell r="D26">
            <v>13807</v>
          </cell>
          <cell r="E26">
            <v>0.90820000000000001</v>
          </cell>
          <cell r="F26">
            <v>16506</v>
          </cell>
          <cell r="G26">
            <v>30405</v>
          </cell>
          <cell r="H26" t="str">
            <v>Dummy</v>
          </cell>
          <cell r="I26" t="str">
            <v>Dummy</v>
          </cell>
          <cell r="J26" t="str">
            <v>Dummy</v>
          </cell>
          <cell r="K26" t="str">
            <v>Dummy</v>
          </cell>
          <cell r="L26" t="str">
            <v>Dummy</v>
          </cell>
          <cell r="M26">
            <v>1.3046</v>
          </cell>
          <cell r="N26">
            <v>3.5438000000000001</v>
          </cell>
          <cell r="O26">
            <v>767</v>
          </cell>
          <cell r="P26">
            <v>13.72</v>
          </cell>
          <cell r="Q26">
            <v>1447</v>
          </cell>
          <cell r="R26">
            <v>361</v>
          </cell>
          <cell r="S26" t="str">
            <v>Dummy</v>
          </cell>
          <cell r="T26" t="str">
            <v>Dummy</v>
          </cell>
          <cell r="U26" t="str">
            <v>Dummy</v>
          </cell>
          <cell r="V26" t="str">
            <v>Dummy</v>
          </cell>
          <cell r="W26" t="str">
            <v>Dummy</v>
          </cell>
          <cell r="X26" t="str">
            <v>Dummy</v>
          </cell>
        </row>
        <row r="27">
          <cell r="C27">
            <v>6792</v>
          </cell>
          <cell r="D27">
            <v>13870</v>
          </cell>
          <cell r="E27">
            <v>0.92</v>
          </cell>
          <cell r="F27">
            <v>16698</v>
          </cell>
          <cell r="G27">
            <v>31587</v>
          </cell>
          <cell r="H27" t="str">
            <v>Dummy</v>
          </cell>
          <cell r="I27" t="str">
            <v>Dummy</v>
          </cell>
          <cell r="J27" t="str">
            <v>Dummy</v>
          </cell>
          <cell r="K27" t="str">
            <v>Dummy</v>
          </cell>
          <cell r="L27" t="str">
            <v>Dummy</v>
          </cell>
          <cell r="M27">
            <v>1.3115000000000001</v>
          </cell>
          <cell r="N27">
            <v>3.5825</v>
          </cell>
          <cell r="O27">
            <v>779</v>
          </cell>
          <cell r="P27">
            <v>14.07</v>
          </cell>
          <cell r="Q27">
            <v>1454</v>
          </cell>
          <cell r="R27">
            <v>370</v>
          </cell>
          <cell r="S27" t="str">
            <v>Dummy</v>
          </cell>
          <cell r="T27" t="str">
            <v>Dummy</v>
          </cell>
          <cell r="U27" t="str">
            <v>Dummy</v>
          </cell>
          <cell r="V27" t="str">
            <v>Dummy</v>
          </cell>
          <cell r="W27" t="str">
            <v>Dummy</v>
          </cell>
          <cell r="X27" t="str">
            <v>Dummy</v>
          </cell>
        </row>
        <row r="28">
          <cell r="C28">
            <v>6750</v>
          </cell>
          <cell r="D28">
            <v>13792</v>
          </cell>
          <cell r="E28">
            <v>0.92279999999999995</v>
          </cell>
          <cell r="F28">
            <v>16651</v>
          </cell>
          <cell r="G28">
            <v>31638</v>
          </cell>
          <cell r="H28" t="str">
            <v>Dummy</v>
          </cell>
          <cell r="I28" t="str">
            <v>Dummy</v>
          </cell>
          <cell r="J28" t="str">
            <v>Dummy</v>
          </cell>
          <cell r="K28" t="str">
            <v>Dummy</v>
          </cell>
          <cell r="L28" t="str">
            <v>Dummy</v>
          </cell>
          <cell r="M28">
            <v>1.3141</v>
          </cell>
          <cell r="N28">
            <v>3.5739999999999998</v>
          </cell>
          <cell r="O28">
            <v>788</v>
          </cell>
          <cell r="P28">
            <v>14.41</v>
          </cell>
          <cell r="Q28">
            <v>1457</v>
          </cell>
          <cell r="R28">
            <v>372</v>
          </cell>
          <cell r="S28" t="str">
            <v>Dummy</v>
          </cell>
          <cell r="T28" t="str">
            <v>Dummy</v>
          </cell>
          <cell r="U28" t="str">
            <v>Dummy</v>
          </cell>
          <cell r="V28" t="str">
            <v>Dummy</v>
          </cell>
          <cell r="W28" t="str">
            <v>Dummy</v>
          </cell>
          <cell r="X28" t="str">
            <v>Dummy</v>
          </cell>
        </row>
        <row r="29">
          <cell r="C29">
            <v>6754</v>
          </cell>
          <cell r="D29">
            <v>13930</v>
          </cell>
          <cell r="E29">
            <v>0.91890000000000005</v>
          </cell>
          <cell r="F29">
            <v>16738</v>
          </cell>
          <cell r="G29">
            <v>31353</v>
          </cell>
          <cell r="H29" t="str">
            <v>Dummy</v>
          </cell>
          <cell r="I29" t="str">
            <v>Dummy</v>
          </cell>
          <cell r="J29" t="str">
            <v>Dummy</v>
          </cell>
          <cell r="K29" t="str">
            <v>Dummy</v>
          </cell>
          <cell r="L29" t="str">
            <v>Dummy</v>
          </cell>
          <cell r="M29">
            <v>1.2825</v>
          </cell>
          <cell r="N29">
            <v>3.5327999999999999</v>
          </cell>
          <cell r="O29">
            <v>783</v>
          </cell>
          <cell r="P29">
            <v>14.17</v>
          </cell>
          <cell r="Q29">
            <v>1443</v>
          </cell>
          <cell r="R29">
            <v>367</v>
          </cell>
          <cell r="S29" t="str">
            <v>Dummy</v>
          </cell>
          <cell r="T29" t="str">
            <v>Dummy</v>
          </cell>
          <cell r="U29" t="str">
            <v>Dummy</v>
          </cell>
          <cell r="V29" t="str">
            <v>Dummy</v>
          </cell>
          <cell r="W29" t="str">
            <v>Dummy</v>
          </cell>
          <cell r="X29" t="str">
            <v>Dummy</v>
          </cell>
        </row>
        <row r="30">
          <cell r="C30">
            <v>6829</v>
          </cell>
          <cell r="D30">
            <v>13568</v>
          </cell>
          <cell r="E30">
            <v>0.93340000000000001</v>
          </cell>
          <cell r="F30">
            <v>16870</v>
          </cell>
          <cell r="G30">
            <v>31493</v>
          </cell>
          <cell r="H30" t="str">
            <v>Dummy</v>
          </cell>
          <cell r="I30" t="str">
            <v>Dummy</v>
          </cell>
          <cell r="J30" t="str">
            <v>Dummy</v>
          </cell>
          <cell r="K30" t="str">
            <v>Dummy</v>
          </cell>
          <cell r="L30" t="str">
            <v>Dummy</v>
          </cell>
          <cell r="M30">
            <v>1.2703</v>
          </cell>
          <cell r="N30">
            <v>3.5116999999999998</v>
          </cell>
          <cell r="O30">
            <v>789</v>
          </cell>
          <cell r="P30">
            <v>14.32</v>
          </cell>
          <cell r="Q30">
            <v>1440</v>
          </cell>
          <cell r="R30">
            <v>370</v>
          </cell>
          <cell r="S30" t="str">
            <v>Dummy</v>
          </cell>
          <cell r="T30" t="str">
            <v>Dummy</v>
          </cell>
          <cell r="U30" t="str">
            <v>Dummy</v>
          </cell>
          <cell r="V30" t="str">
            <v>Dummy</v>
          </cell>
          <cell r="W30" t="str">
            <v>Dummy</v>
          </cell>
          <cell r="X30" t="str">
            <v>Dummy</v>
          </cell>
        </row>
        <row r="31">
          <cell r="C31">
            <v>6697</v>
          </cell>
          <cell r="D31">
            <v>13595</v>
          </cell>
          <cell r="E31">
            <v>0.91259999999999997</v>
          </cell>
          <cell r="F31">
            <v>16517</v>
          </cell>
          <cell r="G31">
            <v>30468</v>
          </cell>
          <cell r="H31" t="str">
            <v>Dummy</v>
          </cell>
          <cell r="I31" t="str">
            <v>Dummy</v>
          </cell>
          <cell r="J31" t="str">
            <v>Dummy</v>
          </cell>
          <cell r="K31" t="str">
            <v>Dummy</v>
          </cell>
          <cell r="L31" t="str">
            <v>Dummy</v>
          </cell>
          <cell r="M31">
            <v>1.2294</v>
          </cell>
          <cell r="N31">
            <v>3.4068000000000001</v>
          </cell>
          <cell r="O31">
            <v>790</v>
          </cell>
          <cell r="P31">
            <v>14.36</v>
          </cell>
          <cell r="Q31">
            <v>1443</v>
          </cell>
          <cell r="R31">
            <v>370</v>
          </cell>
          <cell r="S31" t="str">
            <v>Dummy</v>
          </cell>
          <cell r="T31" t="str">
            <v>Dummy</v>
          </cell>
          <cell r="U31" t="str">
            <v>Dummy</v>
          </cell>
          <cell r="V31" t="str">
            <v>Dummy</v>
          </cell>
          <cell r="W31" t="str">
            <v>Dummy</v>
          </cell>
          <cell r="X31" t="str">
            <v>Dummy</v>
          </cell>
        </row>
        <row r="32">
          <cell r="C32">
            <v>6582</v>
          </cell>
          <cell r="D32">
            <v>13543</v>
          </cell>
          <cell r="E32">
            <v>0.92120000000000002</v>
          </cell>
          <cell r="F32">
            <v>16269</v>
          </cell>
          <cell r="G32">
            <v>28942</v>
          </cell>
          <cell r="H32" t="str">
            <v>Dummy</v>
          </cell>
          <cell r="I32" t="str">
            <v>Dummy</v>
          </cell>
          <cell r="J32" t="str">
            <v>Dummy</v>
          </cell>
          <cell r="K32" t="str">
            <v>Dummy</v>
          </cell>
          <cell r="L32" t="str">
            <v>Dummy</v>
          </cell>
          <cell r="M32">
            <v>1.2565999999999999</v>
          </cell>
          <cell r="N32">
            <v>3.4015</v>
          </cell>
          <cell r="O32">
            <v>796</v>
          </cell>
          <cell r="P32">
            <v>14.32</v>
          </cell>
          <cell r="Q32">
            <v>1469</v>
          </cell>
          <cell r="R32">
            <v>369</v>
          </cell>
          <cell r="S32" t="str">
            <v>Dummy</v>
          </cell>
          <cell r="T32" t="str">
            <v>Dummy</v>
          </cell>
          <cell r="U32" t="str">
            <v>Dummy</v>
          </cell>
          <cell r="V32" t="str">
            <v>Dummy</v>
          </cell>
          <cell r="W32" t="str">
            <v>Dummy</v>
          </cell>
          <cell r="X32" t="str">
            <v>Dummy</v>
          </cell>
        </row>
        <row r="33">
          <cell r="C33">
            <v>6628</v>
          </cell>
          <cell r="D33">
            <v>13661</v>
          </cell>
          <cell r="E33">
            <v>0.92120000000000002</v>
          </cell>
          <cell r="F33">
            <v>16250</v>
          </cell>
          <cell r="G33">
            <v>29438</v>
          </cell>
          <cell r="H33" t="str">
            <v>Dummy</v>
          </cell>
          <cell r="I33" t="str">
            <v>Dummy</v>
          </cell>
          <cell r="J33" t="str">
            <v>Dummy</v>
          </cell>
          <cell r="K33" t="str">
            <v>Dummy</v>
          </cell>
          <cell r="L33" t="str">
            <v>Dummy</v>
          </cell>
          <cell r="M33">
            <v>1.2565999999999999</v>
          </cell>
          <cell r="N33">
            <v>3.4015</v>
          </cell>
          <cell r="O33">
            <v>804</v>
          </cell>
          <cell r="P33">
            <v>14.49</v>
          </cell>
          <cell r="Q33">
            <v>1458</v>
          </cell>
          <cell r="R33">
            <v>373</v>
          </cell>
          <cell r="S33" t="str">
            <v>Dummy</v>
          </cell>
          <cell r="T33" t="str">
            <v>Dummy</v>
          </cell>
          <cell r="U33" t="str">
            <v>Dummy</v>
          </cell>
          <cell r="V33" t="str">
            <v>Dummy</v>
          </cell>
          <cell r="W33" t="str">
            <v>Dummy</v>
          </cell>
          <cell r="X33" t="str">
            <v>Dummy</v>
          </cell>
        </row>
        <row r="34">
          <cell r="C34">
            <v>6692</v>
          </cell>
          <cell r="D34">
            <v>13300</v>
          </cell>
          <cell r="E34">
            <v>0.92879999999999996</v>
          </cell>
          <cell r="F34">
            <v>16097</v>
          </cell>
          <cell r="G34">
            <v>29709</v>
          </cell>
          <cell r="H34" t="str">
            <v>Dummy</v>
          </cell>
          <cell r="I34" t="str">
            <v>Dummy</v>
          </cell>
          <cell r="J34" t="str">
            <v>Dummy</v>
          </cell>
          <cell r="K34" t="str">
            <v>Dummy</v>
          </cell>
          <cell r="L34" t="str">
            <v>Dummy</v>
          </cell>
          <cell r="M34">
            <v>1.2762</v>
          </cell>
          <cell r="N34">
            <v>3.4142999999999999</v>
          </cell>
          <cell r="O34">
            <v>822</v>
          </cell>
          <cell r="P34">
            <v>14.96</v>
          </cell>
          <cell r="Q34">
            <v>1472</v>
          </cell>
          <cell r="R34">
            <v>376</v>
          </cell>
          <cell r="S34" t="str">
            <v>Dummy</v>
          </cell>
          <cell r="T34" t="str">
            <v>Dummy</v>
          </cell>
          <cell r="U34" t="str">
            <v>Dummy</v>
          </cell>
          <cell r="V34" t="str">
            <v>Dummy</v>
          </cell>
          <cell r="W34" t="str">
            <v>Dummy</v>
          </cell>
          <cell r="X34" t="str">
            <v>Dummy</v>
          </cell>
        </row>
        <row r="35">
          <cell r="C35">
            <v>6522</v>
          </cell>
          <cell r="D35">
            <v>13266</v>
          </cell>
          <cell r="E35">
            <v>0.93</v>
          </cell>
          <cell r="F35">
            <v>15772</v>
          </cell>
          <cell r="G35">
            <v>28760</v>
          </cell>
          <cell r="H35" t="str">
            <v>Dummy</v>
          </cell>
          <cell r="I35" t="str">
            <v>Dummy</v>
          </cell>
          <cell r="J35" t="str">
            <v>Dummy</v>
          </cell>
          <cell r="K35" t="str">
            <v>Dummy</v>
          </cell>
          <cell r="L35" t="str">
            <v>Dummy</v>
          </cell>
          <cell r="M35">
            <v>1.2512000000000001</v>
          </cell>
          <cell r="N35">
            <v>3.4142999999999999</v>
          </cell>
          <cell r="O35">
            <v>834</v>
          </cell>
          <cell r="P35">
            <v>15.82</v>
          </cell>
          <cell r="Q35">
            <v>1470</v>
          </cell>
          <cell r="R35">
            <v>374</v>
          </cell>
          <cell r="S35" t="str">
            <v>Dummy</v>
          </cell>
          <cell r="T35" t="str">
            <v>Dummy</v>
          </cell>
          <cell r="U35" t="str">
            <v>Dummy</v>
          </cell>
          <cell r="V35" t="str">
            <v>Dummy</v>
          </cell>
          <cell r="W35" t="str">
            <v>Dummy</v>
          </cell>
          <cell r="X35" t="str">
            <v>Dummy</v>
          </cell>
        </row>
        <row r="36">
          <cell r="C36">
            <v>6546</v>
          </cell>
          <cell r="D36">
            <v>13043</v>
          </cell>
          <cell r="E36">
            <v>0.92800000000000005</v>
          </cell>
          <cell r="F36">
            <v>15583</v>
          </cell>
          <cell r="G36">
            <v>28783</v>
          </cell>
          <cell r="H36" t="str">
            <v>Dummy</v>
          </cell>
          <cell r="I36" t="str">
            <v>Dummy</v>
          </cell>
          <cell r="J36" t="str">
            <v>Dummy</v>
          </cell>
          <cell r="K36" t="str">
            <v>Dummy</v>
          </cell>
          <cell r="L36" t="str">
            <v>Dummy</v>
          </cell>
          <cell r="M36">
            <v>1.2549999999999999</v>
          </cell>
          <cell r="N36">
            <v>3.2749999999999999</v>
          </cell>
          <cell r="O36">
            <v>841</v>
          </cell>
          <cell r="P36">
            <v>15.36</v>
          </cell>
          <cell r="Q36">
            <v>1462</v>
          </cell>
          <cell r="R36">
            <v>373</v>
          </cell>
          <cell r="S36" t="str">
            <v>Dummy</v>
          </cell>
          <cell r="T36" t="str">
            <v>Dummy</v>
          </cell>
          <cell r="U36" t="str">
            <v>Dummy</v>
          </cell>
          <cell r="V36" t="str">
            <v>Dummy</v>
          </cell>
          <cell r="W36" t="str">
            <v>Dummy</v>
          </cell>
          <cell r="X36" t="str">
            <v>Dummy</v>
          </cell>
        </row>
        <row r="37">
          <cell r="C37">
            <v>6455</v>
          </cell>
          <cell r="D37">
            <v>12988</v>
          </cell>
          <cell r="E37">
            <v>0.90400000000000003</v>
          </cell>
          <cell r="F37">
            <v>15197</v>
          </cell>
          <cell r="G37">
            <v>27666</v>
          </cell>
          <cell r="H37" t="str">
            <v>Dummy</v>
          </cell>
          <cell r="I37" t="str">
            <v>Dummy</v>
          </cell>
          <cell r="J37" t="str">
            <v>Dummy</v>
          </cell>
          <cell r="K37" t="str">
            <v>Dummy</v>
          </cell>
          <cell r="L37" t="str">
            <v>Dummy</v>
          </cell>
          <cell r="M37">
            <v>1.2421</v>
          </cell>
          <cell r="N37">
            <v>3.2071000000000001</v>
          </cell>
          <cell r="O37">
            <v>831</v>
          </cell>
          <cell r="P37">
            <v>15.15</v>
          </cell>
          <cell r="Q37">
            <v>1434</v>
          </cell>
          <cell r="R37">
            <v>370</v>
          </cell>
          <cell r="S37" t="str">
            <v>Dummy</v>
          </cell>
          <cell r="T37" t="str">
            <v>Dummy</v>
          </cell>
          <cell r="U37" t="str">
            <v>Dummy</v>
          </cell>
          <cell r="V37" t="str">
            <v>Dummy</v>
          </cell>
          <cell r="W37" t="str">
            <v>Dummy</v>
          </cell>
          <cell r="X37" t="str">
            <v>Dummy</v>
          </cell>
        </row>
        <row r="38">
          <cell r="C38">
            <v>6515</v>
          </cell>
          <cell r="D38">
            <v>13307</v>
          </cell>
          <cell r="E38">
            <v>0.87770000000000004</v>
          </cell>
          <cell r="F38">
            <v>15127</v>
          </cell>
          <cell r="G38">
            <v>27803</v>
          </cell>
          <cell r="H38" t="str">
            <v>Dummy</v>
          </cell>
          <cell r="I38" t="str">
            <v>Dummy</v>
          </cell>
          <cell r="J38" t="str">
            <v>Dummy</v>
          </cell>
          <cell r="K38" t="str">
            <v>Dummy</v>
          </cell>
          <cell r="L38" t="str">
            <v>Dummy</v>
          </cell>
          <cell r="M38">
            <v>1.2032</v>
          </cell>
          <cell r="N38">
            <v>3.1278000000000001</v>
          </cell>
          <cell r="O38">
            <v>803</v>
          </cell>
          <cell r="P38">
            <v>15.14</v>
          </cell>
          <cell r="Q38">
            <v>1389</v>
          </cell>
          <cell r="R38">
            <v>364</v>
          </cell>
          <cell r="S38" t="str">
            <v>Dummy</v>
          </cell>
          <cell r="T38" t="str">
            <v>Dummy</v>
          </cell>
          <cell r="U38" t="str">
            <v>Dummy</v>
          </cell>
          <cell r="V38" t="str">
            <v>Dummy</v>
          </cell>
          <cell r="W38" t="str">
            <v>Dummy</v>
          </cell>
          <cell r="X38" t="str">
            <v>Dummy</v>
          </cell>
        </row>
        <row r="39">
          <cell r="C39">
            <v>6599</v>
          </cell>
          <cell r="D39">
            <v>13231</v>
          </cell>
          <cell r="E39">
            <v>0.8962</v>
          </cell>
          <cell r="F39">
            <v>15500</v>
          </cell>
          <cell r="G39">
            <v>29166</v>
          </cell>
          <cell r="H39" t="str">
            <v>Dummy</v>
          </cell>
          <cell r="I39" t="str">
            <v>Dummy</v>
          </cell>
          <cell r="J39" t="str">
            <v>Dummy</v>
          </cell>
          <cell r="K39" t="str">
            <v>Dummy</v>
          </cell>
          <cell r="L39" t="str">
            <v>Dummy</v>
          </cell>
          <cell r="M39">
            <v>1.2000999999999999</v>
          </cell>
          <cell r="N39">
            <v>3.1469999999999998</v>
          </cell>
          <cell r="O39">
            <v>804</v>
          </cell>
          <cell r="P39">
            <v>14.67</v>
          </cell>
          <cell r="Q39">
            <v>1415</v>
          </cell>
          <cell r="R39">
            <v>369</v>
          </cell>
          <cell r="S39" t="str">
            <v>Dummy</v>
          </cell>
          <cell r="T39" t="str">
            <v>Dummy</v>
          </cell>
          <cell r="U39" t="str">
            <v>Dummy</v>
          </cell>
          <cell r="V39" t="str">
            <v>Dummy</v>
          </cell>
          <cell r="W39" t="str">
            <v>Dummy</v>
          </cell>
          <cell r="X39" t="str">
            <v>Dummy</v>
          </cell>
        </row>
        <row r="40">
          <cell r="C40">
            <v>6529</v>
          </cell>
          <cell r="D40">
            <v>13110</v>
          </cell>
          <cell r="E40">
            <v>0.8982</v>
          </cell>
          <cell r="F40">
            <v>15396</v>
          </cell>
          <cell r="G40">
            <v>28751</v>
          </cell>
          <cell r="H40" t="str">
            <v>Dummy</v>
          </cell>
          <cell r="I40" t="str">
            <v>Dummy</v>
          </cell>
          <cell r="J40" t="str">
            <v>Dummy</v>
          </cell>
          <cell r="K40" t="str">
            <v>Dummy</v>
          </cell>
          <cell r="L40" t="str">
            <v>Dummy</v>
          </cell>
          <cell r="M40">
            <v>1.2230000000000001</v>
          </cell>
          <cell r="N40">
            <v>3.2930999999999999</v>
          </cell>
          <cell r="O40">
            <v>813</v>
          </cell>
          <cell r="P40">
            <v>14.97</v>
          </cell>
          <cell r="Q40">
            <v>1440</v>
          </cell>
          <cell r="R40">
            <v>371</v>
          </cell>
          <cell r="S40" t="str">
            <v>Dummy</v>
          </cell>
          <cell r="T40" t="str">
            <v>Dummy</v>
          </cell>
          <cell r="U40" t="str">
            <v>Dummy</v>
          </cell>
          <cell r="V40" t="str">
            <v>Dummy</v>
          </cell>
          <cell r="W40" t="str">
            <v>Dummy</v>
          </cell>
          <cell r="X40" t="str">
            <v>Dummy</v>
          </cell>
        </row>
        <row r="41">
          <cell r="C41">
            <v>6462</v>
          </cell>
          <cell r="D41">
            <v>13177</v>
          </cell>
          <cell r="E41">
            <v>0.88560000000000005</v>
          </cell>
          <cell r="F41">
            <v>15155</v>
          </cell>
          <cell r="G41">
            <v>27614</v>
          </cell>
          <cell r="H41" t="str">
            <v>Dummy</v>
          </cell>
          <cell r="I41" t="str">
            <v>Dummy</v>
          </cell>
          <cell r="J41" t="str">
            <v>Dummy</v>
          </cell>
          <cell r="K41" t="str">
            <v>Dummy</v>
          </cell>
          <cell r="L41" t="str">
            <v>Dummy</v>
          </cell>
          <cell r="M41">
            <v>1.1707000000000001</v>
          </cell>
          <cell r="N41">
            <v>3.1038000000000001</v>
          </cell>
          <cell r="O41">
            <v>794</v>
          </cell>
          <cell r="P41">
            <v>14.82</v>
          </cell>
          <cell r="Q41">
            <v>1423</v>
          </cell>
          <cell r="R41">
            <v>365</v>
          </cell>
          <cell r="S41" t="str">
            <v>Dummy</v>
          </cell>
          <cell r="T41" t="str">
            <v>Dummy</v>
          </cell>
          <cell r="U41" t="str">
            <v>Dummy</v>
          </cell>
          <cell r="V41" t="str">
            <v>Dummy</v>
          </cell>
          <cell r="W41" t="str">
            <v>Dummy</v>
          </cell>
          <cell r="X41" t="str">
            <v>Dummy</v>
          </cell>
        </row>
        <row r="42">
          <cell r="C42">
            <v>6535</v>
          </cell>
          <cell r="D42">
            <v>12958</v>
          </cell>
          <cell r="E42">
            <v>0.8962</v>
          </cell>
          <cell r="F42">
            <v>15043</v>
          </cell>
          <cell r="G42">
            <v>27460</v>
          </cell>
          <cell r="H42" t="str">
            <v>Dummy</v>
          </cell>
          <cell r="I42" t="str">
            <v>Dummy</v>
          </cell>
          <cell r="J42" t="str">
            <v>Dummy</v>
          </cell>
          <cell r="K42" t="str">
            <v>Dummy</v>
          </cell>
          <cell r="L42" t="str">
            <v>Dummy</v>
          </cell>
          <cell r="M42">
            <v>1.1371</v>
          </cell>
          <cell r="N42">
            <v>3.1558999999999999</v>
          </cell>
          <cell r="O42">
            <v>789</v>
          </cell>
          <cell r="P42">
            <v>14.45</v>
          </cell>
          <cell r="Q42">
            <v>1429</v>
          </cell>
          <cell r="R42">
            <v>369</v>
          </cell>
          <cell r="S42" t="str">
            <v>Dummy</v>
          </cell>
          <cell r="T42" t="str">
            <v>Dummy</v>
          </cell>
          <cell r="U42" t="str">
            <v>Dummy</v>
          </cell>
          <cell r="V42" t="str">
            <v>Dummy</v>
          </cell>
          <cell r="W42" t="str">
            <v>Dummy</v>
          </cell>
          <cell r="X42" t="str">
            <v>Dummy</v>
          </cell>
        </row>
        <row r="43">
          <cell r="C43">
            <v>6425</v>
          </cell>
          <cell r="D43">
            <v>13010</v>
          </cell>
          <cell r="E43">
            <v>0.88380000000000003</v>
          </cell>
          <cell r="F43">
            <v>15212</v>
          </cell>
          <cell r="G43">
            <v>27771</v>
          </cell>
          <cell r="H43" t="str">
            <v>Dummy</v>
          </cell>
          <cell r="I43" t="str">
            <v>Dummy</v>
          </cell>
          <cell r="J43" t="str">
            <v>Dummy</v>
          </cell>
          <cell r="K43" t="str">
            <v>Dummy</v>
          </cell>
          <cell r="L43" t="str">
            <v>Dummy</v>
          </cell>
          <cell r="M43">
            <v>1.0435000000000001</v>
          </cell>
          <cell r="N43">
            <v>3.0051999999999999</v>
          </cell>
          <cell r="O43">
            <v>778</v>
          </cell>
          <cell r="P43">
            <v>14.52</v>
          </cell>
          <cell r="Q43">
            <v>1455</v>
          </cell>
          <cell r="R43">
            <v>362</v>
          </cell>
          <cell r="S43" t="str">
            <v>Dummy</v>
          </cell>
          <cell r="T43" t="str">
            <v>Dummy</v>
          </cell>
          <cell r="U43" t="str">
            <v>Dummy</v>
          </cell>
          <cell r="V43" t="str">
            <v>Dummy</v>
          </cell>
          <cell r="W43" t="str">
            <v>Dummy</v>
          </cell>
          <cell r="X43" t="str">
            <v>Dummy</v>
          </cell>
        </row>
        <row r="44">
          <cell r="C44">
            <v>6384</v>
          </cell>
          <cell r="D44">
            <v>12799</v>
          </cell>
          <cell r="E44">
            <v>0.89259999999999995</v>
          </cell>
          <cell r="F44">
            <v>14838</v>
          </cell>
          <cell r="G44">
            <v>26618</v>
          </cell>
          <cell r="H44" t="str">
            <v>Dummy</v>
          </cell>
          <cell r="I44" t="str">
            <v>Dummy</v>
          </cell>
          <cell r="J44" t="str">
            <v>Dummy</v>
          </cell>
          <cell r="K44" t="str">
            <v>Dummy</v>
          </cell>
          <cell r="L44" t="str">
            <v>Dummy</v>
          </cell>
          <cell r="M44">
            <v>1.0571999999999999</v>
          </cell>
          <cell r="N44">
            <v>3.0384000000000002</v>
          </cell>
          <cell r="O44">
            <v>795</v>
          </cell>
          <cell r="P44">
            <v>14.36</v>
          </cell>
          <cell r="Q44">
            <v>1460</v>
          </cell>
          <cell r="R44">
            <v>361</v>
          </cell>
          <cell r="S44" t="str">
            <v>Dummy</v>
          </cell>
          <cell r="T44" t="str">
            <v>Dummy</v>
          </cell>
          <cell r="U44" t="str">
            <v>Dummy</v>
          </cell>
          <cell r="V44" t="str">
            <v>Dummy</v>
          </cell>
          <cell r="W44" t="str">
            <v>Dummy</v>
          </cell>
          <cell r="X44" t="str">
            <v>Dummy</v>
          </cell>
        </row>
        <row r="45">
          <cell r="C45">
            <v>6334</v>
          </cell>
          <cell r="D45">
            <v>12799</v>
          </cell>
          <cell r="E45">
            <v>0.87080000000000002</v>
          </cell>
          <cell r="F45">
            <v>14889</v>
          </cell>
          <cell r="G45">
            <v>26005</v>
          </cell>
          <cell r="H45" t="str">
            <v>Dummy</v>
          </cell>
          <cell r="I45" t="str">
            <v>Dummy</v>
          </cell>
          <cell r="J45" t="str">
            <v>Dummy</v>
          </cell>
          <cell r="K45" t="str">
            <v>Dummy</v>
          </cell>
          <cell r="L45" t="str">
            <v>Dummy</v>
          </cell>
          <cell r="M45">
            <v>0.99429999999999996</v>
          </cell>
          <cell r="N45">
            <v>2.9295</v>
          </cell>
          <cell r="O45">
            <v>798</v>
          </cell>
          <cell r="P45">
            <v>14.69</v>
          </cell>
          <cell r="Q45">
            <v>1468</v>
          </cell>
          <cell r="R45">
            <v>361</v>
          </cell>
          <cell r="S45" t="str">
            <v>Dummy</v>
          </cell>
          <cell r="T45" t="str">
            <v>Dummy</v>
          </cell>
          <cell r="U45" t="str">
            <v>Dummy</v>
          </cell>
          <cell r="V45" t="str">
            <v>Dummy</v>
          </cell>
          <cell r="W45" t="str">
            <v>Dummy</v>
          </cell>
          <cell r="X45" t="str">
            <v>Dummy</v>
          </cell>
        </row>
        <row r="46">
          <cell r="C46">
            <v>6330</v>
          </cell>
          <cell r="D46">
            <v>12981</v>
          </cell>
          <cell r="E46">
            <v>0.87160000000000004</v>
          </cell>
          <cell r="F46">
            <v>14889</v>
          </cell>
          <cell r="G46">
            <v>26541</v>
          </cell>
          <cell r="H46" t="str">
            <v>Dummy</v>
          </cell>
          <cell r="I46" t="str">
            <v>Dummy</v>
          </cell>
          <cell r="J46" t="str">
            <v>Dummy</v>
          </cell>
          <cell r="K46" t="str">
            <v>Dummy</v>
          </cell>
          <cell r="L46" t="str">
            <v>Dummy</v>
          </cell>
          <cell r="M46">
            <v>1.0029999999999999</v>
          </cell>
          <cell r="N46">
            <v>2.9752999999999998</v>
          </cell>
          <cell r="O46">
            <v>803</v>
          </cell>
          <cell r="P46">
            <v>14.52</v>
          </cell>
          <cell r="Q46">
            <v>1468</v>
          </cell>
          <cell r="R46">
            <v>355</v>
          </cell>
          <cell r="S46" t="str">
            <v>Dummy</v>
          </cell>
          <cell r="T46" t="str">
            <v>Dummy</v>
          </cell>
          <cell r="U46" t="str">
            <v>Dummy</v>
          </cell>
          <cell r="V46" t="str">
            <v>Dummy</v>
          </cell>
          <cell r="W46" t="str">
            <v>Dummy</v>
          </cell>
          <cell r="X46" t="str">
            <v>Dummy</v>
          </cell>
        </row>
        <row r="47">
          <cell r="C47">
            <v>6471</v>
          </cell>
          <cell r="D47">
            <v>12743</v>
          </cell>
          <cell r="E47">
            <v>0.88080000000000003</v>
          </cell>
          <cell r="F47">
            <v>15135</v>
          </cell>
          <cell r="G47">
            <v>27627</v>
          </cell>
          <cell r="H47" t="str">
            <v>Dummy</v>
          </cell>
          <cell r="I47" t="str">
            <v>Dummy</v>
          </cell>
          <cell r="J47" t="str">
            <v>Dummy</v>
          </cell>
          <cell r="K47" t="str">
            <v>Dummy</v>
          </cell>
          <cell r="L47" t="str">
            <v>Dummy</v>
          </cell>
          <cell r="M47">
            <v>1.0289999999999999</v>
          </cell>
          <cell r="N47">
            <v>3.0276999999999998</v>
          </cell>
          <cell r="O47">
            <v>815</v>
          </cell>
          <cell r="P47">
            <v>14.55</v>
          </cell>
          <cell r="Q47">
            <v>1475</v>
          </cell>
          <cell r="R47">
            <v>353</v>
          </cell>
          <cell r="S47" t="str">
            <v>Dummy</v>
          </cell>
          <cell r="T47" t="str">
            <v>Dummy</v>
          </cell>
          <cell r="U47" t="str">
            <v>Dummy</v>
          </cell>
          <cell r="V47" t="str">
            <v>Dummy</v>
          </cell>
          <cell r="W47" t="str">
            <v>Dummy</v>
          </cell>
          <cell r="X47" t="str">
            <v>Dummy</v>
          </cell>
        </row>
        <row r="48">
          <cell r="C48">
            <v>6433</v>
          </cell>
          <cell r="D48">
            <v>12958</v>
          </cell>
          <cell r="E48">
            <v>0.87119999999999997</v>
          </cell>
          <cell r="F48">
            <v>15223</v>
          </cell>
          <cell r="G48">
            <v>27210</v>
          </cell>
          <cell r="H48" t="str">
            <v>Dummy</v>
          </cell>
          <cell r="I48" t="str">
            <v>Dummy</v>
          </cell>
          <cell r="J48" t="str">
            <v>Dummy</v>
          </cell>
          <cell r="K48" t="str">
            <v>Dummy</v>
          </cell>
          <cell r="L48" t="str">
            <v>Dummy</v>
          </cell>
          <cell r="M48">
            <v>1.0748</v>
          </cell>
          <cell r="N48">
            <v>3.0116999999999998</v>
          </cell>
          <cell r="O48">
            <v>830</v>
          </cell>
          <cell r="P48">
            <v>14.88</v>
          </cell>
          <cell r="Q48">
            <v>1475</v>
          </cell>
          <cell r="R48">
            <v>357</v>
          </cell>
          <cell r="S48" t="str">
            <v>Dummy</v>
          </cell>
          <cell r="T48" t="str">
            <v>Dummy</v>
          </cell>
          <cell r="U48" t="str">
            <v>Dummy</v>
          </cell>
          <cell r="V48" t="str">
            <v>Dummy</v>
          </cell>
          <cell r="W48" t="str">
            <v>Dummy</v>
          </cell>
          <cell r="X48" t="str">
            <v>Dummy</v>
          </cell>
        </row>
        <row r="49">
          <cell r="C49">
            <v>6370</v>
          </cell>
          <cell r="D49">
            <v>13289</v>
          </cell>
          <cell r="E49">
            <v>0.87790000000000001</v>
          </cell>
          <cell r="F49">
            <v>15154</v>
          </cell>
          <cell r="G49">
            <v>27371</v>
          </cell>
          <cell r="H49" t="str">
            <v>Dummy</v>
          </cell>
          <cell r="I49" t="str">
            <v>Dummy</v>
          </cell>
          <cell r="J49" t="str">
            <v>Dummy</v>
          </cell>
          <cell r="K49" t="str">
            <v>Dummy</v>
          </cell>
          <cell r="L49" t="str">
            <v>Dummy</v>
          </cell>
          <cell r="M49">
            <v>1.0656000000000001</v>
          </cell>
          <cell r="N49">
            <v>2.9691000000000001</v>
          </cell>
          <cell r="O49">
            <v>810</v>
          </cell>
          <cell r="P49">
            <v>14.65</v>
          </cell>
          <cell r="Q49">
            <v>1456</v>
          </cell>
          <cell r="R49">
            <v>351</v>
          </cell>
          <cell r="S49" t="str">
            <v>Dummy</v>
          </cell>
          <cell r="T49" t="str">
            <v>Dummy</v>
          </cell>
          <cell r="U49" t="str">
            <v>Dummy</v>
          </cell>
          <cell r="V49" t="str">
            <v>Dummy</v>
          </cell>
          <cell r="W49" t="str">
            <v>Dummy</v>
          </cell>
          <cell r="X49" t="str">
            <v>Dummy</v>
          </cell>
        </row>
        <row r="50">
          <cell r="C50">
            <v>6445</v>
          </cell>
          <cell r="D50">
            <v>13312</v>
          </cell>
          <cell r="E50">
            <v>0.88980000000000004</v>
          </cell>
          <cell r="F50">
            <v>15514</v>
          </cell>
          <cell r="G50">
            <v>28483</v>
          </cell>
          <cell r="H50" t="str">
            <v>Dummy</v>
          </cell>
          <cell r="I50" t="str">
            <v>Dummy</v>
          </cell>
          <cell r="J50" t="str">
            <v>Dummy</v>
          </cell>
          <cell r="K50" t="str">
            <v>Dummy</v>
          </cell>
          <cell r="L50" t="str">
            <v>Dummy</v>
          </cell>
          <cell r="M50">
            <v>1.0962000000000001</v>
          </cell>
          <cell r="N50">
            <v>3.0314999999999999</v>
          </cell>
          <cell r="O50">
            <v>801</v>
          </cell>
          <cell r="P50">
            <v>14.27</v>
          </cell>
          <cell r="Q50">
            <v>1420</v>
          </cell>
          <cell r="R50">
            <v>343</v>
          </cell>
          <cell r="S50" t="str">
            <v>Dummy</v>
          </cell>
          <cell r="T50" t="str">
            <v>Dummy</v>
          </cell>
          <cell r="U50" t="str">
            <v>Dummy</v>
          </cell>
          <cell r="V50" t="str">
            <v>Dummy</v>
          </cell>
          <cell r="W50" t="str">
            <v>Dummy</v>
          </cell>
          <cell r="X50" t="str">
            <v>Dummy</v>
          </cell>
        </row>
        <row r="51">
          <cell r="C51">
            <v>6533</v>
          </cell>
          <cell r="D51">
            <v>13372</v>
          </cell>
          <cell r="E51">
            <v>0.88200000000000001</v>
          </cell>
          <cell r="F51">
            <v>15681</v>
          </cell>
          <cell r="G51">
            <v>28644</v>
          </cell>
          <cell r="H51" t="str">
            <v>Dummy</v>
          </cell>
          <cell r="I51" t="str">
            <v>Dummy</v>
          </cell>
          <cell r="J51" t="str">
            <v>Dummy</v>
          </cell>
          <cell r="K51" t="str">
            <v>Dummy</v>
          </cell>
          <cell r="L51" t="str">
            <v>Dummy</v>
          </cell>
          <cell r="M51">
            <v>1.1135999999999999</v>
          </cell>
          <cell r="N51">
            <v>3.0912000000000002</v>
          </cell>
          <cell r="O51">
            <v>794</v>
          </cell>
          <cell r="P51">
            <v>14.38</v>
          </cell>
          <cell r="Q51">
            <v>1440</v>
          </cell>
          <cell r="R51">
            <v>343</v>
          </cell>
          <cell r="S51" t="str">
            <v>Dummy</v>
          </cell>
          <cell r="T51" t="str">
            <v>Dummy</v>
          </cell>
          <cell r="U51" t="str">
            <v>Dummy</v>
          </cell>
          <cell r="V51" t="str">
            <v>Dummy</v>
          </cell>
          <cell r="W51" t="str">
            <v>Dummy</v>
          </cell>
          <cell r="X51" t="str">
            <v>Dummy</v>
          </cell>
        </row>
        <row r="52">
          <cell r="C52">
            <v>6534</v>
          </cell>
          <cell r="D52">
            <v>13315</v>
          </cell>
          <cell r="E52">
            <v>0.88390000000000002</v>
          </cell>
          <cell r="F52">
            <v>15629</v>
          </cell>
          <cell r="G52">
            <v>28658</v>
          </cell>
          <cell r="H52" t="str">
            <v>Dummy</v>
          </cell>
          <cell r="I52" t="str">
            <v>Dummy</v>
          </cell>
          <cell r="J52" t="str">
            <v>Dummy</v>
          </cell>
          <cell r="K52" t="str">
            <v>Dummy</v>
          </cell>
          <cell r="L52" t="str">
            <v>Dummy</v>
          </cell>
          <cell r="M52">
            <v>1.1412</v>
          </cell>
          <cell r="N52">
            <v>3.1623999999999999</v>
          </cell>
          <cell r="O52">
            <v>783</v>
          </cell>
          <cell r="P52">
            <v>14.23</v>
          </cell>
          <cell r="Q52">
            <v>1440</v>
          </cell>
          <cell r="R52">
            <v>349</v>
          </cell>
          <cell r="S52" t="str">
            <v>Dummy</v>
          </cell>
          <cell r="T52" t="str">
            <v>Dummy</v>
          </cell>
          <cell r="U52" t="str">
            <v>Dummy</v>
          </cell>
          <cell r="V52" t="str">
            <v>Dummy</v>
          </cell>
          <cell r="W52" t="str">
            <v>Dummy</v>
          </cell>
          <cell r="X52" t="str">
            <v>Dummy</v>
          </cell>
        </row>
        <row r="53">
          <cell r="C53">
            <v>6531</v>
          </cell>
          <cell r="D53">
            <v>13249</v>
          </cell>
          <cell r="E53">
            <v>0.88060000000000005</v>
          </cell>
          <cell r="F53">
            <v>15480</v>
          </cell>
          <cell r="G53">
            <v>28880</v>
          </cell>
          <cell r="H53" t="str">
            <v>Dummy</v>
          </cell>
          <cell r="I53" t="str">
            <v>Dummy</v>
          </cell>
          <cell r="J53" t="str">
            <v>Dummy</v>
          </cell>
          <cell r="K53" t="str">
            <v>Dummy</v>
          </cell>
          <cell r="L53" t="str">
            <v>Dummy</v>
          </cell>
          <cell r="M53">
            <v>1.1257999999999999</v>
          </cell>
          <cell r="N53">
            <v>3.0485000000000002</v>
          </cell>
          <cell r="O53">
            <v>784</v>
          </cell>
          <cell r="P53">
            <v>13.86</v>
          </cell>
          <cell r="Q53">
            <v>1450</v>
          </cell>
          <cell r="R53">
            <v>347</v>
          </cell>
          <cell r="S53" t="str">
            <v>Dummy</v>
          </cell>
          <cell r="T53" t="str">
            <v>Dummy</v>
          </cell>
          <cell r="U53" t="str">
            <v>Dummy</v>
          </cell>
          <cell r="V53" t="str">
            <v>Dummy</v>
          </cell>
          <cell r="W53" t="str">
            <v>Dummy</v>
          </cell>
          <cell r="X53" t="str">
            <v>Dummy</v>
          </cell>
        </row>
        <row r="54">
          <cell r="C54">
            <v>6508</v>
          </cell>
          <cell r="D54">
            <v>13445</v>
          </cell>
          <cell r="E54">
            <v>0.87360000000000004</v>
          </cell>
          <cell r="F54">
            <v>15609</v>
          </cell>
          <cell r="G54">
            <v>29345</v>
          </cell>
          <cell r="H54" t="str">
            <v>Dummy</v>
          </cell>
          <cell r="I54" t="str">
            <v>Dummy</v>
          </cell>
          <cell r="J54" t="str">
            <v>Dummy</v>
          </cell>
          <cell r="K54" t="str">
            <v>Dummy</v>
          </cell>
          <cell r="L54" t="str">
            <v>Dummy</v>
          </cell>
          <cell r="M54">
            <v>1.0819000000000001</v>
          </cell>
          <cell r="N54">
            <v>2.9982000000000002</v>
          </cell>
          <cell r="O54">
            <v>797</v>
          </cell>
          <cell r="P54">
            <v>14.25</v>
          </cell>
          <cell r="Q54">
            <v>1464</v>
          </cell>
          <cell r="R54">
            <v>347</v>
          </cell>
          <cell r="S54" t="str">
            <v>Dummy</v>
          </cell>
          <cell r="T54" t="str">
            <v>Dummy</v>
          </cell>
          <cell r="U54" t="str">
            <v>Dummy</v>
          </cell>
          <cell r="V54" t="str">
            <v>Dummy</v>
          </cell>
          <cell r="W54" t="str">
            <v>Dummy</v>
          </cell>
          <cell r="X54" t="str">
            <v>Dummy</v>
          </cell>
        </row>
        <row r="55">
          <cell r="C55">
            <v>6601</v>
          </cell>
          <cell r="D55">
            <v>13620</v>
          </cell>
          <cell r="E55">
            <v>0.86980000000000002</v>
          </cell>
          <cell r="F55">
            <v>15874</v>
          </cell>
          <cell r="G55">
            <v>29559</v>
          </cell>
          <cell r="H55" t="str">
            <v>Dummy</v>
          </cell>
          <cell r="I55" t="str">
            <v>Dummy</v>
          </cell>
          <cell r="J55" t="str">
            <v>Dummy</v>
          </cell>
          <cell r="K55" t="str">
            <v>Dummy</v>
          </cell>
          <cell r="L55" t="str">
            <v>Dummy</v>
          </cell>
          <cell r="M55">
            <v>1.0812999999999999</v>
          </cell>
          <cell r="N55">
            <v>3.0041000000000002</v>
          </cell>
          <cell r="O55">
            <v>793</v>
          </cell>
          <cell r="P55">
            <v>14.34</v>
          </cell>
          <cell r="Q55">
            <v>1468</v>
          </cell>
          <cell r="R55">
            <v>347</v>
          </cell>
          <cell r="S55" t="str">
            <v>Dummy</v>
          </cell>
          <cell r="T55" t="str">
            <v>Dummy</v>
          </cell>
          <cell r="U55" t="str">
            <v>Dummy</v>
          </cell>
          <cell r="V55" t="str">
            <v>Dummy</v>
          </cell>
          <cell r="W55" t="str">
            <v>Dummy</v>
          </cell>
          <cell r="X55" t="str">
            <v>Dummy</v>
          </cell>
        </row>
        <row r="56">
          <cell r="C56">
            <v>6655</v>
          </cell>
          <cell r="D56">
            <v>13626</v>
          </cell>
          <cell r="E56">
            <v>0.87860000000000005</v>
          </cell>
          <cell r="F56">
            <v>15956</v>
          </cell>
          <cell r="G56">
            <v>28842</v>
          </cell>
          <cell r="H56" t="str">
            <v>Dummy</v>
          </cell>
          <cell r="I56" t="str">
            <v>Dummy</v>
          </cell>
          <cell r="J56" t="str">
            <v>Dummy</v>
          </cell>
          <cell r="K56" t="str">
            <v>Dummy</v>
          </cell>
          <cell r="L56" t="str">
            <v>Dummy</v>
          </cell>
          <cell r="M56">
            <v>1.0630999999999999</v>
          </cell>
          <cell r="N56">
            <v>3.0015999999999998</v>
          </cell>
          <cell r="O56">
            <v>801</v>
          </cell>
          <cell r="P56">
            <v>14.06</v>
          </cell>
          <cell r="Q56">
            <v>1460</v>
          </cell>
          <cell r="R56">
            <v>345</v>
          </cell>
          <cell r="S56" t="str">
            <v>Dummy</v>
          </cell>
          <cell r="T56" t="str">
            <v>Dummy</v>
          </cell>
          <cell r="U56" t="str">
            <v>Dummy</v>
          </cell>
          <cell r="V56" t="str">
            <v>Dummy</v>
          </cell>
          <cell r="W56" t="str">
            <v>Dummy</v>
          </cell>
          <cell r="X56" t="str">
            <v>Dummy</v>
          </cell>
        </row>
        <row r="57">
          <cell r="C57">
            <v>6625</v>
          </cell>
          <cell r="D57">
            <v>13727</v>
          </cell>
          <cell r="E57">
            <v>0.87560000000000004</v>
          </cell>
          <cell r="F57">
            <v>15924</v>
          </cell>
          <cell r="G57">
            <v>28501</v>
          </cell>
          <cell r="H57" t="str">
            <v>Dummy</v>
          </cell>
          <cell r="I57" t="str">
            <v>Dummy</v>
          </cell>
          <cell r="J57" t="str">
            <v>Dummy</v>
          </cell>
          <cell r="K57" t="str">
            <v>Dummy</v>
          </cell>
          <cell r="L57" t="str">
            <v>Dummy</v>
          </cell>
          <cell r="M57">
            <v>1.0838000000000001</v>
          </cell>
          <cell r="N57">
            <v>3.0758000000000001</v>
          </cell>
          <cell r="O57">
            <v>792</v>
          </cell>
          <cell r="P57">
            <v>14.44</v>
          </cell>
          <cell r="Q57">
            <v>1458</v>
          </cell>
          <cell r="R57">
            <v>344</v>
          </cell>
          <cell r="S57" t="str">
            <v>Dummy</v>
          </cell>
          <cell r="T57" t="str">
            <v>Dummy</v>
          </cell>
          <cell r="U57" t="str">
            <v>Dummy</v>
          </cell>
          <cell r="V57" t="str">
            <v>Dummy</v>
          </cell>
          <cell r="W57" t="str">
            <v>Dummy</v>
          </cell>
          <cell r="X57" t="str">
            <v>Dummy</v>
          </cell>
        </row>
        <row r="58">
          <cell r="C58">
            <v>6680</v>
          </cell>
          <cell r="D58">
            <v>13433</v>
          </cell>
          <cell r="E58">
            <v>0.88480000000000003</v>
          </cell>
          <cell r="F58">
            <v>16045</v>
          </cell>
          <cell r="G58">
            <v>29227</v>
          </cell>
          <cell r="H58" t="str">
            <v>Dummy</v>
          </cell>
          <cell r="I58" t="str">
            <v>Dummy</v>
          </cell>
          <cell r="J58" t="str">
            <v>Dummy</v>
          </cell>
          <cell r="K58" t="str">
            <v>Dummy</v>
          </cell>
          <cell r="L58" t="str">
            <v>Dummy</v>
          </cell>
          <cell r="M58">
            <v>1.0583</v>
          </cell>
          <cell r="N58">
            <v>3.0186000000000002</v>
          </cell>
          <cell r="O58">
            <v>809</v>
          </cell>
          <cell r="P58">
            <v>14.38</v>
          </cell>
          <cell r="Q58">
            <v>1463</v>
          </cell>
          <cell r="R58">
            <v>345</v>
          </cell>
          <cell r="S58" t="str">
            <v>Dummy</v>
          </cell>
          <cell r="T58" t="str">
            <v>Dummy</v>
          </cell>
          <cell r="U58" t="str">
            <v>Dummy</v>
          </cell>
          <cell r="V58" t="str">
            <v>Dummy</v>
          </cell>
          <cell r="W58" t="str">
            <v>Dummy</v>
          </cell>
          <cell r="X58" t="str">
            <v>Dummy</v>
          </cell>
        </row>
        <row r="59">
          <cell r="C59">
            <v>6615</v>
          </cell>
          <cell r="D59">
            <v>13474</v>
          </cell>
          <cell r="E59">
            <v>0.87280000000000002</v>
          </cell>
          <cell r="F59">
            <v>15932</v>
          </cell>
          <cell r="G59">
            <v>28521</v>
          </cell>
          <cell r="H59" t="str">
            <v>Dummy</v>
          </cell>
          <cell r="I59" t="str">
            <v>Dummy</v>
          </cell>
          <cell r="J59" t="str">
            <v>Dummy</v>
          </cell>
          <cell r="K59" t="str">
            <v>Dummy</v>
          </cell>
          <cell r="L59" t="str">
            <v>Dummy</v>
          </cell>
          <cell r="M59">
            <v>1.0770999999999999</v>
          </cell>
          <cell r="N59">
            <v>3.0257999999999998</v>
          </cell>
          <cell r="O59">
            <v>808</v>
          </cell>
          <cell r="P59">
            <v>14.61</v>
          </cell>
          <cell r="Q59">
            <v>1462</v>
          </cell>
          <cell r="R59">
            <v>345</v>
          </cell>
          <cell r="S59" t="str">
            <v>Dummy</v>
          </cell>
          <cell r="T59" t="str">
            <v>Dummy</v>
          </cell>
          <cell r="U59" t="str">
            <v>Dummy</v>
          </cell>
          <cell r="V59" t="str">
            <v>Dummy</v>
          </cell>
          <cell r="W59" t="str">
            <v>Dummy</v>
          </cell>
          <cell r="X59" t="str">
            <v>Dummy</v>
          </cell>
        </row>
        <row r="60">
          <cell r="C60">
            <v>6598</v>
          </cell>
          <cell r="D60">
            <v>13518</v>
          </cell>
          <cell r="E60">
            <v>0.88119999999999998</v>
          </cell>
          <cell r="F60">
            <v>15537</v>
          </cell>
          <cell r="G60">
            <v>27744</v>
          </cell>
          <cell r="H60" t="str">
            <v>Dummy</v>
          </cell>
          <cell r="I60" t="str">
            <v>Dummy</v>
          </cell>
          <cell r="J60" t="str">
            <v>Dummy</v>
          </cell>
          <cell r="K60" t="str">
            <v>Dummy</v>
          </cell>
          <cell r="L60" t="str">
            <v>Dummy</v>
          </cell>
          <cell r="M60">
            <v>1.0899000000000001</v>
          </cell>
          <cell r="N60">
            <v>2.9476</v>
          </cell>
          <cell r="O60">
            <v>814</v>
          </cell>
          <cell r="P60">
            <v>14.63</v>
          </cell>
          <cell r="Q60">
            <v>1474</v>
          </cell>
          <cell r="R60">
            <v>349</v>
          </cell>
          <cell r="S60" t="str">
            <v>Dummy</v>
          </cell>
          <cell r="T60" t="str">
            <v>Dummy</v>
          </cell>
          <cell r="U60" t="str">
            <v>Dummy</v>
          </cell>
          <cell r="V60" t="str">
            <v>Dummy</v>
          </cell>
          <cell r="W60" t="str">
            <v>Dummy</v>
          </cell>
          <cell r="X60" t="str">
            <v>Dummy</v>
          </cell>
        </row>
        <row r="61">
          <cell r="C61">
            <v>6492</v>
          </cell>
          <cell r="D61">
            <v>13340</v>
          </cell>
          <cell r="E61">
            <v>0.87619999999999998</v>
          </cell>
          <cell r="F61">
            <v>15515</v>
          </cell>
          <cell r="G61">
            <v>27564</v>
          </cell>
          <cell r="H61" t="str">
            <v>Dummy</v>
          </cell>
          <cell r="I61" t="str">
            <v>Dummy</v>
          </cell>
          <cell r="J61" t="str">
            <v>Dummy</v>
          </cell>
          <cell r="K61" t="str">
            <v>Dummy</v>
          </cell>
          <cell r="L61" t="str">
            <v>Dummy</v>
          </cell>
          <cell r="M61">
            <v>1.0637000000000001</v>
          </cell>
          <cell r="N61">
            <v>2.9108999999999998</v>
          </cell>
          <cell r="O61">
            <v>800</v>
          </cell>
          <cell r="P61">
            <v>14.61</v>
          </cell>
          <cell r="Q61">
            <v>1477</v>
          </cell>
          <cell r="R61">
            <v>347</v>
          </cell>
          <cell r="S61" t="str">
            <v>Dummy</v>
          </cell>
          <cell r="T61" t="str">
            <v>Dummy</v>
          </cell>
          <cell r="U61" t="str">
            <v>Dummy</v>
          </cell>
          <cell r="V61" t="str">
            <v>Dummy</v>
          </cell>
          <cell r="W61" t="str">
            <v>Dummy</v>
          </cell>
          <cell r="X61" t="str">
            <v>Dummy</v>
          </cell>
        </row>
        <row r="62">
          <cell r="C62">
            <v>6264</v>
          </cell>
          <cell r="D62">
            <v>13167</v>
          </cell>
          <cell r="E62">
            <v>0.86270000000000002</v>
          </cell>
          <cell r="F62">
            <v>15250</v>
          </cell>
          <cell r="G62">
            <v>26597</v>
          </cell>
          <cell r="H62" t="str">
            <v>Dummy</v>
          </cell>
          <cell r="I62" t="str">
            <v>Dummy</v>
          </cell>
          <cell r="J62" t="str">
            <v>Dummy</v>
          </cell>
          <cell r="K62" t="str">
            <v>Dummy</v>
          </cell>
          <cell r="L62" t="str">
            <v>Dummy</v>
          </cell>
          <cell r="M62">
            <v>1.0531999999999999</v>
          </cell>
          <cell r="N62">
            <v>2.9094000000000002</v>
          </cell>
          <cell r="O62">
            <v>789</v>
          </cell>
          <cell r="P62">
            <v>14.01</v>
          </cell>
          <cell r="Q62">
            <v>1462</v>
          </cell>
          <cell r="R62">
            <v>346</v>
          </cell>
          <cell r="S62" t="str">
            <v>Dummy</v>
          </cell>
          <cell r="T62" t="str">
            <v>Dummy</v>
          </cell>
          <cell r="U62">
            <v>438</v>
          </cell>
          <cell r="V62">
            <v>979</v>
          </cell>
          <cell r="W62">
            <v>1157</v>
          </cell>
          <cell r="X62" t="str">
            <v>Dummy</v>
          </cell>
        </row>
        <row r="63">
          <cell r="C63">
            <v>6237</v>
          </cell>
          <cell r="D63">
            <v>13232</v>
          </cell>
          <cell r="E63">
            <v>0.85699999999999998</v>
          </cell>
          <cell r="F63">
            <v>15208</v>
          </cell>
          <cell r="G63">
            <v>26733</v>
          </cell>
          <cell r="H63" t="str">
            <v>Dummy</v>
          </cell>
          <cell r="I63" t="str">
            <v>Dummy</v>
          </cell>
          <cell r="J63" t="str">
            <v>Dummy</v>
          </cell>
          <cell r="K63" t="str">
            <v>Dummy</v>
          </cell>
          <cell r="L63" t="str">
            <v>Dummy</v>
          </cell>
          <cell r="M63">
            <v>1.0317000000000001</v>
          </cell>
          <cell r="N63">
            <v>2.8481999999999998</v>
          </cell>
          <cell r="O63">
            <v>790</v>
          </cell>
          <cell r="P63">
            <v>13.75</v>
          </cell>
          <cell r="Q63">
            <v>1482</v>
          </cell>
          <cell r="R63">
            <v>351</v>
          </cell>
          <cell r="S63" t="str">
            <v>Dummy</v>
          </cell>
          <cell r="T63" t="str">
            <v>Dummy</v>
          </cell>
          <cell r="U63">
            <v>438</v>
          </cell>
          <cell r="V63">
            <v>966</v>
          </cell>
          <cell r="W63">
            <v>1156</v>
          </cell>
          <cell r="X63" t="str">
            <v>Dummy</v>
          </cell>
        </row>
        <row r="64">
          <cell r="C64">
            <v>6216</v>
          </cell>
          <cell r="D64">
            <v>13207</v>
          </cell>
          <cell r="E64">
            <v>0.86019999999999996</v>
          </cell>
          <cell r="F64">
            <v>15031</v>
          </cell>
          <cell r="G64">
            <v>27029</v>
          </cell>
          <cell r="H64" t="str">
            <v>Dummy</v>
          </cell>
          <cell r="I64" t="str">
            <v>Dummy</v>
          </cell>
          <cell r="J64" t="str">
            <v>Dummy</v>
          </cell>
          <cell r="K64" t="str">
            <v>Dummy</v>
          </cell>
          <cell r="L64" t="str">
            <v>Dummy</v>
          </cell>
          <cell r="M64">
            <v>1.0290999999999999</v>
          </cell>
          <cell r="N64">
            <v>2.8479000000000001</v>
          </cell>
          <cell r="O64">
            <v>804</v>
          </cell>
          <cell r="P64">
            <v>13.97</v>
          </cell>
          <cell r="Q64">
            <v>1510</v>
          </cell>
          <cell r="R64">
            <v>357</v>
          </cell>
          <cell r="S64" t="str">
            <v>Dummy</v>
          </cell>
          <cell r="T64" t="str">
            <v>Dummy</v>
          </cell>
          <cell r="U64">
            <v>432</v>
          </cell>
          <cell r="V64">
            <v>952</v>
          </cell>
          <cell r="W64">
            <v>1149</v>
          </cell>
          <cell r="X64" t="str">
            <v>Dummy</v>
          </cell>
        </row>
        <row r="65">
          <cell r="C65">
            <v>6177</v>
          </cell>
          <cell r="D65">
            <v>13246</v>
          </cell>
          <cell r="E65">
            <v>0.85880000000000001</v>
          </cell>
          <cell r="F65">
            <v>15032</v>
          </cell>
          <cell r="G65">
            <v>27017</v>
          </cell>
          <cell r="H65" t="str">
            <v>Dummy</v>
          </cell>
          <cell r="I65" t="str">
            <v>Dummy</v>
          </cell>
          <cell r="J65" t="str">
            <v>Dummy</v>
          </cell>
          <cell r="K65" t="str">
            <v>Dummy</v>
          </cell>
          <cell r="L65" t="str">
            <v>Dummy</v>
          </cell>
          <cell r="M65">
            <v>1.0193000000000001</v>
          </cell>
          <cell r="N65">
            <v>2.9142000000000001</v>
          </cell>
          <cell r="O65">
            <v>799</v>
          </cell>
          <cell r="P65">
            <v>13.98</v>
          </cell>
          <cell r="Q65">
            <v>1510</v>
          </cell>
          <cell r="R65">
            <v>355</v>
          </cell>
          <cell r="S65" t="str">
            <v>Dummy</v>
          </cell>
          <cell r="T65" t="str">
            <v>Dummy</v>
          </cell>
          <cell r="U65">
            <v>434</v>
          </cell>
          <cell r="V65">
            <v>973</v>
          </cell>
          <cell r="W65">
            <v>1159</v>
          </cell>
          <cell r="X65" t="str">
            <v>Dummy</v>
          </cell>
        </row>
        <row r="66">
          <cell r="C66">
            <v>6247</v>
          </cell>
          <cell r="D66">
            <v>13451</v>
          </cell>
          <cell r="E66">
            <v>0.85840000000000005</v>
          </cell>
          <cell r="F66">
            <v>15257</v>
          </cell>
          <cell r="G66">
            <v>27627</v>
          </cell>
          <cell r="H66" t="str">
            <v>Dummy</v>
          </cell>
          <cell r="I66" t="str">
            <v>Dummy</v>
          </cell>
          <cell r="J66" t="str">
            <v>Dummy</v>
          </cell>
          <cell r="K66" t="str">
            <v>Dummy</v>
          </cell>
          <cell r="L66" t="str">
            <v>Dummy</v>
          </cell>
          <cell r="M66">
            <v>1.0275000000000001</v>
          </cell>
          <cell r="N66">
            <v>2.9302999999999999</v>
          </cell>
          <cell r="O66">
            <v>795</v>
          </cell>
          <cell r="P66">
            <v>13.97</v>
          </cell>
          <cell r="Q66">
            <v>1514</v>
          </cell>
          <cell r="R66">
            <v>354</v>
          </cell>
          <cell r="S66" t="str">
            <v>Dummy</v>
          </cell>
          <cell r="T66" t="str">
            <v>Dummy</v>
          </cell>
          <cell r="U66">
            <v>437</v>
          </cell>
          <cell r="V66">
            <v>954</v>
          </cell>
          <cell r="W66">
            <v>1160</v>
          </cell>
          <cell r="X66" t="str">
            <v>Dummy</v>
          </cell>
        </row>
        <row r="67">
          <cell r="C67">
            <v>6324</v>
          </cell>
          <cell r="D67">
            <v>13550</v>
          </cell>
          <cell r="E67">
            <v>0.85840000000000005</v>
          </cell>
          <cell r="F67">
            <v>15257</v>
          </cell>
          <cell r="G67">
            <v>28129</v>
          </cell>
          <cell r="H67" t="str">
            <v>Dummy</v>
          </cell>
          <cell r="I67" t="str">
            <v>Dummy</v>
          </cell>
          <cell r="J67" t="str">
            <v>Dummy</v>
          </cell>
          <cell r="K67" t="str">
            <v>Dummy</v>
          </cell>
          <cell r="L67" t="str">
            <v>Dummy</v>
          </cell>
          <cell r="M67">
            <v>1.0275000000000001</v>
          </cell>
          <cell r="N67">
            <v>2.9302999999999999</v>
          </cell>
          <cell r="O67">
            <v>810</v>
          </cell>
          <cell r="P67">
            <v>14.29</v>
          </cell>
          <cell r="Q67">
            <v>1516</v>
          </cell>
          <cell r="R67">
            <v>354</v>
          </cell>
          <cell r="S67" t="str">
            <v>Dummy</v>
          </cell>
          <cell r="T67" t="str">
            <v>Dummy</v>
          </cell>
          <cell r="U67">
            <v>437</v>
          </cell>
          <cell r="V67">
            <v>954</v>
          </cell>
          <cell r="W67">
            <v>1160</v>
          </cell>
          <cell r="X67" t="str">
            <v>Dummy</v>
          </cell>
        </row>
        <row r="68">
          <cell r="C68">
            <v>6324</v>
          </cell>
          <cell r="D68">
            <v>13550</v>
          </cell>
          <cell r="E68">
            <v>0.85840000000000005</v>
          </cell>
          <cell r="F68">
            <v>15553</v>
          </cell>
          <cell r="G68">
            <v>28129</v>
          </cell>
          <cell r="H68" t="str">
            <v>Dummy</v>
          </cell>
          <cell r="I68" t="str">
            <v>Dummy</v>
          </cell>
          <cell r="J68" t="str">
            <v>Dummy</v>
          </cell>
          <cell r="K68" t="str">
            <v>Dummy</v>
          </cell>
          <cell r="L68" t="str">
            <v>Dummy</v>
          </cell>
          <cell r="M68">
            <v>1.0275000000000001</v>
          </cell>
          <cell r="N68">
            <v>2.9302999999999999</v>
          </cell>
          <cell r="O68">
            <v>810</v>
          </cell>
          <cell r="P68">
            <v>14.29</v>
          </cell>
          <cell r="Q68">
            <v>1516</v>
          </cell>
          <cell r="R68">
            <v>354</v>
          </cell>
          <cell r="S68" t="str">
            <v>Dummy</v>
          </cell>
          <cell r="T68" t="str">
            <v>Dummy</v>
          </cell>
          <cell r="U68">
            <v>437</v>
          </cell>
          <cell r="V68">
            <v>954</v>
          </cell>
          <cell r="W68">
            <v>1160</v>
          </cell>
          <cell r="X68" t="str">
            <v>Dummy</v>
          </cell>
        </row>
        <row r="69">
          <cell r="C69">
            <v>6324</v>
          </cell>
          <cell r="D69">
            <v>13552</v>
          </cell>
          <cell r="E69">
            <v>0.85840000000000005</v>
          </cell>
          <cell r="F69">
            <v>15654</v>
          </cell>
          <cell r="G69">
            <v>28129</v>
          </cell>
          <cell r="H69" t="str">
            <v>Dummy</v>
          </cell>
          <cell r="I69" t="str">
            <v>Dummy</v>
          </cell>
          <cell r="J69" t="str">
            <v>Dummy</v>
          </cell>
          <cell r="K69" t="str">
            <v>Dummy</v>
          </cell>
          <cell r="L69" t="str">
            <v>Dummy</v>
          </cell>
          <cell r="M69">
            <v>1.0275000000000001</v>
          </cell>
          <cell r="N69">
            <v>2.9302999999999999</v>
          </cell>
          <cell r="O69">
            <v>810</v>
          </cell>
          <cell r="P69">
            <v>14.29</v>
          </cell>
          <cell r="Q69">
            <v>1516</v>
          </cell>
          <cell r="R69">
            <v>354</v>
          </cell>
          <cell r="S69" t="str">
            <v>Dummy</v>
          </cell>
          <cell r="T69" t="str">
            <v>Dummy</v>
          </cell>
          <cell r="U69">
            <v>437</v>
          </cell>
          <cell r="V69">
            <v>954</v>
          </cell>
          <cell r="W69">
            <v>1160</v>
          </cell>
          <cell r="X69" t="str">
            <v>Dummy</v>
          </cell>
        </row>
        <row r="70">
          <cell r="C70">
            <v>6351</v>
          </cell>
          <cell r="D70">
            <v>13360</v>
          </cell>
          <cell r="E70">
            <v>0.85840000000000005</v>
          </cell>
          <cell r="F70">
            <v>15565</v>
          </cell>
          <cell r="G70">
            <v>27843</v>
          </cell>
          <cell r="H70" t="str">
            <v>Dummy</v>
          </cell>
          <cell r="I70" t="str">
            <v>Dummy</v>
          </cell>
          <cell r="J70" t="str">
            <v>Dummy</v>
          </cell>
          <cell r="K70" t="str">
            <v>Dummy</v>
          </cell>
          <cell r="L70" t="str">
            <v>Dummy</v>
          </cell>
          <cell r="M70">
            <v>1.0275000000000001</v>
          </cell>
          <cell r="N70">
            <v>2.9302999999999999</v>
          </cell>
          <cell r="O70">
            <v>810</v>
          </cell>
          <cell r="P70">
            <v>14.35</v>
          </cell>
          <cell r="Q70">
            <v>1516</v>
          </cell>
          <cell r="R70">
            <v>354</v>
          </cell>
          <cell r="S70" t="str">
            <v>Dummy</v>
          </cell>
          <cell r="T70" t="str">
            <v>Dummy</v>
          </cell>
          <cell r="U70">
            <v>437</v>
          </cell>
          <cell r="V70">
            <v>954</v>
          </cell>
          <cell r="W70">
            <v>1160</v>
          </cell>
          <cell r="X70" t="str">
            <v>Dummy</v>
          </cell>
        </row>
        <row r="71">
          <cell r="C71">
            <v>6340</v>
          </cell>
          <cell r="D71">
            <v>13366</v>
          </cell>
          <cell r="E71">
            <v>0.85840000000000005</v>
          </cell>
          <cell r="F71">
            <v>15308</v>
          </cell>
          <cell r="G71">
            <v>27371</v>
          </cell>
          <cell r="H71" t="str">
            <v>Dummy</v>
          </cell>
          <cell r="I71" t="str">
            <v>Dummy</v>
          </cell>
          <cell r="J71" t="str">
            <v>Dummy</v>
          </cell>
          <cell r="K71" t="str">
            <v>Dummy</v>
          </cell>
          <cell r="L71" t="str">
            <v>Dummy</v>
          </cell>
          <cell r="M71">
            <v>1.0275000000000001</v>
          </cell>
          <cell r="N71">
            <v>2.9302999999999999</v>
          </cell>
          <cell r="O71">
            <v>829</v>
          </cell>
          <cell r="P71">
            <v>14.67</v>
          </cell>
          <cell r="Q71">
            <v>1544</v>
          </cell>
          <cell r="R71">
            <v>364</v>
          </cell>
          <cell r="S71" t="str">
            <v>Dummy</v>
          </cell>
          <cell r="T71" t="str">
            <v>Dummy</v>
          </cell>
          <cell r="U71">
            <v>437</v>
          </cell>
          <cell r="V71">
            <v>954</v>
          </cell>
          <cell r="W71">
            <v>1160</v>
          </cell>
          <cell r="X71" t="str">
            <v>Dummy</v>
          </cell>
        </row>
        <row r="72">
          <cell r="C72">
            <v>6340</v>
          </cell>
          <cell r="D72">
            <v>13265</v>
          </cell>
          <cell r="E72">
            <v>0.85840000000000005</v>
          </cell>
          <cell r="F72">
            <v>15308</v>
          </cell>
          <cell r="G72">
            <v>27813</v>
          </cell>
          <cell r="H72" t="str">
            <v>Dummy</v>
          </cell>
          <cell r="I72" t="str">
            <v>Dummy</v>
          </cell>
          <cell r="J72" t="str">
            <v>Dummy</v>
          </cell>
          <cell r="K72" t="str">
            <v>Dummy</v>
          </cell>
          <cell r="L72" t="str">
            <v>Dummy</v>
          </cell>
          <cell r="M72">
            <v>1.0275000000000001</v>
          </cell>
          <cell r="N72">
            <v>2.9302999999999999</v>
          </cell>
          <cell r="O72">
            <v>833</v>
          </cell>
          <cell r="P72">
            <v>14.75</v>
          </cell>
          <cell r="Q72">
            <v>1530</v>
          </cell>
          <cell r="R72">
            <v>361</v>
          </cell>
          <cell r="S72" t="str">
            <v>Dummy</v>
          </cell>
          <cell r="T72" t="str">
            <v>Dummy</v>
          </cell>
          <cell r="U72">
            <v>437</v>
          </cell>
          <cell r="V72">
            <v>954</v>
          </cell>
          <cell r="W72">
            <v>1160</v>
          </cell>
          <cell r="X72" t="str">
            <v>Dummy</v>
          </cell>
        </row>
        <row r="73">
          <cell r="C73">
            <v>6340</v>
          </cell>
          <cell r="D73">
            <v>13265</v>
          </cell>
          <cell r="E73">
            <v>0.85840000000000005</v>
          </cell>
          <cell r="F73">
            <v>15308</v>
          </cell>
          <cell r="G73">
            <v>27813</v>
          </cell>
          <cell r="H73" t="str">
            <v>Dummy</v>
          </cell>
          <cell r="I73" t="str">
            <v>Dummy</v>
          </cell>
          <cell r="J73" t="str">
            <v>Dummy</v>
          </cell>
          <cell r="K73" t="str">
            <v>Dummy</v>
          </cell>
          <cell r="L73" t="str">
            <v>Dummy</v>
          </cell>
          <cell r="M73">
            <v>1.0275000000000001</v>
          </cell>
          <cell r="N73">
            <v>2.9302999999999999</v>
          </cell>
          <cell r="O73">
            <v>833</v>
          </cell>
          <cell r="P73">
            <v>14.75</v>
          </cell>
          <cell r="Q73">
            <v>1530</v>
          </cell>
          <cell r="R73">
            <v>361</v>
          </cell>
          <cell r="S73" t="str">
            <v>Dummy</v>
          </cell>
          <cell r="T73" t="str">
            <v>Dummy</v>
          </cell>
          <cell r="U73">
            <v>437</v>
          </cell>
          <cell r="V73">
            <v>954</v>
          </cell>
          <cell r="W73">
            <v>1160</v>
          </cell>
          <cell r="X73" t="str">
            <v>Dummy</v>
          </cell>
        </row>
        <row r="74">
          <cell r="C74">
            <v>6353</v>
          </cell>
          <cell r="D74">
            <v>13044</v>
          </cell>
          <cell r="E74">
            <v>0.87629999999999997</v>
          </cell>
          <cell r="F74">
            <v>15308</v>
          </cell>
          <cell r="G74">
            <v>27561</v>
          </cell>
          <cell r="H74" t="str">
            <v>Dummy</v>
          </cell>
          <cell r="I74" t="str">
            <v>Dummy</v>
          </cell>
          <cell r="J74" t="str">
            <v>Dummy</v>
          </cell>
          <cell r="K74" t="str">
            <v>Dummy</v>
          </cell>
          <cell r="L74" t="str">
            <v>Dummy</v>
          </cell>
          <cell r="M74">
            <v>1.0464</v>
          </cell>
          <cell r="N74">
            <v>3.0106999999999999</v>
          </cell>
          <cell r="O74">
            <v>847</v>
          </cell>
          <cell r="P74">
            <v>14.93</v>
          </cell>
          <cell r="Q74">
            <v>1541</v>
          </cell>
          <cell r="R74">
            <v>371</v>
          </cell>
          <cell r="S74" t="str">
            <v>Dummy</v>
          </cell>
          <cell r="T74" t="str">
            <v>Dummy</v>
          </cell>
          <cell r="U74">
            <v>455</v>
          </cell>
          <cell r="V74">
            <v>885</v>
          </cell>
          <cell r="W74">
            <v>1214</v>
          </cell>
          <cell r="X74" t="str">
            <v>Dummy</v>
          </cell>
        </row>
        <row r="75">
          <cell r="C75">
            <v>6291</v>
          </cell>
          <cell r="D75">
            <v>13057</v>
          </cell>
          <cell r="E75">
            <v>0.88239999999999996</v>
          </cell>
          <cell r="F75">
            <v>15308</v>
          </cell>
          <cell r="G75">
            <v>26887</v>
          </cell>
          <cell r="H75" t="str">
            <v>Dummy</v>
          </cell>
          <cell r="I75" t="str">
            <v>Dummy</v>
          </cell>
          <cell r="J75" t="str">
            <v>Dummy</v>
          </cell>
          <cell r="K75" t="str">
            <v>Dummy</v>
          </cell>
          <cell r="L75" t="str">
            <v>Dummy</v>
          </cell>
          <cell r="M75">
            <v>1.0665</v>
          </cell>
          <cell r="N75">
            <v>3.0436000000000001</v>
          </cell>
          <cell r="O75">
            <v>859</v>
          </cell>
          <cell r="P75">
            <v>15.38</v>
          </cell>
          <cell r="Q75">
            <v>1535</v>
          </cell>
          <cell r="R75">
            <v>370</v>
          </cell>
          <cell r="S75" t="str">
            <v>Dummy</v>
          </cell>
          <cell r="T75" t="str">
            <v>Dummy</v>
          </cell>
          <cell r="U75">
            <v>462</v>
          </cell>
          <cell r="V75">
            <v>915</v>
          </cell>
          <cell r="W75">
            <v>1248</v>
          </cell>
          <cell r="X75" t="str">
            <v>Dummy</v>
          </cell>
        </row>
        <row r="76">
          <cell r="C76">
            <v>6307</v>
          </cell>
          <cell r="D76">
            <v>12800</v>
          </cell>
          <cell r="E76">
            <v>0.88019999999999998</v>
          </cell>
          <cell r="F76">
            <v>14691</v>
          </cell>
          <cell r="G76">
            <v>27520</v>
          </cell>
          <cell r="H76" t="str">
            <v>Dummy</v>
          </cell>
          <cell r="I76" t="str">
            <v>Dummy</v>
          </cell>
          <cell r="J76" t="str">
            <v>Dummy</v>
          </cell>
          <cell r="K76" t="str">
            <v>Dummy</v>
          </cell>
          <cell r="L76" t="str">
            <v>Dummy</v>
          </cell>
          <cell r="M76">
            <v>1.1164000000000001</v>
          </cell>
          <cell r="N76">
            <v>3.1608000000000001</v>
          </cell>
          <cell r="O76">
            <v>855</v>
          </cell>
          <cell r="P76">
            <v>15.28</v>
          </cell>
          <cell r="Q76">
            <v>1545</v>
          </cell>
          <cell r="R76">
            <v>372</v>
          </cell>
          <cell r="S76" t="str">
            <v>Dummy</v>
          </cell>
          <cell r="T76" t="str">
            <v>Dummy</v>
          </cell>
          <cell r="U76">
            <v>466</v>
          </cell>
          <cell r="V76">
            <v>945</v>
          </cell>
          <cell r="W76">
            <v>1267</v>
          </cell>
          <cell r="X76" t="str">
            <v>Dummy</v>
          </cell>
        </row>
        <row r="77">
          <cell r="C77">
            <v>6162</v>
          </cell>
          <cell r="D77">
            <v>12827</v>
          </cell>
          <cell r="E77">
            <v>0.87160000000000004</v>
          </cell>
          <cell r="F77">
            <v>14501</v>
          </cell>
          <cell r="G77">
            <v>27179</v>
          </cell>
          <cell r="H77" t="str">
            <v>Dummy</v>
          </cell>
          <cell r="I77" t="str">
            <v>Dummy</v>
          </cell>
          <cell r="J77" t="str">
            <v>Dummy</v>
          </cell>
          <cell r="K77" t="str">
            <v>Dummy</v>
          </cell>
          <cell r="L77" t="str">
            <v>Dummy</v>
          </cell>
          <cell r="M77">
            <v>1.1148</v>
          </cell>
          <cell r="N77">
            <v>3.1084999999999998</v>
          </cell>
          <cell r="O77">
            <v>859</v>
          </cell>
          <cell r="P77">
            <v>15.24</v>
          </cell>
          <cell r="Q77">
            <v>1531</v>
          </cell>
          <cell r="R77">
            <v>371</v>
          </cell>
          <cell r="S77" t="str">
            <v>Dummy</v>
          </cell>
          <cell r="T77" t="str">
            <v>Dummy</v>
          </cell>
          <cell r="U77">
            <v>466</v>
          </cell>
          <cell r="V77">
            <v>931</v>
          </cell>
          <cell r="W77">
            <v>1262</v>
          </cell>
          <cell r="X77" t="str">
            <v>Dummy</v>
          </cell>
        </row>
        <row r="78">
          <cell r="C78">
            <v>6128</v>
          </cell>
          <cell r="D78">
            <v>12589</v>
          </cell>
          <cell r="E78">
            <v>0.87250000000000005</v>
          </cell>
          <cell r="F78">
            <v>14529</v>
          </cell>
          <cell r="G78">
            <v>27113</v>
          </cell>
          <cell r="H78" t="str">
            <v>Dummy</v>
          </cell>
          <cell r="I78" t="str">
            <v>Dummy</v>
          </cell>
          <cell r="J78" t="str">
            <v>Dummy</v>
          </cell>
          <cell r="K78" t="str">
            <v>Dummy</v>
          </cell>
          <cell r="L78" t="str">
            <v>Dummy</v>
          </cell>
          <cell r="M78">
            <v>1.1161000000000001</v>
          </cell>
          <cell r="N78">
            <v>3.1147999999999998</v>
          </cell>
          <cell r="O78">
            <v>874</v>
          </cell>
          <cell r="P78">
            <v>15.49</v>
          </cell>
          <cell r="Q78">
            <v>1543</v>
          </cell>
          <cell r="R78">
            <v>372</v>
          </cell>
          <cell r="S78" t="str">
            <v>Dummy</v>
          </cell>
          <cell r="T78" t="str">
            <v>Dummy</v>
          </cell>
          <cell r="U78">
            <v>466</v>
          </cell>
          <cell r="V78">
            <v>903</v>
          </cell>
          <cell r="W78">
            <v>1249</v>
          </cell>
          <cell r="X78" t="str">
            <v>Dummy</v>
          </cell>
        </row>
        <row r="79">
          <cell r="C79">
            <v>6088</v>
          </cell>
          <cell r="D79">
            <v>12735</v>
          </cell>
          <cell r="E79">
            <v>0.87939999999999996</v>
          </cell>
          <cell r="F79">
            <v>14599</v>
          </cell>
          <cell r="G79">
            <v>27616</v>
          </cell>
          <cell r="H79" t="str">
            <v>Dummy</v>
          </cell>
          <cell r="I79" t="str">
            <v>Dummy</v>
          </cell>
          <cell r="J79" t="str">
            <v>Dummy</v>
          </cell>
          <cell r="K79" t="str">
            <v>Dummy</v>
          </cell>
          <cell r="L79" t="str">
            <v>Dummy</v>
          </cell>
          <cell r="M79">
            <v>1.1628000000000001</v>
          </cell>
          <cell r="N79">
            <v>3.2616000000000001</v>
          </cell>
          <cell r="O79">
            <v>877</v>
          </cell>
          <cell r="P79">
            <v>16</v>
          </cell>
          <cell r="Q79">
            <v>1550</v>
          </cell>
          <cell r="R79">
            <v>374</v>
          </cell>
          <cell r="S79" t="str">
            <v>Dummy</v>
          </cell>
          <cell r="T79" t="str">
            <v>Dummy</v>
          </cell>
          <cell r="U79">
            <v>478</v>
          </cell>
          <cell r="V79">
            <v>907</v>
          </cell>
          <cell r="W79">
            <v>1267</v>
          </cell>
          <cell r="X79" t="str">
            <v>Dummy</v>
          </cell>
        </row>
        <row r="80">
          <cell r="C80">
            <v>6079</v>
          </cell>
          <cell r="D80">
            <v>12853</v>
          </cell>
          <cell r="E80">
            <v>0.88300000000000001</v>
          </cell>
          <cell r="F80">
            <v>14388</v>
          </cell>
          <cell r="G80">
            <v>27231</v>
          </cell>
          <cell r="H80" t="str">
            <v>Dummy</v>
          </cell>
          <cell r="I80" t="str">
            <v>Dummy</v>
          </cell>
          <cell r="J80" t="str">
            <v>Dummy</v>
          </cell>
          <cell r="K80" t="str">
            <v>Dummy</v>
          </cell>
          <cell r="L80" t="str">
            <v>Dummy</v>
          </cell>
          <cell r="M80">
            <v>1.1248</v>
          </cell>
          <cell r="N80">
            <v>3.2768000000000002</v>
          </cell>
          <cell r="O80">
            <v>884</v>
          </cell>
          <cell r="P80">
            <v>15.62</v>
          </cell>
          <cell r="Q80">
            <v>1538</v>
          </cell>
          <cell r="R80">
            <v>370</v>
          </cell>
          <cell r="S80" t="str">
            <v>Dummy</v>
          </cell>
          <cell r="T80" t="str">
            <v>Dummy</v>
          </cell>
          <cell r="U80">
            <v>477</v>
          </cell>
          <cell r="V80">
            <v>889</v>
          </cell>
          <cell r="W80">
            <v>1262</v>
          </cell>
          <cell r="X80" t="str">
            <v>Dummy</v>
          </cell>
        </row>
        <row r="81">
          <cell r="C81">
            <v>5982</v>
          </cell>
          <cell r="D81">
            <v>12606</v>
          </cell>
          <cell r="E81">
            <v>0.89539999999999997</v>
          </cell>
          <cell r="F81">
            <v>14111</v>
          </cell>
          <cell r="G81">
            <v>26867</v>
          </cell>
          <cell r="H81" t="str">
            <v>Dummy</v>
          </cell>
          <cell r="I81" t="str">
            <v>Dummy</v>
          </cell>
          <cell r="J81" t="str">
            <v>Dummy</v>
          </cell>
          <cell r="K81" t="str">
            <v>Dummy</v>
          </cell>
          <cell r="L81" t="str">
            <v>Dummy</v>
          </cell>
          <cell r="M81">
            <v>1.1026</v>
          </cell>
          <cell r="N81">
            <v>3.2641</v>
          </cell>
          <cell r="O81">
            <v>891</v>
          </cell>
          <cell r="P81">
            <v>16.059999999999999</v>
          </cell>
          <cell r="Q81">
            <v>1564</v>
          </cell>
          <cell r="R81">
            <v>375</v>
          </cell>
          <cell r="S81" t="str">
            <v>Dummy</v>
          </cell>
          <cell r="T81" t="str">
            <v>Dummy</v>
          </cell>
          <cell r="U81">
            <v>475</v>
          </cell>
          <cell r="V81">
            <v>882</v>
          </cell>
          <cell r="W81">
            <v>1260</v>
          </cell>
          <cell r="X81" t="str">
            <v>Dummy</v>
          </cell>
        </row>
        <row r="82">
          <cell r="C82">
            <v>5980</v>
          </cell>
          <cell r="D82">
            <v>12778</v>
          </cell>
          <cell r="E82">
            <v>0.88949999999999996</v>
          </cell>
          <cell r="F82">
            <v>14111</v>
          </cell>
          <cell r="G82">
            <v>26468</v>
          </cell>
          <cell r="H82" t="str">
            <v>Dummy</v>
          </cell>
          <cell r="I82" t="str">
            <v>Dummy</v>
          </cell>
          <cell r="J82" t="str">
            <v>Dummy</v>
          </cell>
          <cell r="K82" t="str">
            <v>Dummy</v>
          </cell>
          <cell r="L82" t="str">
            <v>Dummy</v>
          </cell>
          <cell r="M82">
            <v>1.0650999999999999</v>
          </cell>
          <cell r="N82">
            <v>3.3073000000000001</v>
          </cell>
          <cell r="O82">
            <v>902</v>
          </cell>
          <cell r="P82">
            <v>16.5</v>
          </cell>
          <cell r="Q82">
            <v>1577</v>
          </cell>
          <cell r="R82">
            <v>379</v>
          </cell>
          <cell r="S82" t="str">
            <v>Dummy</v>
          </cell>
          <cell r="T82" t="str">
            <v>Dummy</v>
          </cell>
          <cell r="U82">
            <v>495</v>
          </cell>
          <cell r="V82">
            <v>909</v>
          </cell>
          <cell r="W82">
            <v>1298</v>
          </cell>
          <cell r="X82" t="str">
            <v>Dummy</v>
          </cell>
        </row>
        <row r="83">
          <cell r="C83">
            <v>5960</v>
          </cell>
          <cell r="D83">
            <v>12501</v>
          </cell>
          <cell r="E83">
            <v>0.8992</v>
          </cell>
          <cell r="F83">
            <v>13973</v>
          </cell>
          <cell r="G83">
            <v>25838</v>
          </cell>
          <cell r="H83" t="str">
            <v>Dummy</v>
          </cell>
          <cell r="I83" t="str">
            <v>Dummy</v>
          </cell>
          <cell r="J83" t="str">
            <v>Dummy</v>
          </cell>
          <cell r="K83" t="str">
            <v>Dummy</v>
          </cell>
          <cell r="L83" t="str">
            <v>Dummy</v>
          </cell>
          <cell r="M83">
            <v>1.0721000000000001</v>
          </cell>
          <cell r="N83">
            <v>3.3412000000000002</v>
          </cell>
          <cell r="O83">
            <v>913</v>
          </cell>
          <cell r="P83">
            <v>16.239999999999998</v>
          </cell>
          <cell r="Q83">
            <v>1575</v>
          </cell>
          <cell r="R83">
            <v>379</v>
          </cell>
          <cell r="S83" t="str">
            <v>Dummy</v>
          </cell>
          <cell r="T83" t="str">
            <v>Dummy</v>
          </cell>
          <cell r="U83">
            <v>512</v>
          </cell>
          <cell r="V83">
            <v>917</v>
          </cell>
          <cell r="W83">
            <v>1296</v>
          </cell>
          <cell r="X83" t="str">
            <v>Dummy</v>
          </cell>
        </row>
        <row r="84">
          <cell r="C84">
            <v>5810</v>
          </cell>
          <cell r="D84">
            <v>12466</v>
          </cell>
          <cell r="E84">
            <v>0.88660000000000005</v>
          </cell>
          <cell r="F84">
            <v>13505</v>
          </cell>
          <cell r="G84">
            <v>24451</v>
          </cell>
          <cell r="H84" t="str">
            <v>Dummy</v>
          </cell>
          <cell r="I84" t="str">
            <v>Dummy</v>
          </cell>
          <cell r="J84" t="str">
            <v>Dummy</v>
          </cell>
          <cell r="K84" t="str">
            <v>Dummy</v>
          </cell>
          <cell r="L84" t="str">
            <v>Dummy</v>
          </cell>
          <cell r="M84">
            <v>1.0303</v>
          </cell>
          <cell r="N84">
            <v>3.2389999999999999</v>
          </cell>
          <cell r="O84">
            <v>890</v>
          </cell>
          <cell r="P84">
            <v>15.85</v>
          </cell>
          <cell r="Q84">
            <v>1561</v>
          </cell>
          <cell r="R84">
            <v>375</v>
          </cell>
          <cell r="S84" t="str">
            <v>Dummy</v>
          </cell>
          <cell r="T84" t="str">
            <v>Dummy</v>
          </cell>
          <cell r="U84">
            <v>509</v>
          </cell>
          <cell r="V84">
            <v>932</v>
          </cell>
          <cell r="W84">
            <v>1301</v>
          </cell>
          <cell r="X84" t="str">
            <v>Dummy</v>
          </cell>
        </row>
        <row r="85">
          <cell r="C85">
            <v>5796</v>
          </cell>
          <cell r="D85">
            <v>12159</v>
          </cell>
          <cell r="E85">
            <v>0.88660000000000005</v>
          </cell>
          <cell r="F85">
            <v>13783</v>
          </cell>
          <cell r="G85">
            <v>25115</v>
          </cell>
          <cell r="H85" t="str">
            <v>Dummy</v>
          </cell>
          <cell r="I85" t="str">
            <v>Dummy</v>
          </cell>
          <cell r="J85" t="str">
            <v>Dummy</v>
          </cell>
          <cell r="K85" t="str">
            <v>Dummy</v>
          </cell>
          <cell r="L85" t="str">
            <v>Dummy</v>
          </cell>
          <cell r="M85">
            <v>1.0303</v>
          </cell>
          <cell r="N85">
            <v>3.2389999999999999</v>
          </cell>
          <cell r="O85">
            <v>888</v>
          </cell>
          <cell r="P85">
            <v>15.88</v>
          </cell>
          <cell r="Q85">
            <v>1564</v>
          </cell>
          <cell r="R85">
            <v>373</v>
          </cell>
          <cell r="S85" t="str">
            <v>Dummy</v>
          </cell>
          <cell r="T85" t="str">
            <v>Dummy</v>
          </cell>
          <cell r="U85">
            <v>509</v>
          </cell>
          <cell r="V85">
            <v>932</v>
          </cell>
          <cell r="W85">
            <v>1301</v>
          </cell>
          <cell r="X85" t="str">
            <v>Dummy</v>
          </cell>
        </row>
        <row r="86">
          <cell r="C86">
            <v>5747</v>
          </cell>
          <cell r="D86">
            <v>12099</v>
          </cell>
          <cell r="E86">
            <v>0.88660000000000005</v>
          </cell>
          <cell r="F86">
            <v>13861</v>
          </cell>
          <cell r="G86">
            <v>25202</v>
          </cell>
          <cell r="H86" t="str">
            <v>Dummy</v>
          </cell>
          <cell r="I86" t="str">
            <v>Dummy</v>
          </cell>
          <cell r="J86" t="str">
            <v>Dummy</v>
          </cell>
          <cell r="K86" t="str">
            <v>Dummy</v>
          </cell>
          <cell r="L86" t="str">
            <v>Dummy</v>
          </cell>
          <cell r="M86">
            <v>1.0303</v>
          </cell>
          <cell r="N86">
            <v>3.2389999999999999</v>
          </cell>
          <cell r="O86">
            <v>882</v>
          </cell>
          <cell r="P86">
            <v>15.83</v>
          </cell>
          <cell r="Q86">
            <v>1560</v>
          </cell>
          <cell r="R86">
            <v>369</v>
          </cell>
          <cell r="S86" t="str">
            <v>Dummy</v>
          </cell>
          <cell r="T86" t="str">
            <v>Dummy</v>
          </cell>
          <cell r="U86">
            <v>509</v>
          </cell>
          <cell r="V86">
            <v>932</v>
          </cell>
          <cell r="W86">
            <v>1301</v>
          </cell>
          <cell r="X86" t="str">
            <v>Dummy</v>
          </cell>
        </row>
        <row r="87">
          <cell r="C87">
            <v>5580</v>
          </cell>
          <cell r="D87">
            <v>12099</v>
          </cell>
          <cell r="E87">
            <v>0.88660000000000005</v>
          </cell>
          <cell r="F87">
            <v>13326</v>
          </cell>
          <cell r="G87">
            <v>23819</v>
          </cell>
          <cell r="H87" t="str">
            <v>Dummy</v>
          </cell>
          <cell r="I87" t="str">
            <v>Dummy</v>
          </cell>
          <cell r="J87" t="str">
            <v>Dummy</v>
          </cell>
          <cell r="K87" t="str">
            <v>Dummy</v>
          </cell>
          <cell r="L87" t="str">
            <v>Dummy</v>
          </cell>
          <cell r="M87">
            <v>1.0303</v>
          </cell>
          <cell r="N87">
            <v>3.2389999999999999</v>
          </cell>
          <cell r="O87">
            <v>871</v>
          </cell>
          <cell r="P87">
            <v>15.77</v>
          </cell>
          <cell r="Q87">
            <v>1547</v>
          </cell>
          <cell r="R87">
            <v>366</v>
          </cell>
          <cell r="S87" t="str">
            <v>Dummy</v>
          </cell>
          <cell r="T87" t="str">
            <v>Dummy</v>
          </cell>
          <cell r="U87">
            <v>509</v>
          </cell>
          <cell r="V87">
            <v>932</v>
          </cell>
          <cell r="W87">
            <v>1301</v>
          </cell>
          <cell r="X87" t="str">
            <v>Dummy</v>
          </cell>
        </row>
        <row r="88">
          <cell r="C88">
            <v>5187</v>
          </cell>
          <cell r="D88">
            <v>11971</v>
          </cell>
          <cell r="E88">
            <v>0.88660000000000005</v>
          </cell>
          <cell r="F88">
            <v>12573</v>
          </cell>
          <cell r="G88">
            <v>21758</v>
          </cell>
          <cell r="H88" t="str">
            <v>Dummy</v>
          </cell>
          <cell r="I88" t="str">
            <v>Dummy</v>
          </cell>
          <cell r="J88" t="str">
            <v>Dummy</v>
          </cell>
          <cell r="K88" t="str">
            <v>Dummy</v>
          </cell>
          <cell r="L88" t="str">
            <v>Dummy</v>
          </cell>
          <cell r="M88">
            <v>1.0303</v>
          </cell>
          <cell r="N88">
            <v>3.2389999999999999</v>
          </cell>
          <cell r="O88">
            <v>875</v>
          </cell>
          <cell r="P88">
            <v>15.57</v>
          </cell>
          <cell r="Q88">
            <v>1538</v>
          </cell>
          <cell r="R88">
            <v>364</v>
          </cell>
          <cell r="S88" t="str">
            <v>Dummy</v>
          </cell>
          <cell r="T88" t="str">
            <v>Dummy</v>
          </cell>
          <cell r="U88">
            <v>509</v>
          </cell>
          <cell r="V88">
            <v>932</v>
          </cell>
          <cell r="W88">
            <v>1301</v>
          </cell>
          <cell r="X88" t="str">
            <v>Dummy</v>
          </cell>
        </row>
        <row r="89">
          <cell r="C89">
            <v>5412</v>
          </cell>
          <cell r="D89">
            <v>12270</v>
          </cell>
          <cell r="E89">
            <v>0.88660000000000005</v>
          </cell>
          <cell r="F89">
            <v>12829</v>
          </cell>
          <cell r="G89">
            <v>24090</v>
          </cell>
          <cell r="H89" t="str">
            <v>Dummy</v>
          </cell>
          <cell r="I89" t="str">
            <v>Dummy</v>
          </cell>
          <cell r="J89" t="str">
            <v>Dummy</v>
          </cell>
          <cell r="K89" t="str">
            <v>Dummy</v>
          </cell>
          <cell r="L89" t="str">
            <v>Dummy</v>
          </cell>
          <cell r="M89">
            <v>1.004</v>
          </cell>
          <cell r="N89">
            <v>3.1966999999999999</v>
          </cell>
          <cell r="O89">
            <v>888</v>
          </cell>
          <cell r="P89">
            <v>15.95</v>
          </cell>
          <cell r="Q89">
            <v>1546</v>
          </cell>
          <cell r="R89">
            <v>365</v>
          </cell>
          <cell r="S89" t="str">
            <v>Dummy</v>
          </cell>
          <cell r="T89" t="str">
            <v>Dummy</v>
          </cell>
          <cell r="U89">
            <v>489</v>
          </cell>
          <cell r="V89">
            <v>934</v>
          </cell>
          <cell r="W89">
            <v>1239</v>
          </cell>
          <cell r="X89" t="str">
            <v>Dummy</v>
          </cell>
        </row>
        <row r="90">
          <cell r="C90">
            <v>5580</v>
          </cell>
          <cell r="D90">
            <v>12379</v>
          </cell>
          <cell r="E90">
            <v>0.87309999999999999</v>
          </cell>
          <cell r="F90">
            <v>13093</v>
          </cell>
          <cell r="G90">
            <v>23539</v>
          </cell>
          <cell r="H90" t="str">
            <v>Dummy</v>
          </cell>
          <cell r="I90" t="str">
            <v>Dummy</v>
          </cell>
          <cell r="J90" t="str">
            <v>Dummy</v>
          </cell>
          <cell r="K90" t="str">
            <v>Dummy</v>
          </cell>
          <cell r="L90" t="str">
            <v>Dummy</v>
          </cell>
          <cell r="M90">
            <v>0.97919999999999996</v>
          </cell>
          <cell r="N90">
            <v>3.1648999999999998</v>
          </cell>
          <cell r="O90">
            <v>909</v>
          </cell>
          <cell r="P90">
            <v>16.350000000000001</v>
          </cell>
          <cell r="Q90">
            <v>1591</v>
          </cell>
          <cell r="R90">
            <v>370</v>
          </cell>
          <cell r="S90" t="str">
            <v>Dummy</v>
          </cell>
          <cell r="T90" t="str">
            <v>Dummy</v>
          </cell>
          <cell r="U90">
            <v>469</v>
          </cell>
          <cell r="V90">
            <v>905</v>
          </cell>
          <cell r="W90">
            <v>1189</v>
          </cell>
          <cell r="X90" t="str">
            <v>Dummy</v>
          </cell>
        </row>
        <row r="91">
          <cell r="C91">
            <v>5860</v>
          </cell>
          <cell r="D91">
            <v>12207</v>
          </cell>
          <cell r="E91">
            <v>0.88319999999999999</v>
          </cell>
          <cell r="F91">
            <v>13629</v>
          </cell>
          <cell r="G91">
            <v>25122</v>
          </cell>
          <cell r="H91" t="str">
            <v>Dummy</v>
          </cell>
          <cell r="I91" t="str">
            <v>Dummy</v>
          </cell>
          <cell r="J91" t="str">
            <v>Dummy</v>
          </cell>
          <cell r="K91" t="str">
            <v>Dummy</v>
          </cell>
          <cell r="L91" t="str">
            <v>Dummy</v>
          </cell>
          <cell r="M91">
            <v>0.99890000000000001</v>
          </cell>
          <cell r="N91">
            <v>3.2397999999999998</v>
          </cell>
          <cell r="O91">
            <v>918</v>
          </cell>
          <cell r="P91">
            <v>16.53</v>
          </cell>
          <cell r="Q91">
            <v>1681</v>
          </cell>
          <cell r="R91">
            <v>381</v>
          </cell>
          <cell r="S91" t="str">
            <v>Dummy</v>
          </cell>
          <cell r="T91" t="str">
            <v>Dummy</v>
          </cell>
          <cell r="U91">
            <v>489</v>
          </cell>
          <cell r="V91">
            <v>909</v>
          </cell>
          <cell r="W91">
            <v>1230</v>
          </cell>
          <cell r="X91" t="str">
            <v>Dummy</v>
          </cell>
        </row>
        <row r="92">
          <cell r="C92">
            <v>5860</v>
          </cell>
          <cell r="D92">
            <v>12384</v>
          </cell>
          <cell r="E92">
            <v>0.88319999999999999</v>
          </cell>
          <cell r="F92">
            <v>13088</v>
          </cell>
          <cell r="G92">
            <v>24054</v>
          </cell>
          <cell r="H92" t="str">
            <v>Dummy</v>
          </cell>
          <cell r="I92" t="str">
            <v>Dummy</v>
          </cell>
          <cell r="J92" t="str">
            <v>Dummy</v>
          </cell>
          <cell r="K92" t="str">
            <v>Dummy</v>
          </cell>
          <cell r="L92" t="str">
            <v>Dummy</v>
          </cell>
          <cell r="M92">
            <v>0.99890000000000001</v>
          </cell>
          <cell r="N92">
            <v>3.2397999999999998</v>
          </cell>
          <cell r="O92">
            <v>922</v>
          </cell>
          <cell r="P92">
            <v>16.440000000000001</v>
          </cell>
          <cell r="Q92">
            <v>1693</v>
          </cell>
          <cell r="R92">
            <v>379</v>
          </cell>
          <cell r="S92" t="str">
            <v>Dummy</v>
          </cell>
          <cell r="T92" t="str">
            <v>Dummy</v>
          </cell>
          <cell r="U92">
            <v>489</v>
          </cell>
          <cell r="V92">
            <v>909</v>
          </cell>
          <cell r="W92">
            <v>1230</v>
          </cell>
          <cell r="X92" t="str">
            <v>Dummy</v>
          </cell>
        </row>
        <row r="93">
          <cell r="C93">
            <v>5717</v>
          </cell>
          <cell r="D93">
            <v>12480</v>
          </cell>
          <cell r="E93">
            <v>0.88870000000000005</v>
          </cell>
          <cell r="F93">
            <v>13479</v>
          </cell>
          <cell r="G93">
            <v>24292</v>
          </cell>
          <cell r="H93" t="str">
            <v>Dummy</v>
          </cell>
          <cell r="I93" t="str">
            <v>Dummy</v>
          </cell>
          <cell r="J93" t="str">
            <v>Dummy</v>
          </cell>
          <cell r="K93" t="str">
            <v>Dummy</v>
          </cell>
          <cell r="L93" t="str">
            <v>Dummy</v>
          </cell>
          <cell r="M93">
            <v>1.1063000000000001</v>
          </cell>
          <cell r="N93">
            <v>3.2181999999999999</v>
          </cell>
          <cell r="O93">
            <v>925</v>
          </cell>
          <cell r="P93">
            <v>16.75</v>
          </cell>
          <cell r="Q93">
            <v>1690</v>
          </cell>
          <cell r="R93">
            <v>385</v>
          </cell>
          <cell r="S93" t="str">
            <v>Dummy</v>
          </cell>
          <cell r="T93" t="str">
            <v>Dummy</v>
          </cell>
          <cell r="U93">
            <v>502</v>
          </cell>
          <cell r="V93">
            <v>963</v>
          </cell>
          <cell r="W93">
            <v>1253</v>
          </cell>
          <cell r="X93" t="str">
            <v>Dummy</v>
          </cell>
        </row>
        <row r="94">
          <cell r="C94">
            <v>5619</v>
          </cell>
          <cell r="D94">
            <v>12443</v>
          </cell>
          <cell r="E94">
            <v>0.88759999999999994</v>
          </cell>
          <cell r="F94">
            <v>13345</v>
          </cell>
          <cell r="G94">
            <v>23654</v>
          </cell>
          <cell r="H94" t="str">
            <v>Dummy</v>
          </cell>
          <cell r="I94" t="str">
            <v>Dummy</v>
          </cell>
          <cell r="J94" t="str">
            <v>Dummy</v>
          </cell>
          <cell r="K94" t="str">
            <v>Dummy</v>
          </cell>
          <cell r="L94" t="str">
            <v>Dummy</v>
          </cell>
          <cell r="M94">
            <v>1.0523</v>
          </cell>
          <cell r="N94">
            <v>3.2894999999999999</v>
          </cell>
          <cell r="O94">
            <v>919</v>
          </cell>
          <cell r="P94">
            <v>16.760000000000002</v>
          </cell>
          <cell r="Q94">
            <v>1686</v>
          </cell>
          <cell r="R94">
            <v>386</v>
          </cell>
          <cell r="S94" t="str">
            <v>Dummy</v>
          </cell>
          <cell r="T94" t="str">
            <v>Dummy</v>
          </cell>
          <cell r="U94">
            <v>501</v>
          </cell>
          <cell r="V94">
            <v>944</v>
          </cell>
          <cell r="W94">
            <v>1266</v>
          </cell>
          <cell r="X94" t="str">
            <v>Dummy</v>
          </cell>
        </row>
        <row r="95">
          <cell r="C95">
            <v>5650</v>
          </cell>
          <cell r="D95">
            <v>12650</v>
          </cell>
          <cell r="E95">
            <v>0.88380000000000003</v>
          </cell>
          <cell r="F95">
            <v>13592</v>
          </cell>
          <cell r="G95">
            <v>23456</v>
          </cell>
          <cell r="H95" t="str">
            <v>Dummy</v>
          </cell>
          <cell r="I95" t="str">
            <v>Dummy</v>
          </cell>
          <cell r="J95" t="str">
            <v>Dummy</v>
          </cell>
          <cell r="K95" t="str">
            <v>Dummy</v>
          </cell>
          <cell r="L95" t="str">
            <v>Dummy</v>
          </cell>
          <cell r="M95">
            <v>1.0486</v>
          </cell>
          <cell r="N95">
            <v>3.2566000000000002</v>
          </cell>
          <cell r="O95">
            <v>923</v>
          </cell>
          <cell r="P95">
            <v>16.739999999999998</v>
          </cell>
          <cell r="Q95">
            <v>1731</v>
          </cell>
          <cell r="R95">
            <v>388</v>
          </cell>
          <cell r="S95" t="str">
            <v>Dummy</v>
          </cell>
          <cell r="T95" t="str">
            <v>Dummy</v>
          </cell>
          <cell r="U95">
            <v>498</v>
          </cell>
          <cell r="V95">
            <v>922</v>
          </cell>
          <cell r="W95">
            <v>1275</v>
          </cell>
          <cell r="X95" t="str">
            <v>Dummy</v>
          </cell>
        </row>
        <row r="96">
          <cell r="C96">
            <v>5843</v>
          </cell>
          <cell r="D96">
            <v>12743</v>
          </cell>
          <cell r="E96">
            <v>0.89849999999999997</v>
          </cell>
          <cell r="F96">
            <v>13497</v>
          </cell>
          <cell r="G96">
            <v>24124</v>
          </cell>
          <cell r="H96" t="str">
            <v>Dummy</v>
          </cell>
          <cell r="I96" t="str">
            <v>Dummy</v>
          </cell>
          <cell r="J96" t="str">
            <v>Dummy</v>
          </cell>
          <cell r="K96" t="str">
            <v>Dummy</v>
          </cell>
          <cell r="L96" t="str">
            <v>Dummy</v>
          </cell>
          <cell r="M96">
            <v>1.1180000000000001</v>
          </cell>
          <cell r="N96">
            <v>3.2860999999999998</v>
          </cell>
          <cell r="O96">
            <v>915</v>
          </cell>
          <cell r="P96">
            <v>17.190000000000001</v>
          </cell>
          <cell r="Q96">
            <v>1755</v>
          </cell>
          <cell r="R96">
            <v>411</v>
          </cell>
          <cell r="S96" t="str">
            <v>Dummy</v>
          </cell>
          <cell r="T96" t="str">
            <v>Dummy</v>
          </cell>
          <cell r="U96">
            <v>501</v>
          </cell>
          <cell r="V96">
            <v>929</v>
          </cell>
          <cell r="W96">
            <v>1274</v>
          </cell>
          <cell r="X96" t="str">
            <v>Dummy</v>
          </cell>
        </row>
        <row r="97">
          <cell r="C97">
            <v>5867</v>
          </cell>
          <cell r="D97">
            <v>12635</v>
          </cell>
          <cell r="E97">
            <v>0.89849999999999997</v>
          </cell>
          <cell r="F97">
            <v>13860</v>
          </cell>
          <cell r="G97">
            <v>25032</v>
          </cell>
          <cell r="H97" t="str">
            <v>Dummy</v>
          </cell>
          <cell r="I97" t="str">
            <v>Dummy</v>
          </cell>
          <cell r="J97" t="str">
            <v>Dummy</v>
          </cell>
          <cell r="K97" t="str">
            <v>Dummy</v>
          </cell>
          <cell r="L97" t="str">
            <v>Dummy</v>
          </cell>
          <cell r="M97">
            <v>1.1180000000000001</v>
          </cell>
          <cell r="N97">
            <v>3.2860999999999998</v>
          </cell>
          <cell r="O97">
            <v>894</v>
          </cell>
          <cell r="P97">
            <v>16.7</v>
          </cell>
          <cell r="Q97">
            <v>1786</v>
          </cell>
          <cell r="R97">
            <v>420</v>
          </cell>
          <cell r="S97" t="str">
            <v>Dummy</v>
          </cell>
          <cell r="T97" t="str">
            <v>Dummy</v>
          </cell>
          <cell r="U97">
            <v>501</v>
          </cell>
          <cell r="V97">
            <v>929</v>
          </cell>
          <cell r="W97">
            <v>1274</v>
          </cell>
          <cell r="X97" t="str">
            <v>Dummy</v>
          </cell>
        </row>
        <row r="98">
          <cell r="C98">
            <v>5793</v>
          </cell>
          <cell r="D98">
            <v>12265</v>
          </cell>
          <cell r="E98">
            <v>0.89849999999999997</v>
          </cell>
          <cell r="F98">
            <v>13746</v>
          </cell>
          <cell r="G98">
            <v>24809</v>
          </cell>
          <cell r="H98" t="str">
            <v>Dummy</v>
          </cell>
          <cell r="I98" t="str">
            <v>Dummy</v>
          </cell>
          <cell r="J98" t="str">
            <v>Dummy</v>
          </cell>
          <cell r="K98" t="str">
            <v>Dummy</v>
          </cell>
          <cell r="L98" t="str">
            <v>Dummy</v>
          </cell>
          <cell r="M98">
            <v>1.1180000000000001</v>
          </cell>
          <cell r="N98">
            <v>3.2860999999999998</v>
          </cell>
          <cell r="O98">
            <v>888</v>
          </cell>
          <cell r="P98">
            <v>16.510000000000002</v>
          </cell>
          <cell r="Q98">
            <v>1768</v>
          </cell>
          <cell r="R98">
            <v>413</v>
          </cell>
          <cell r="S98" t="str">
            <v>Dummy</v>
          </cell>
          <cell r="T98" t="str">
            <v>Dummy</v>
          </cell>
          <cell r="U98">
            <v>501</v>
          </cell>
          <cell r="V98">
            <v>929</v>
          </cell>
          <cell r="W98">
            <v>1274</v>
          </cell>
          <cell r="X98" t="str">
            <v>Dummy</v>
          </cell>
        </row>
        <row r="99">
          <cell r="C99">
            <v>5609</v>
          </cell>
          <cell r="D99">
            <v>12200</v>
          </cell>
          <cell r="E99">
            <v>0.89849999999999997</v>
          </cell>
          <cell r="F99">
            <v>13099</v>
          </cell>
          <cell r="G99">
            <v>23469</v>
          </cell>
          <cell r="H99" t="str">
            <v>Dummy</v>
          </cell>
          <cell r="I99" t="str">
            <v>Dummy</v>
          </cell>
          <cell r="J99" t="str">
            <v>Dummy</v>
          </cell>
          <cell r="K99" t="str">
            <v>Dummy</v>
          </cell>
          <cell r="L99" t="str">
            <v>Dummy</v>
          </cell>
          <cell r="M99">
            <v>1.1180000000000001</v>
          </cell>
          <cell r="N99">
            <v>3.2860999999999998</v>
          </cell>
          <cell r="O99">
            <v>903</v>
          </cell>
          <cell r="P99">
            <v>16.48</v>
          </cell>
          <cell r="Q99">
            <v>1813</v>
          </cell>
          <cell r="R99">
            <v>417</v>
          </cell>
          <cell r="S99" t="str">
            <v>Dummy</v>
          </cell>
          <cell r="T99" t="str">
            <v>Dummy</v>
          </cell>
          <cell r="U99">
            <v>501</v>
          </cell>
          <cell r="V99">
            <v>929</v>
          </cell>
          <cell r="W99">
            <v>1274</v>
          </cell>
          <cell r="X99" t="str">
            <v>Dummy</v>
          </cell>
        </row>
        <row r="100">
          <cell r="C100">
            <v>5597</v>
          </cell>
          <cell r="D100">
            <v>12247</v>
          </cell>
          <cell r="E100">
            <v>0.89849999999999997</v>
          </cell>
          <cell r="F100">
            <v>13207</v>
          </cell>
          <cell r="G100">
            <v>23469</v>
          </cell>
          <cell r="H100" t="str">
            <v>Dummy</v>
          </cell>
          <cell r="I100" t="str">
            <v>Dummy</v>
          </cell>
          <cell r="J100" t="str">
            <v>Dummy</v>
          </cell>
          <cell r="K100" t="str">
            <v>Dummy</v>
          </cell>
          <cell r="L100" t="str">
            <v>Dummy</v>
          </cell>
          <cell r="M100">
            <v>1.1180000000000001</v>
          </cell>
          <cell r="N100">
            <v>3.2860999999999998</v>
          </cell>
          <cell r="O100">
            <v>900</v>
          </cell>
          <cell r="P100">
            <v>16.7</v>
          </cell>
          <cell r="Q100">
            <v>1827</v>
          </cell>
          <cell r="R100">
            <v>421</v>
          </cell>
          <cell r="S100" t="str">
            <v>Dummy</v>
          </cell>
          <cell r="T100" t="str">
            <v>Dummy</v>
          </cell>
          <cell r="U100">
            <v>501</v>
          </cell>
          <cell r="V100">
            <v>929</v>
          </cell>
          <cell r="W100">
            <v>1274</v>
          </cell>
          <cell r="X100" t="str">
            <v>Dummy</v>
          </cell>
        </row>
        <row r="101">
          <cell r="C101">
            <v>5658</v>
          </cell>
          <cell r="D101">
            <v>12182</v>
          </cell>
          <cell r="E101">
            <v>0.89849999999999997</v>
          </cell>
          <cell r="F101">
            <v>13017</v>
          </cell>
          <cell r="G101">
            <v>23469</v>
          </cell>
          <cell r="H101" t="str">
            <v>Dummy</v>
          </cell>
          <cell r="I101" t="str">
            <v>Dummy</v>
          </cell>
          <cell r="J101" t="str">
            <v>Dummy</v>
          </cell>
          <cell r="K101" t="str">
            <v>Dummy</v>
          </cell>
          <cell r="L101" t="str">
            <v>Dummy</v>
          </cell>
          <cell r="M101">
            <v>1.1180000000000001</v>
          </cell>
          <cell r="N101">
            <v>3.2860999999999998</v>
          </cell>
          <cell r="O101">
            <v>916</v>
          </cell>
          <cell r="P101">
            <v>16.95</v>
          </cell>
          <cell r="Q101">
            <v>1860</v>
          </cell>
          <cell r="R101">
            <v>433</v>
          </cell>
          <cell r="S101" t="str">
            <v>Dummy</v>
          </cell>
          <cell r="T101" t="str">
            <v>Dummy</v>
          </cell>
          <cell r="U101">
            <v>501</v>
          </cell>
          <cell r="V101">
            <v>929</v>
          </cell>
          <cell r="W101">
            <v>1274</v>
          </cell>
          <cell r="X101" t="str">
            <v>Dummy</v>
          </cell>
        </row>
        <row r="102">
          <cell r="C102">
            <v>5538</v>
          </cell>
          <cell r="D102">
            <v>12240</v>
          </cell>
          <cell r="E102">
            <v>0.90200000000000002</v>
          </cell>
          <cell r="F102">
            <v>13017</v>
          </cell>
          <cell r="G102">
            <v>22616</v>
          </cell>
          <cell r="H102" t="str">
            <v>Dummy</v>
          </cell>
          <cell r="I102" t="str">
            <v>Dummy</v>
          </cell>
          <cell r="J102" t="str">
            <v>Dummy</v>
          </cell>
          <cell r="K102" t="str">
            <v>Dummy</v>
          </cell>
          <cell r="L102" t="str">
            <v>Dummy</v>
          </cell>
          <cell r="M102">
            <v>1.0803</v>
          </cell>
          <cell r="N102">
            <v>3.4794</v>
          </cell>
          <cell r="O102">
            <v>918</v>
          </cell>
          <cell r="P102">
            <v>17.37</v>
          </cell>
          <cell r="Q102">
            <v>1924</v>
          </cell>
          <cell r="R102">
            <v>443</v>
          </cell>
          <cell r="S102" t="str">
            <v>Dummy</v>
          </cell>
          <cell r="T102" t="str">
            <v>Dummy</v>
          </cell>
          <cell r="U102">
            <v>508</v>
          </cell>
          <cell r="V102">
            <v>1093</v>
          </cell>
          <cell r="W102">
            <v>1339</v>
          </cell>
          <cell r="X102" t="str">
            <v>Dummy</v>
          </cell>
        </row>
        <row r="103">
          <cell r="C103">
            <v>5608</v>
          </cell>
          <cell r="D103">
            <v>12373</v>
          </cell>
          <cell r="E103">
            <v>0.90410000000000001</v>
          </cell>
          <cell r="F103">
            <v>13022</v>
          </cell>
          <cell r="G103">
            <v>22922</v>
          </cell>
          <cell r="H103" t="str">
            <v>Dummy</v>
          </cell>
          <cell r="I103" t="str">
            <v>Dummy</v>
          </cell>
          <cell r="J103" t="str">
            <v>Dummy</v>
          </cell>
          <cell r="K103" t="str">
            <v>Dummy</v>
          </cell>
          <cell r="L103" t="str">
            <v>Dummy</v>
          </cell>
          <cell r="M103">
            <v>1.0848</v>
          </cell>
          <cell r="N103">
            <v>3.5318000000000001</v>
          </cell>
          <cell r="O103">
            <v>917</v>
          </cell>
          <cell r="P103">
            <v>17.46</v>
          </cell>
          <cell r="Q103">
            <v>1937</v>
          </cell>
          <cell r="R103">
            <v>434</v>
          </cell>
          <cell r="S103" t="str">
            <v>Dummy</v>
          </cell>
          <cell r="T103" t="str">
            <v>Dummy</v>
          </cell>
          <cell r="U103">
            <v>503</v>
          </cell>
          <cell r="V103">
            <v>1048</v>
          </cell>
          <cell r="W103">
            <v>1326</v>
          </cell>
          <cell r="X103" t="str">
            <v>Dummy</v>
          </cell>
        </row>
        <row r="104">
          <cell r="C104">
            <v>5542</v>
          </cell>
          <cell r="D104">
            <v>12552</v>
          </cell>
          <cell r="E104">
            <v>0.90410000000000001</v>
          </cell>
          <cell r="F104">
            <v>13068</v>
          </cell>
          <cell r="G104">
            <v>23170</v>
          </cell>
          <cell r="H104" t="str">
            <v>Dummy</v>
          </cell>
          <cell r="I104" t="str">
            <v>Dummy</v>
          </cell>
          <cell r="J104" t="str">
            <v>Dummy</v>
          </cell>
          <cell r="K104" t="str">
            <v>Dummy</v>
          </cell>
          <cell r="L104" t="str">
            <v>Dummy</v>
          </cell>
          <cell r="M104">
            <v>1.0848</v>
          </cell>
          <cell r="N104">
            <v>3.5318000000000001</v>
          </cell>
          <cell r="O104">
            <v>899</v>
          </cell>
          <cell r="P104">
            <v>16.98</v>
          </cell>
          <cell r="Q104">
            <v>1932</v>
          </cell>
          <cell r="R104">
            <v>426</v>
          </cell>
          <cell r="S104" t="str">
            <v>Dummy</v>
          </cell>
          <cell r="T104" t="str">
            <v>Dummy</v>
          </cell>
          <cell r="U104">
            <v>503</v>
          </cell>
          <cell r="V104">
            <v>1048</v>
          </cell>
          <cell r="W104">
            <v>1326</v>
          </cell>
          <cell r="X104" t="str">
            <v>Dummy</v>
          </cell>
        </row>
        <row r="105">
          <cell r="C105">
            <v>5685</v>
          </cell>
          <cell r="D105">
            <v>12377</v>
          </cell>
          <cell r="E105">
            <v>0.90259999999999996</v>
          </cell>
          <cell r="F105">
            <v>13626</v>
          </cell>
          <cell r="G105">
            <v>24022</v>
          </cell>
          <cell r="H105" t="str">
            <v>Dummy</v>
          </cell>
          <cell r="I105" t="str">
            <v>Dummy</v>
          </cell>
          <cell r="J105" t="str">
            <v>Dummy</v>
          </cell>
          <cell r="K105" t="str">
            <v>Dummy</v>
          </cell>
          <cell r="L105" t="str">
            <v>Dummy</v>
          </cell>
          <cell r="M105">
            <v>1.0524</v>
          </cell>
          <cell r="N105">
            <v>3.4948000000000001</v>
          </cell>
          <cell r="O105">
            <v>906</v>
          </cell>
          <cell r="P105">
            <v>17.260000000000002</v>
          </cell>
          <cell r="Q105">
            <v>1981</v>
          </cell>
          <cell r="R105">
            <v>435</v>
          </cell>
          <cell r="S105" t="str">
            <v>Dummy</v>
          </cell>
          <cell r="T105" t="str">
            <v>Dummy</v>
          </cell>
          <cell r="U105">
            <v>497</v>
          </cell>
          <cell r="V105">
            <v>991</v>
          </cell>
          <cell r="W105">
            <v>1328</v>
          </cell>
          <cell r="X105" t="str">
            <v>Dummy</v>
          </cell>
        </row>
        <row r="106">
          <cell r="C106">
            <v>5607</v>
          </cell>
          <cell r="D106">
            <v>12348</v>
          </cell>
          <cell r="E106">
            <v>0.90259999999999996</v>
          </cell>
          <cell r="F106">
            <v>13623</v>
          </cell>
          <cell r="G106">
            <v>24148</v>
          </cell>
          <cell r="H106" t="str">
            <v>Dummy</v>
          </cell>
          <cell r="I106" t="str">
            <v>Dummy</v>
          </cell>
          <cell r="J106" t="str">
            <v>Dummy</v>
          </cell>
          <cell r="K106" t="str">
            <v>Dummy</v>
          </cell>
          <cell r="L106" t="str">
            <v>Dummy</v>
          </cell>
          <cell r="M106">
            <v>1.0524</v>
          </cell>
          <cell r="N106">
            <v>3.4948000000000001</v>
          </cell>
          <cell r="O106">
            <v>913</v>
          </cell>
          <cell r="P106">
            <v>17.38</v>
          </cell>
          <cell r="Q106">
            <v>2060</v>
          </cell>
          <cell r="R106">
            <v>440</v>
          </cell>
          <cell r="S106" t="str">
            <v>Dummy</v>
          </cell>
          <cell r="T106" t="str">
            <v>Dummy</v>
          </cell>
          <cell r="U106">
            <v>497</v>
          </cell>
          <cell r="V106">
            <v>991</v>
          </cell>
          <cell r="W106">
            <v>1328</v>
          </cell>
          <cell r="X106" t="str">
            <v>Dummy</v>
          </cell>
        </row>
        <row r="107">
          <cell r="C107">
            <v>5607</v>
          </cell>
          <cell r="D107">
            <v>12348</v>
          </cell>
          <cell r="E107">
            <v>0.90259999999999996</v>
          </cell>
          <cell r="F107">
            <v>13623</v>
          </cell>
          <cell r="G107">
            <v>24148</v>
          </cell>
          <cell r="H107" t="str">
            <v>Dummy</v>
          </cell>
          <cell r="I107" t="str">
            <v>Dummy</v>
          </cell>
          <cell r="J107" t="str">
            <v>Dummy</v>
          </cell>
          <cell r="K107" t="str">
            <v>Dummy</v>
          </cell>
          <cell r="L107" t="str">
            <v>Dummy</v>
          </cell>
          <cell r="M107">
            <v>1.0524</v>
          </cell>
          <cell r="N107">
            <v>3.4948000000000001</v>
          </cell>
          <cell r="O107">
            <v>903</v>
          </cell>
          <cell r="P107">
            <v>17.010000000000002</v>
          </cell>
          <cell r="Q107">
            <v>2109</v>
          </cell>
          <cell r="R107">
            <v>459</v>
          </cell>
          <cell r="S107" t="str">
            <v>Dummy</v>
          </cell>
          <cell r="T107" t="str">
            <v>Dummy</v>
          </cell>
          <cell r="U107">
            <v>497</v>
          </cell>
          <cell r="V107">
            <v>991</v>
          </cell>
          <cell r="W107">
            <v>1328</v>
          </cell>
          <cell r="X107" t="str">
            <v>Dummy</v>
          </cell>
        </row>
        <row r="108">
          <cell r="C108">
            <v>5619</v>
          </cell>
          <cell r="D108">
            <v>12337</v>
          </cell>
          <cell r="E108">
            <v>0.9153</v>
          </cell>
          <cell r="F108">
            <v>13758</v>
          </cell>
          <cell r="G108">
            <v>24123</v>
          </cell>
          <cell r="H108" t="str">
            <v>Dummy</v>
          </cell>
          <cell r="I108" t="str">
            <v>Dummy</v>
          </cell>
          <cell r="J108" t="str">
            <v>Dummy</v>
          </cell>
          <cell r="K108" t="str">
            <v>Dummy</v>
          </cell>
          <cell r="L108" t="str">
            <v>Dummy</v>
          </cell>
          <cell r="M108">
            <v>1.0577000000000001</v>
          </cell>
          <cell r="N108">
            <v>3.5962000000000001</v>
          </cell>
          <cell r="O108">
            <v>924</v>
          </cell>
          <cell r="P108">
            <v>17.25</v>
          </cell>
          <cell r="Q108">
            <v>2145</v>
          </cell>
          <cell r="R108">
            <v>479</v>
          </cell>
          <cell r="S108" t="str">
            <v>Dummy</v>
          </cell>
          <cell r="T108" t="str">
            <v>Dummy</v>
          </cell>
          <cell r="U108">
            <v>514</v>
          </cell>
          <cell r="V108">
            <v>1042</v>
          </cell>
          <cell r="W108">
            <v>1373</v>
          </cell>
          <cell r="X108" t="str">
            <v>Dummy</v>
          </cell>
        </row>
        <row r="109">
          <cell r="C109">
            <v>5497</v>
          </cell>
          <cell r="D109">
            <v>12427</v>
          </cell>
          <cell r="E109">
            <v>0.91559999999999997</v>
          </cell>
          <cell r="F109">
            <v>13310</v>
          </cell>
          <cell r="G109">
            <v>23591</v>
          </cell>
          <cell r="H109" t="str">
            <v>Dummy</v>
          </cell>
          <cell r="I109" t="str">
            <v>Dummy</v>
          </cell>
          <cell r="J109" t="str">
            <v>Dummy</v>
          </cell>
          <cell r="K109" t="str">
            <v>Dummy</v>
          </cell>
          <cell r="L109" t="str">
            <v>Dummy</v>
          </cell>
          <cell r="M109">
            <v>1.0772999999999999</v>
          </cell>
          <cell r="N109">
            <v>3.6779999999999999</v>
          </cell>
          <cell r="O109">
            <v>920</v>
          </cell>
          <cell r="P109">
            <v>17.420000000000002</v>
          </cell>
          <cell r="Q109">
            <v>2073</v>
          </cell>
          <cell r="R109">
            <v>472</v>
          </cell>
          <cell r="S109" t="str">
            <v>Dummy</v>
          </cell>
          <cell r="T109" t="str">
            <v>Dummy</v>
          </cell>
          <cell r="U109">
            <v>520</v>
          </cell>
          <cell r="V109">
            <v>1047</v>
          </cell>
          <cell r="W109">
            <v>1398</v>
          </cell>
          <cell r="X109" t="str">
            <v>Dummy</v>
          </cell>
        </row>
        <row r="110">
          <cell r="C110">
            <v>5583</v>
          </cell>
          <cell r="D110">
            <v>12284</v>
          </cell>
          <cell r="E110">
            <v>0.91920000000000002</v>
          </cell>
          <cell r="F110">
            <v>13688</v>
          </cell>
          <cell r="G110">
            <v>23623</v>
          </cell>
          <cell r="H110" t="str">
            <v>Dummy</v>
          </cell>
          <cell r="I110" t="str">
            <v>Dummy</v>
          </cell>
          <cell r="J110" t="str">
            <v>Dummy</v>
          </cell>
          <cell r="K110" t="str">
            <v>Dummy</v>
          </cell>
          <cell r="L110" t="str">
            <v>Dummy</v>
          </cell>
          <cell r="M110">
            <v>1.079</v>
          </cell>
          <cell r="N110">
            <v>3.68</v>
          </cell>
          <cell r="O110">
            <v>945</v>
          </cell>
          <cell r="P110">
            <v>17.98</v>
          </cell>
          <cell r="Q110">
            <v>2180</v>
          </cell>
          <cell r="R110">
            <v>519</v>
          </cell>
          <cell r="S110" t="str">
            <v>Dummy</v>
          </cell>
          <cell r="T110" t="str">
            <v>Dummy</v>
          </cell>
          <cell r="U110">
            <v>523</v>
          </cell>
          <cell r="V110">
            <v>1033</v>
          </cell>
          <cell r="W110">
            <v>1397</v>
          </cell>
          <cell r="X110" t="str">
            <v>Dummy</v>
          </cell>
        </row>
        <row r="111">
          <cell r="C111">
            <v>5560</v>
          </cell>
          <cell r="D111">
            <v>12381</v>
          </cell>
          <cell r="E111">
            <v>0.91920000000000002</v>
          </cell>
          <cell r="F111">
            <v>13500</v>
          </cell>
          <cell r="G111">
            <v>23305</v>
          </cell>
          <cell r="H111" t="str">
            <v>Dummy</v>
          </cell>
          <cell r="I111" t="str">
            <v>Dummy</v>
          </cell>
          <cell r="J111" t="str">
            <v>Dummy</v>
          </cell>
          <cell r="K111" t="str">
            <v>Dummy</v>
          </cell>
          <cell r="L111" t="str">
            <v>Dummy</v>
          </cell>
          <cell r="M111">
            <v>1.079</v>
          </cell>
          <cell r="N111">
            <v>3.68</v>
          </cell>
          <cell r="O111">
            <v>943</v>
          </cell>
          <cell r="P111">
            <v>17.940000000000001</v>
          </cell>
          <cell r="Q111">
            <v>2155</v>
          </cell>
          <cell r="R111">
            <v>506</v>
          </cell>
          <cell r="S111" t="str">
            <v>Dummy</v>
          </cell>
          <cell r="T111" t="str">
            <v>Dummy</v>
          </cell>
          <cell r="U111">
            <v>523</v>
          </cell>
          <cell r="V111">
            <v>1033</v>
          </cell>
          <cell r="W111">
            <v>1397</v>
          </cell>
          <cell r="X111" t="str">
            <v>Dummy</v>
          </cell>
        </row>
        <row r="112">
          <cell r="C112">
            <v>5622</v>
          </cell>
          <cell r="D112">
            <v>12570</v>
          </cell>
          <cell r="E112">
            <v>0.91920000000000002</v>
          </cell>
          <cell r="F112">
            <v>13915</v>
          </cell>
          <cell r="G112">
            <v>23269</v>
          </cell>
          <cell r="H112" t="str">
            <v>Dummy</v>
          </cell>
          <cell r="I112" t="str">
            <v>Dummy</v>
          </cell>
          <cell r="J112" t="str">
            <v>Dummy</v>
          </cell>
          <cell r="K112" t="str">
            <v>Dummy</v>
          </cell>
          <cell r="L112" t="str">
            <v>Dummy</v>
          </cell>
          <cell r="M112">
            <v>1.079</v>
          </cell>
          <cell r="N112">
            <v>3.68</v>
          </cell>
          <cell r="O112">
            <v>938</v>
          </cell>
          <cell r="P112">
            <v>18.059999999999999</v>
          </cell>
          <cell r="Q112">
            <v>2144</v>
          </cell>
          <cell r="R112">
            <v>524</v>
          </cell>
          <cell r="S112" t="str">
            <v>Dummy</v>
          </cell>
          <cell r="T112" t="str">
            <v>Dummy</v>
          </cell>
          <cell r="U112">
            <v>523</v>
          </cell>
          <cell r="V112">
            <v>1033</v>
          </cell>
          <cell r="W112">
            <v>1397</v>
          </cell>
          <cell r="X112" t="str">
            <v>Dummy</v>
          </cell>
        </row>
        <row r="113">
          <cell r="C113">
            <v>5666</v>
          </cell>
          <cell r="D113">
            <v>12685</v>
          </cell>
          <cell r="E113">
            <v>0.92710000000000004</v>
          </cell>
          <cell r="F113">
            <v>13825</v>
          </cell>
          <cell r="G113">
            <v>23715</v>
          </cell>
          <cell r="H113" t="str">
            <v>Dummy</v>
          </cell>
          <cell r="I113" t="str">
            <v>Dummy</v>
          </cell>
          <cell r="J113" t="str">
            <v>Dummy</v>
          </cell>
          <cell r="K113" t="str">
            <v>Dummy</v>
          </cell>
          <cell r="L113" t="str">
            <v>Dummy</v>
          </cell>
          <cell r="M113">
            <v>1.1123000000000001</v>
          </cell>
          <cell r="N113">
            <v>3.7202000000000002</v>
          </cell>
          <cell r="O113">
            <v>937</v>
          </cell>
          <cell r="P113">
            <v>18.12</v>
          </cell>
          <cell r="Q113">
            <v>2123</v>
          </cell>
          <cell r="R113">
            <v>520</v>
          </cell>
          <cell r="S113" t="str">
            <v>Dummy</v>
          </cell>
          <cell r="T113" t="str">
            <v>Dummy</v>
          </cell>
          <cell r="U113">
            <v>533</v>
          </cell>
          <cell r="V113">
            <v>1124</v>
          </cell>
          <cell r="W113">
            <v>1469</v>
          </cell>
          <cell r="X113" t="str">
            <v>Dummy</v>
          </cell>
        </row>
        <row r="114">
          <cell r="C114">
            <v>5767</v>
          </cell>
          <cell r="D114">
            <v>12694</v>
          </cell>
          <cell r="E114">
            <v>0.92710000000000004</v>
          </cell>
          <cell r="F114">
            <v>14031</v>
          </cell>
          <cell r="G114">
            <v>24484</v>
          </cell>
          <cell r="H114" t="str">
            <v>Dummy</v>
          </cell>
          <cell r="I114" t="str">
            <v>Dummy</v>
          </cell>
          <cell r="J114" t="str">
            <v>Dummy</v>
          </cell>
          <cell r="K114" t="str">
            <v>Dummy</v>
          </cell>
          <cell r="L114" t="str">
            <v>Dummy</v>
          </cell>
          <cell r="M114">
            <v>1.1123000000000001</v>
          </cell>
          <cell r="N114">
            <v>3.7202000000000002</v>
          </cell>
          <cell r="O114">
            <v>960</v>
          </cell>
          <cell r="P114">
            <v>19.329999999999998</v>
          </cell>
          <cell r="Q114">
            <v>2140</v>
          </cell>
          <cell r="R114">
            <v>552</v>
          </cell>
          <cell r="S114" t="str">
            <v>Dummy</v>
          </cell>
          <cell r="T114" t="str">
            <v>Dummy</v>
          </cell>
          <cell r="U114">
            <v>533</v>
          </cell>
          <cell r="V114">
            <v>1124</v>
          </cell>
          <cell r="W114">
            <v>1469</v>
          </cell>
          <cell r="X114" t="str">
            <v>Dummy</v>
          </cell>
        </row>
        <row r="115">
          <cell r="C115">
            <v>5651</v>
          </cell>
          <cell r="D115">
            <v>12582</v>
          </cell>
          <cell r="E115">
            <v>0.94259999999999999</v>
          </cell>
          <cell r="F115">
            <v>13926</v>
          </cell>
          <cell r="G115">
            <v>24592</v>
          </cell>
          <cell r="H115" t="str">
            <v>Dummy</v>
          </cell>
          <cell r="I115" t="str">
            <v>Dummy</v>
          </cell>
          <cell r="J115" t="str">
            <v>Dummy</v>
          </cell>
          <cell r="K115" t="str">
            <v>Dummy</v>
          </cell>
          <cell r="L115" t="str">
            <v>Dummy</v>
          </cell>
          <cell r="M115">
            <v>1.1974</v>
          </cell>
          <cell r="N115">
            <v>3.8439999999999999</v>
          </cell>
          <cell r="O115">
            <v>960</v>
          </cell>
          <cell r="P115">
            <v>19.239999999999998</v>
          </cell>
          <cell r="Q115">
            <v>2131</v>
          </cell>
          <cell r="R115">
            <v>556</v>
          </cell>
          <cell r="S115" t="str">
            <v>Dummy</v>
          </cell>
          <cell r="T115" t="str">
            <v>Dummy</v>
          </cell>
          <cell r="U115">
            <v>525</v>
          </cell>
          <cell r="V115">
            <v>1145</v>
          </cell>
          <cell r="W115">
            <v>1475</v>
          </cell>
          <cell r="X115" t="str">
            <v>Dummy</v>
          </cell>
        </row>
        <row r="116">
          <cell r="C116">
            <v>5572</v>
          </cell>
          <cell r="D116">
            <v>12266</v>
          </cell>
          <cell r="E116">
            <v>0.9486</v>
          </cell>
          <cell r="F116">
            <v>13603</v>
          </cell>
          <cell r="G116">
            <v>24332</v>
          </cell>
          <cell r="H116" t="str">
            <v>Dummy</v>
          </cell>
          <cell r="I116" t="str">
            <v>Dummy</v>
          </cell>
          <cell r="J116" t="str">
            <v>Dummy</v>
          </cell>
          <cell r="K116" t="str">
            <v>Dummy</v>
          </cell>
          <cell r="L116" t="str">
            <v>Dummy</v>
          </cell>
          <cell r="M116">
            <v>1.2475000000000001</v>
          </cell>
          <cell r="N116">
            <v>3.8725000000000001</v>
          </cell>
          <cell r="O116">
            <v>972</v>
          </cell>
          <cell r="P116">
            <v>19.62</v>
          </cell>
          <cell r="Q116">
            <v>2150</v>
          </cell>
          <cell r="R116">
            <v>568</v>
          </cell>
          <cell r="S116" t="str">
            <v>Dummy</v>
          </cell>
          <cell r="T116" t="str">
            <v>Dummy</v>
          </cell>
          <cell r="U116">
            <v>543</v>
          </cell>
          <cell r="V116">
            <v>1165</v>
          </cell>
          <cell r="W116">
            <v>1512</v>
          </cell>
          <cell r="X116" t="str">
            <v>Dummy</v>
          </cell>
        </row>
        <row r="117">
          <cell r="C117">
            <v>5406</v>
          </cell>
          <cell r="D117">
            <v>12259</v>
          </cell>
          <cell r="E117">
            <v>0.93310000000000004</v>
          </cell>
          <cell r="F117">
            <v>12992</v>
          </cell>
          <cell r="G117">
            <v>23585</v>
          </cell>
          <cell r="H117" t="str">
            <v>Dummy</v>
          </cell>
          <cell r="I117" t="str">
            <v>Dummy</v>
          </cell>
          <cell r="J117" t="str">
            <v>Dummy</v>
          </cell>
          <cell r="K117" t="str">
            <v>Dummy</v>
          </cell>
          <cell r="L117" t="str">
            <v>Dummy</v>
          </cell>
          <cell r="M117">
            <v>1.2446999999999999</v>
          </cell>
          <cell r="N117">
            <v>3.8755999999999999</v>
          </cell>
          <cell r="O117">
            <v>989</v>
          </cell>
          <cell r="P117">
            <v>20.16</v>
          </cell>
          <cell r="Q117">
            <v>2174</v>
          </cell>
          <cell r="R117">
            <v>579</v>
          </cell>
          <cell r="S117" t="str">
            <v>Dummy</v>
          </cell>
          <cell r="T117" t="str">
            <v>Dummy</v>
          </cell>
          <cell r="U117">
            <v>546</v>
          </cell>
          <cell r="V117">
            <v>1086</v>
          </cell>
          <cell r="W117">
            <v>1536</v>
          </cell>
          <cell r="X117" t="str">
            <v>Dummy</v>
          </cell>
        </row>
        <row r="118">
          <cell r="C118">
            <v>5380</v>
          </cell>
          <cell r="D118">
            <v>12214</v>
          </cell>
          <cell r="E118">
            <v>0.93310000000000004</v>
          </cell>
          <cell r="F118">
            <v>12992</v>
          </cell>
          <cell r="G118">
            <v>23120</v>
          </cell>
          <cell r="H118" t="str">
            <v>Dummy</v>
          </cell>
          <cell r="I118" t="str">
            <v>Dummy</v>
          </cell>
          <cell r="J118" t="str">
            <v>Dummy</v>
          </cell>
          <cell r="K118" t="str">
            <v>Dummy</v>
          </cell>
          <cell r="L118" t="str">
            <v>Dummy</v>
          </cell>
          <cell r="M118">
            <v>1.2698</v>
          </cell>
          <cell r="N118">
            <v>3.9268000000000001</v>
          </cell>
          <cell r="O118">
            <v>985</v>
          </cell>
          <cell r="P118">
            <v>20.32</v>
          </cell>
          <cell r="Q118">
            <v>2273</v>
          </cell>
          <cell r="R118">
            <v>582</v>
          </cell>
          <cell r="S118" t="str">
            <v>Dummy</v>
          </cell>
          <cell r="T118" t="str">
            <v>Dummy</v>
          </cell>
          <cell r="U118">
            <v>555</v>
          </cell>
          <cell r="V118">
            <v>1102</v>
          </cell>
          <cell r="W118">
            <v>1559</v>
          </cell>
          <cell r="X118" t="str">
            <v>Dummy</v>
          </cell>
        </row>
        <row r="119">
          <cell r="C119">
            <v>5377</v>
          </cell>
          <cell r="D119">
            <v>12255</v>
          </cell>
          <cell r="E119">
            <v>0.93310000000000004</v>
          </cell>
          <cell r="F119">
            <v>12972</v>
          </cell>
          <cell r="G119">
            <v>23114</v>
          </cell>
          <cell r="H119" t="str">
            <v>Dummy</v>
          </cell>
          <cell r="I119" t="str">
            <v>Dummy</v>
          </cell>
          <cell r="J119" t="str">
            <v>Dummy</v>
          </cell>
          <cell r="K119" t="str">
            <v>Dummy</v>
          </cell>
          <cell r="L119" t="str">
            <v>Dummy</v>
          </cell>
          <cell r="M119">
            <v>1.2335</v>
          </cell>
          <cell r="N119">
            <v>3.8511000000000002</v>
          </cell>
          <cell r="O119">
            <v>975</v>
          </cell>
          <cell r="P119">
            <v>19.48</v>
          </cell>
          <cell r="Q119">
            <v>2189</v>
          </cell>
          <cell r="R119">
            <v>532</v>
          </cell>
          <cell r="S119" t="str">
            <v>Dummy</v>
          </cell>
          <cell r="T119" t="str">
            <v>Dummy</v>
          </cell>
          <cell r="U119">
            <v>554</v>
          </cell>
          <cell r="V119">
            <v>1087</v>
          </cell>
          <cell r="W119">
            <v>1510</v>
          </cell>
          <cell r="X119" t="str">
            <v>Dummy</v>
          </cell>
        </row>
        <row r="120">
          <cell r="C120">
            <v>5436</v>
          </cell>
          <cell r="D120">
            <v>12040</v>
          </cell>
          <cell r="E120">
            <v>0.93459999999999999</v>
          </cell>
          <cell r="F120">
            <v>13215</v>
          </cell>
          <cell r="G120">
            <v>23343</v>
          </cell>
          <cell r="H120" t="str">
            <v>Dummy</v>
          </cell>
          <cell r="I120" t="str">
            <v>Dummy</v>
          </cell>
          <cell r="J120" t="str">
            <v>Dummy</v>
          </cell>
          <cell r="K120" t="str">
            <v>Dummy</v>
          </cell>
          <cell r="L120" t="str">
            <v>Dummy</v>
          </cell>
          <cell r="M120">
            <v>1.27</v>
          </cell>
          <cell r="N120">
            <v>3.9540000000000002</v>
          </cell>
          <cell r="O120">
            <v>977</v>
          </cell>
          <cell r="P120">
            <v>20.8</v>
          </cell>
          <cell r="Q120">
            <v>2230</v>
          </cell>
          <cell r="R120">
            <v>535</v>
          </cell>
          <cell r="S120" t="str">
            <v>Dummy</v>
          </cell>
          <cell r="T120" t="str">
            <v>Dummy</v>
          </cell>
          <cell r="U120">
            <v>567</v>
          </cell>
          <cell r="V120">
            <v>1105</v>
          </cell>
          <cell r="W120">
            <v>1508</v>
          </cell>
          <cell r="X120" t="str">
            <v>Dummy</v>
          </cell>
        </row>
        <row r="121">
          <cell r="C121">
            <v>5264</v>
          </cell>
          <cell r="D121">
            <v>11894</v>
          </cell>
          <cell r="E121">
            <v>0.93610000000000004</v>
          </cell>
          <cell r="F121">
            <v>12783</v>
          </cell>
          <cell r="G121">
            <v>22501</v>
          </cell>
          <cell r="H121" t="str">
            <v>Dummy</v>
          </cell>
          <cell r="I121" t="str">
            <v>Dummy</v>
          </cell>
          <cell r="J121" t="str">
            <v>Dummy</v>
          </cell>
          <cell r="K121" t="str">
            <v>Dummy</v>
          </cell>
          <cell r="L121" t="str">
            <v>Dummy</v>
          </cell>
          <cell r="M121">
            <v>1.1820999999999999</v>
          </cell>
          <cell r="N121">
            <v>3.8658000000000001</v>
          </cell>
          <cell r="O121">
            <v>973</v>
          </cell>
          <cell r="P121">
            <v>20.22</v>
          </cell>
          <cell r="Q121">
            <v>2082</v>
          </cell>
          <cell r="R121">
            <v>506</v>
          </cell>
          <cell r="S121" t="str">
            <v>Dummy</v>
          </cell>
          <cell r="T121" t="str">
            <v>Dummy</v>
          </cell>
          <cell r="U121">
            <v>567</v>
          </cell>
          <cell r="V121">
            <v>1125</v>
          </cell>
          <cell r="W121">
            <v>1458</v>
          </cell>
          <cell r="X121" t="str">
            <v>Dummy</v>
          </cell>
        </row>
        <row r="122">
          <cell r="C122">
            <v>5180</v>
          </cell>
          <cell r="D122">
            <v>11740</v>
          </cell>
          <cell r="E122">
            <v>0.93610000000000004</v>
          </cell>
          <cell r="F122">
            <v>12532</v>
          </cell>
          <cell r="G122">
            <v>22705</v>
          </cell>
          <cell r="H122" t="str">
            <v>Dummy</v>
          </cell>
          <cell r="I122" t="str">
            <v>Dummy</v>
          </cell>
          <cell r="J122" t="str">
            <v>Dummy</v>
          </cell>
          <cell r="K122" t="str">
            <v>Dummy</v>
          </cell>
          <cell r="L122" t="str">
            <v>Dummy</v>
          </cell>
          <cell r="M122">
            <v>1.1820999999999999</v>
          </cell>
          <cell r="N122">
            <v>3.8658000000000001</v>
          </cell>
          <cell r="O122">
            <v>969</v>
          </cell>
          <cell r="P122">
            <v>19.57</v>
          </cell>
          <cell r="Q122">
            <v>1947</v>
          </cell>
          <cell r="R122">
            <v>463</v>
          </cell>
          <cell r="S122" t="str">
            <v>Dummy</v>
          </cell>
          <cell r="T122" t="str">
            <v>Dummy</v>
          </cell>
          <cell r="U122">
            <v>567</v>
          </cell>
          <cell r="V122">
            <v>1125</v>
          </cell>
          <cell r="W122">
            <v>1458</v>
          </cell>
          <cell r="X122" t="str">
            <v>Dummy</v>
          </cell>
        </row>
        <row r="123">
          <cell r="C123">
            <v>5134</v>
          </cell>
          <cell r="D123">
            <v>12157</v>
          </cell>
          <cell r="E123">
            <v>0.92510000000000003</v>
          </cell>
          <cell r="F123">
            <v>12658</v>
          </cell>
          <cell r="G123">
            <v>22995</v>
          </cell>
          <cell r="H123" t="str">
            <v>Dummy</v>
          </cell>
          <cell r="I123" t="str">
            <v>Dummy</v>
          </cell>
          <cell r="J123" t="str">
            <v>Dummy</v>
          </cell>
          <cell r="K123" t="str">
            <v>Dummy</v>
          </cell>
          <cell r="L123" t="str">
            <v>Dummy</v>
          </cell>
          <cell r="M123">
            <v>1.1774</v>
          </cell>
          <cell r="N123">
            <v>3.8050999999999999</v>
          </cell>
          <cell r="O123">
            <v>970</v>
          </cell>
          <cell r="P123">
            <v>20.25</v>
          </cell>
          <cell r="Q123">
            <v>2055</v>
          </cell>
          <cell r="R123">
            <v>483</v>
          </cell>
          <cell r="S123" t="str">
            <v>Dummy</v>
          </cell>
          <cell r="T123" t="str">
            <v>Dummy</v>
          </cell>
          <cell r="U123">
            <v>565</v>
          </cell>
          <cell r="V123">
            <v>1163</v>
          </cell>
          <cell r="W123">
            <v>1406</v>
          </cell>
          <cell r="X123" t="str">
            <v>Dummy</v>
          </cell>
        </row>
        <row r="124">
          <cell r="C124">
            <v>5258</v>
          </cell>
          <cell r="D124">
            <v>12110</v>
          </cell>
          <cell r="E124">
            <v>0.93010000000000004</v>
          </cell>
          <cell r="F124">
            <v>12861</v>
          </cell>
          <cell r="G124">
            <v>23423</v>
          </cell>
          <cell r="H124" t="str">
            <v>Dummy</v>
          </cell>
          <cell r="I124" t="str">
            <v>Dummy</v>
          </cell>
          <cell r="J124" t="str">
            <v>Dummy</v>
          </cell>
          <cell r="K124" t="str">
            <v>Dummy</v>
          </cell>
          <cell r="L124" t="str">
            <v>Dummy</v>
          </cell>
          <cell r="M124">
            <v>1.1452</v>
          </cell>
          <cell r="N124">
            <v>3.8035999999999999</v>
          </cell>
          <cell r="O124">
            <v>976</v>
          </cell>
          <cell r="P124">
            <v>19.7</v>
          </cell>
          <cell r="Q124">
            <v>2051</v>
          </cell>
          <cell r="R124">
            <v>493</v>
          </cell>
          <cell r="S124" t="str">
            <v>Dummy</v>
          </cell>
          <cell r="T124" t="str">
            <v>Dummy</v>
          </cell>
          <cell r="U124">
            <v>572</v>
          </cell>
          <cell r="V124">
            <v>1223</v>
          </cell>
          <cell r="W124">
            <v>1407</v>
          </cell>
          <cell r="X124" t="str">
            <v>Dummy</v>
          </cell>
        </row>
        <row r="125">
          <cell r="C125">
            <v>5136</v>
          </cell>
          <cell r="D125">
            <v>12146</v>
          </cell>
          <cell r="E125">
            <v>0.93010000000000004</v>
          </cell>
          <cell r="F125">
            <v>12433</v>
          </cell>
          <cell r="G125">
            <v>22302</v>
          </cell>
          <cell r="H125" t="str">
            <v>Dummy</v>
          </cell>
          <cell r="I125" t="str">
            <v>Dummy</v>
          </cell>
          <cell r="J125" t="str">
            <v>Dummy</v>
          </cell>
          <cell r="K125" t="str">
            <v>Dummy</v>
          </cell>
          <cell r="L125" t="str">
            <v>Dummy</v>
          </cell>
          <cell r="M125">
            <v>1.1452</v>
          </cell>
          <cell r="N125">
            <v>3.8035999999999999</v>
          </cell>
          <cell r="O125">
            <v>995</v>
          </cell>
          <cell r="P125">
            <v>20.79</v>
          </cell>
          <cell r="Q125">
            <v>2100</v>
          </cell>
          <cell r="R125">
            <v>509</v>
          </cell>
          <cell r="S125" t="str">
            <v>Dummy</v>
          </cell>
          <cell r="T125" t="str">
            <v>Dummy</v>
          </cell>
          <cell r="U125">
            <v>572</v>
          </cell>
          <cell r="V125">
            <v>1223</v>
          </cell>
          <cell r="W125">
            <v>1407</v>
          </cell>
          <cell r="X125" t="str">
            <v>Dummy</v>
          </cell>
        </row>
        <row r="126">
          <cell r="C126">
            <v>5207</v>
          </cell>
          <cell r="D126">
            <v>11951</v>
          </cell>
          <cell r="E126">
            <v>0.93010000000000004</v>
          </cell>
          <cell r="F126">
            <v>12242</v>
          </cell>
          <cell r="G126">
            <v>22237</v>
          </cell>
          <cell r="H126" t="str">
            <v>Dummy</v>
          </cell>
          <cell r="I126" t="str">
            <v>Dummy</v>
          </cell>
          <cell r="J126" t="str">
            <v>Dummy</v>
          </cell>
          <cell r="K126" t="str">
            <v>Dummy</v>
          </cell>
          <cell r="L126" t="str">
            <v>Dummy</v>
          </cell>
          <cell r="M126">
            <v>1.1452</v>
          </cell>
          <cell r="N126">
            <v>3.8035999999999999</v>
          </cell>
          <cell r="O126">
            <v>1004</v>
          </cell>
          <cell r="P126">
            <v>20.41</v>
          </cell>
          <cell r="Q126">
            <v>2107</v>
          </cell>
          <cell r="R126">
            <v>512</v>
          </cell>
          <cell r="S126" t="str">
            <v>Dummy</v>
          </cell>
          <cell r="T126" t="str">
            <v>Dummy</v>
          </cell>
          <cell r="U126">
            <v>572</v>
          </cell>
          <cell r="V126">
            <v>1223</v>
          </cell>
          <cell r="W126">
            <v>1407</v>
          </cell>
          <cell r="X126" t="str">
            <v>Dummy</v>
          </cell>
        </row>
        <row r="127">
          <cell r="C127">
            <v>5087</v>
          </cell>
          <cell r="D127">
            <v>11972</v>
          </cell>
          <cell r="E127">
            <v>0.93010000000000004</v>
          </cell>
          <cell r="F127">
            <v>11788</v>
          </cell>
          <cell r="G127">
            <v>21085</v>
          </cell>
          <cell r="H127" t="str">
            <v>Dummy</v>
          </cell>
          <cell r="I127" t="str">
            <v>Dummy</v>
          </cell>
          <cell r="J127" t="str">
            <v>Dummy</v>
          </cell>
          <cell r="K127" t="str">
            <v>Dummy</v>
          </cell>
          <cell r="L127" t="str">
            <v>Dummy</v>
          </cell>
          <cell r="M127">
            <v>1.1452</v>
          </cell>
          <cell r="N127">
            <v>3.8035999999999999</v>
          </cell>
          <cell r="O127">
            <v>1011</v>
          </cell>
          <cell r="P127">
            <v>20.92</v>
          </cell>
          <cell r="Q127">
            <v>1995</v>
          </cell>
          <cell r="R127">
            <v>483</v>
          </cell>
          <cell r="S127" t="str">
            <v>Dummy</v>
          </cell>
          <cell r="T127" t="str">
            <v>Dummy</v>
          </cell>
          <cell r="U127">
            <v>572</v>
          </cell>
          <cell r="V127">
            <v>1223</v>
          </cell>
          <cell r="W127">
            <v>1407</v>
          </cell>
          <cell r="X127" t="str">
            <v>Dummy</v>
          </cell>
        </row>
        <row r="128">
          <cell r="C128">
            <v>5086</v>
          </cell>
          <cell r="D128">
            <v>12393</v>
          </cell>
          <cell r="E128">
            <v>0.92759999999999998</v>
          </cell>
          <cell r="F128">
            <v>11964</v>
          </cell>
          <cell r="G128">
            <v>21385</v>
          </cell>
          <cell r="H128" t="str">
            <v>Dummy</v>
          </cell>
          <cell r="I128" t="str">
            <v>Dummy</v>
          </cell>
          <cell r="J128" t="str">
            <v>Dummy</v>
          </cell>
          <cell r="K128" t="str">
            <v>Dummy</v>
          </cell>
          <cell r="L128" t="str">
            <v>Dummy</v>
          </cell>
          <cell r="M128">
            <v>1.1282000000000001</v>
          </cell>
          <cell r="N128">
            <v>3.7618999999999998</v>
          </cell>
          <cell r="O128">
            <v>1007</v>
          </cell>
          <cell r="P128">
            <v>20.38</v>
          </cell>
          <cell r="Q128">
            <v>1998</v>
          </cell>
          <cell r="R128">
            <v>481</v>
          </cell>
          <cell r="S128" t="str">
            <v>Dummy</v>
          </cell>
          <cell r="T128" t="str">
            <v>Dummy</v>
          </cell>
          <cell r="U128">
            <v>539</v>
          </cell>
          <cell r="V128">
            <v>1131</v>
          </cell>
          <cell r="W128">
            <v>1302</v>
          </cell>
          <cell r="X128" t="str">
            <v>Dummy</v>
          </cell>
        </row>
        <row r="129">
          <cell r="C129">
            <v>5289</v>
          </cell>
          <cell r="D129">
            <v>12100</v>
          </cell>
          <cell r="E129">
            <v>0.92759999999999998</v>
          </cell>
          <cell r="F129">
            <v>12260</v>
          </cell>
          <cell r="G129">
            <v>21867</v>
          </cell>
          <cell r="H129" t="str">
            <v>Dummy</v>
          </cell>
          <cell r="I129" t="str">
            <v>Dummy</v>
          </cell>
          <cell r="J129" t="str">
            <v>Dummy</v>
          </cell>
          <cell r="K129" t="str">
            <v>Dummy</v>
          </cell>
          <cell r="L129" t="str">
            <v>Dummy</v>
          </cell>
          <cell r="M129">
            <v>1.1282000000000001</v>
          </cell>
          <cell r="N129">
            <v>3.7618999999999998</v>
          </cell>
          <cell r="O129">
            <v>959</v>
          </cell>
          <cell r="P129">
            <v>19.88</v>
          </cell>
          <cell r="Q129">
            <v>1890</v>
          </cell>
          <cell r="R129">
            <v>464</v>
          </cell>
          <cell r="S129" t="str">
            <v>Dummy</v>
          </cell>
          <cell r="T129" t="str">
            <v>Dummy</v>
          </cell>
          <cell r="U129">
            <v>539</v>
          </cell>
          <cell r="V129">
            <v>1131</v>
          </cell>
          <cell r="W129">
            <v>1302</v>
          </cell>
          <cell r="X129" t="str">
            <v>Dummy</v>
          </cell>
        </row>
        <row r="130">
          <cell r="C130">
            <v>5128</v>
          </cell>
          <cell r="D130">
            <v>12361</v>
          </cell>
          <cell r="E130">
            <v>0.92759999999999998</v>
          </cell>
          <cell r="F130">
            <v>12260</v>
          </cell>
          <cell r="G130">
            <v>21108</v>
          </cell>
          <cell r="H130" t="str">
            <v>Dummy</v>
          </cell>
          <cell r="I130" t="str">
            <v>Dummy</v>
          </cell>
          <cell r="J130" t="str">
            <v>Dummy</v>
          </cell>
          <cell r="K130" t="str">
            <v>Dummy</v>
          </cell>
          <cell r="L130" t="str">
            <v>Dummy</v>
          </cell>
          <cell r="M130">
            <v>1.032</v>
          </cell>
          <cell r="N130">
            <v>3.6097999999999999</v>
          </cell>
          <cell r="O130">
            <v>926</v>
          </cell>
          <cell r="P130">
            <v>17.53</v>
          </cell>
          <cell r="Q130">
            <v>1823</v>
          </cell>
          <cell r="R130">
            <v>430</v>
          </cell>
          <cell r="S130" t="str">
            <v>Dummy</v>
          </cell>
          <cell r="T130" t="str">
            <v>Dummy</v>
          </cell>
          <cell r="U130">
            <v>507</v>
          </cell>
          <cell r="V130">
            <v>987</v>
          </cell>
          <cell r="W130">
            <v>1207</v>
          </cell>
          <cell r="X130" t="str">
            <v>Dummy</v>
          </cell>
        </row>
        <row r="131">
          <cell r="C131">
            <v>5128</v>
          </cell>
          <cell r="D131">
            <v>12361</v>
          </cell>
          <cell r="E131">
            <v>0.92759999999999998</v>
          </cell>
          <cell r="F131">
            <v>12483</v>
          </cell>
          <cell r="G131">
            <v>21108</v>
          </cell>
          <cell r="H131" t="str">
            <v>Dummy</v>
          </cell>
          <cell r="I131" t="str">
            <v>Dummy</v>
          </cell>
          <cell r="J131" t="str">
            <v>Dummy</v>
          </cell>
          <cell r="K131" t="str">
            <v>Dummy</v>
          </cell>
          <cell r="L131" t="str">
            <v>Dummy</v>
          </cell>
          <cell r="M131">
            <v>1.032</v>
          </cell>
          <cell r="N131">
            <v>3.6097999999999999</v>
          </cell>
          <cell r="O131">
            <v>926</v>
          </cell>
          <cell r="P131">
            <v>17.53</v>
          </cell>
          <cell r="Q131">
            <v>1823</v>
          </cell>
          <cell r="R131">
            <v>430</v>
          </cell>
          <cell r="S131" t="str">
            <v>Dummy</v>
          </cell>
          <cell r="T131" t="str">
            <v>Dummy</v>
          </cell>
          <cell r="U131">
            <v>507</v>
          </cell>
          <cell r="V131">
            <v>987</v>
          </cell>
          <cell r="W131">
            <v>1207</v>
          </cell>
          <cell r="X131" t="str">
            <v>Dummy</v>
          </cell>
        </row>
        <row r="132">
          <cell r="C132">
            <v>5128</v>
          </cell>
          <cell r="D132">
            <v>12549</v>
          </cell>
          <cell r="E132">
            <v>0.92759999999999998</v>
          </cell>
          <cell r="F132">
            <v>12480</v>
          </cell>
          <cell r="G132">
            <v>21108</v>
          </cell>
          <cell r="H132" t="str">
            <v>Dummy</v>
          </cell>
          <cell r="I132" t="str">
            <v>Dummy</v>
          </cell>
          <cell r="J132" t="str">
            <v>Dummy</v>
          </cell>
          <cell r="K132" t="str">
            <v>Dummy</v>
          </cell>
          <cell r="L132" t="str">
            <v>Dummy</v>
          </cell>
          <cell r="M132">
            <v>1.032</v>
          </cell>
          <cell r="N132">
            <v>3.6097999999999999</v>
          </cell>
          <cell r="O132">
            <v>926</v>
          </cell>
          <cell r="P132">
            <v>17.53</v>
          </cell>
          <cell r="Q132">
            <v>1823</v>
          </cell>
          <cell r="R132">
            <v>430</v>
          </cell>
          <cell r="S132" t="str">
            <v>Dummy</v>
          </cell>
          <cell r="T132" t="str">
            <v>Dummy</v>
          </cell>
          <cell r="U132">
            <v>507</v>
          </cell>
          <cell r="V132">
            <v>987</v>
          </cell>
          <cell r="W132">
            <v>1207</v>
          </cell>
          <cell r="X132" t="str">
            <v>Dummy</v>
          </cell>
        </row>
        <row r="133">
          <cell r="C133">
            <v>5318</v>
          </cell>
          <cell r="D133">
            <v>12533</v>
          </cell>
          <cell r="E133">
            <v>0.91449999999999998</v>
          </cell>
          <cell r="F133">
            <v>12745</v>
          </cell>
          <cell r="G133">
            <v>22465</v>
          </cell>
          <cell r="H133" t="str">
            <v>Dummy</v>
          </cell>
          <cell r="I133" t="str">
            <v>Dummy</v>
          </cell>
          <cell r="J133" t="str">
            <v>Dummy</v>
          </cell>
          <cell r="K133" t="str">
            <v>Dummy</v>
          </cell>
          <cell r="L133" t="str">
            <v>Dummy</v>
          </cell>
          <cell r="M133">
            <v>1.0591999999999999</v>
          </cell>
          <cell r="N133">
            <v>3.7368000000000001</v>
          </cell>
          <cell r="O133">
            <v>927</v>
          </cell>
          <cell r="P133">
            <v>17.579999999999998</v>
          </cell>
          <cell r="Q133">
            <v>1954</v>
          </cell>
          <cell r="R133">
            <v>446</v>
          </cell>
          <cell r="S133" t="str">
            <v>Dummy</v>
          </cell>
          <cell r="T133" t="str">
            <v>Dummy</v>
          </cell>
          <cell r="U133">
            <v>524</v>
          </cell>
          <cell r="V133">
            <v>1020</v>
          </cell>
          <cell r="W133">
            <v>1257</v>
          </cell>
          <cell r="X133" t="str">
            <v>Dummy</v>
          </cell>
        </row>
        <row r="134">
          <cell r="C134">
            <v>5381</v>
          </cell>
          <cell r="D134">
            <v>12423</v>
          </cell>
          <cell r="E134">
            <v>0.91449999999999998</v>
          </cell>
          <cell r="F134">
            <v>12707</v>
          </cell>
          <cell r="G134">
            <v>22617</v>
          </cell>
          <cell r="H134" t="str">
            <v>Dummy</v>
          </cell>
          <cell r="I134" t="str">
            <v>Dummy</v>
          </cell>
          <cell r="J134" t="str">
            <v>Dummy</v>
          </cell>
          <cell r="K134" t="str">
            <v>Dummy</v>
          </cell>
          <cell r="L134" t="str">
            <v>Dummy</v>
          </cell>
          <cell r="M134">
            <v>1.0591999999999999</v>
          </cell>
          <cell r="N134">
            <v>3.7368000000000001</v>
          </cell>
          <cell r="O134">
            <v>947</v>
          </cell>
          <cell r="P134">
            <v>18.07</v>
          </cell>
          <cell r="Q134">
            <v>1983</v>
          </cell>
          <cell r="R134">
            <v>453</v>
          </cell>
          <cell r="S134" t="str">
            <v>Dummy</v>
          </cell>
          <cell r="T134" t="str">
            <v>Dummy</v>
          </cell>
          <cell r="U134">
            <v>524</v>
          </cell>
          <cell r="V134">
            <v>1020</v>
          </cell>
          <cell r="W134">
            <v>1257</v>
          </cell>
          <cell r="X134" t="str">
            <v>Dummy</v>
          </cell>
        </row>
        <row r="135">
          <cell r="C135">
            <v>5372</v>
          </cell>
          <cell r="D135">
            <v>12302</v>
          </cell>
          <cell r="E135">
            <v>0.91449999999999998</v>
          </cell>
          <cell r="F135">
            <v>12605</v>
          </cell>
          <cell r="G135">
            <v>22664</v>
          </cell>
          <cell r="H135" t="str">
            <v>Dummy</v>
          </cell>
          <cell r="I135" t="str">
            <v>Dummy</v>
          </cell>
          <cell r="J135" t="str">
            <v>Dummy</v>
          </cell>
          <cell r="K135" t="str">
            <v>Dummy</v>
          </cell>
          <cell r="L135" t="str">
            <v>Dummy</v>
          </cell>
          <cell r="M135">
            <v>1.0591999999999999</v>
          </cell>
          <cell r="N135">
            <v>3.7368000000000001</v>
          </cell>
          <cell r="O135">
            <v>947</v>
          </cell>
          <cell r="P135">
            <v>18.2</v>
          </cell>
          <cell r="Q135">
            <v>2002</v>
          </cell>
          <cell r="R135">
            <v>446</v>
          </cell>
          <cell r="S135" t="str">
            <v>Dummy</v>
          </cell>
          <cell r="T135" t="str">
            <v>Dummy</v>
          </cell>
          <cell r="U135">
            <v>524</v>
          </cell>
          <cell r="V135">
            <v>1020</v>
          </cell>
          <cell r="W135">
            <v>1257</v>
          </cell>
          <cell r="X135" t="str">
            <v>Dummy</v>
          </cell>
        </row>
        <row r="136">
          <cell r="C136">
            <v>5351</v>
          </cell>
          <cell r="D136">
            <v>12216</v>
          </cell>
          <cell r="E136">
            <v>0.91449999999999998</v>
          </cell>
          <cell r="F136">
            <v>12820</v>
          </cell>
          <cell r="G136">
            <v>23286</v>
          </cell>
          <cell r="H136" t="str">
            <v>Dummy</v>
          </cell>
          <cell r="I136" t="str">
            <v>Dummy</v>
          </cell>
          <cell r="J136" t="str">
            <v>Dummy</v>
          </cell>
          <cell r="K136" t="str">
            <v>Dummy</v>
          </cell>
          <cell r="L136" t="str">
            <v>Dummy</v>
          </cell>
          <cell r="M136">
            <v>1.0591999999999999</v>
          </cell>
          <cell r="N136">
            <v>3.7368000000000001</v>
          </cell>
          <cell r="O136">
            <v>934</v>
          </cell>
          <cell r="P136">
            <v>18.36</v>
          </cell>
          <cell r="Q136">
            <v>1990</v>
          </cell>
          <cell r="R136">
            <v>444</v>
          </cell>
          <cell r="S136" t="str">
            <v>Dummy</v>
          </cell>
          <cell r="T136" t="str">
            <v>Dummy</v>
          </cell>
          <cell r="U136">
            <v>524</v>
          </cell>
          <cell r="V136">
            <v>1020</v>
          </cell>
          <cell r="W136">
            <v>1257</v>
          </cell>
          <cell r="X136" t="str">
            <v>Dummy</v>
          </cell>
        </row>
        <row r="137">
          <cell r="C137">
            <v>5356</v>
          </cell>
          <cell r="D137">
            <v>12263</v>
          </cell>
          <cell r="E137">
            <v>0.91449999999999998</v>
          </cell>
          <cell r="F137">
            <v>12526</v>
          </cell>
          <cell r="G137">
            <v>22849</v>
          </cell>
          <cell r="H137" t="str">
            <v>Dummy</v>
          </cell>
          <cell r="I137" t="str">
            <v>Dummy</v>
          </cell>
          <cell r="J137" t="str">
            <v>Dummy</v>
          </cell>
          <cell r="K137" t="str">
            <v>Dummy</v>
          </cell>
          <cell r="L137" t="str">
            <v>Dummy</v>
          </cell>
          <cell r="M137">
            <v>1.0591999999999999</v>
          </cell>
          <cell r="N137">
            <v>3.7368000000000001</v>
          </cell>
          <cell r="O137">
            <v>934</v>
          </cell>
          <cell r="P137">
            <v>17.989999999999998</v>
          </cell>
          <cell r="Q137">
            <v>2040</v>
          </cell>
          <cell r="R137">
            <v>445</v>
          </cell>
          <cell r="S137" t="str">
            <v>Dummy</v>
          </cell>
          <cell r="T137" t="str">
            <v>Dummy</v>
          </cell>
          <cell r="U137">
            <v>524</v>
          </cell>
          <cell r="V137">
            <v>1020</v>
          </cell>
          <cell r="W137">
            <v>1257</v>
          </cell>
          <cell r="X137" t="str">
            <v>Dummy</v>
          </cell>
        </row>
        <row r="138">
          <cell r="C138">
            <v>5361</v>
          </cell>
          <cell r="D138">
            <v>12654</v>
          </cell>
          <cell r="E138">
            <v>0.91449999999999998</v>
          </cell>
          <cell r="F138">
            <v>12656</v>
          </cell>
          <cell r="G138">
            <v>23137</v>
          </cell>
          <cell r="H138" t="str">
            <v>Dummy</v>
          </cell>
          <cell r="I138" t="str">
            <v>Dummy</v>
          </cell>
          <cell r="J138" t="str">
            <v>Dummy</v>
          </cell>
          <cell r="K138" t="str">
            <v>Dummy</v>
          </cell>
          <cell r="L138" t="str">
            <v>Dummy</v>
          </cell>
          <cell r="M138">
            <v>1.0591999999999999</v>
          </cell>
          <cell r="N138">
            <v>3.7368000000000001</v>
          </cell>
          <cell r="O138">
            <v>888</v>
          </cell>
          <cell r="P138">
            <v>16.739999999999998</v>
          </cell>
          <cell r="Q138">
            <v>1918</v>
          </cell>
          <cell r="R138">
            <v>426</v>
          </cell>
          <cell r="S138" t="str">
            <v>Dummy</v>
          </cell>
          <cell r="T138" t="str">
            <v>Dummy</v>
          </cell>
          <cell r="U138">
            <v>524</v>
          </cell>
          <cell r="V138">
            <v>1020</v>
          </cell>
          <cell r="W138">
            <v>1257</v>
          </cell>
          <cell r="X138" t="str">
            <v>Dummy</v>
          </cell>
        </row>
        <row r="139">
          <cell r="C139">
            <v>5503</v>
          </cell>
          <cell r="D139">
            <v>12609</v>
          </cell>
          <cell r="E139">
            <v>0.91449999999999998</v>
          </cell>
          <cell r="F139">
            <v>13189</v>
          </cell>
          <cell r="G139">
            <v>23872</v>
          </cell>
          <cell r="H139" t="str">
            <v>Dummy</v>
          </cell>
          <cell r="I139" t="str">
            <v>Dummy</v>
          </cell>
          <cell r="J139" t="str">
            <v>Dummy</v>
          </cell>
          <cell r="K139" t="str">
            <v>Dummy</v>
          </cell>
          <cell r="L139" t="str">
            <v>Dummy</v>
          </cell>
          <cell r="M139">
            <v>1.0591999999999999</v>
          </cell>
          <cell r="N139">
            <v>3.7368000000000001</v>
          </cell>
          <cell r="O139">
            <v>890</v>
          </cell>
          <cell r="P139">
            <v>16.89</v>
          </cell>
          <cell r="Q139">
            <v>1927</v>
          </cell>
          <cell r="R139">
            <v>432</v>
          </cell>
          <cell r="S139" t="str">
            <v>Dummy</v>
          </cell>
          <cell r="T139" t="str">
            <v>Dummy</v>
          </cell>
          <cell r="U139">
            <v>524</v>
          </cell>
          <cell r="V139">
            <v>1020</v>
          </cell>
          <cell r="W139">
            <v>1257</v>
          </cell>
          <cell r="X139" t="str">
            <v>Dummy</v>
          </cell>
        </row>
        <row r="140">
          <cell r="C140">
            <v>5609</v>
          </cell>
          <cell r="D140">
            <v>12626</v>
          </cell>
          <cell r="E140">
            <v>0.91449999999999998</v>
          </cell>
          <cell r="F140">
            <v>13390</v>
          </cell>
          <cell r="G140">
            <v>24265</v>
          </cell>
          <cell r="H140" t="str">
            <v>Dummy</v>
          </cell>
          <cell r="I140" t="str">
            <v>Dummy</v>
          </cell>
          <cell r="J140" t="str">
            <v>Dummy</v>
          </cell>
          <cell r="K140" t="str">
            <v>Dummy</v>
          </cell>
          <cell r="L140" t="str">
            <v>Dummy</v>
          </cell>
          <cell r="M140">
            <v>1.0591999999999999</v>
          </cell>
          <cell r="N140">
            <v>3.7368000000000001</v>
          </cell>
          <cell r="O140">
            <v>897</v>
          </cell>
          <cell r="P140">
            <v>17.149999999999999</v>
          </cell>
          <cell r="Q140">
            <v>1975</v>
          </cell>
          <cell r="R140">
            <v>437</v>
          </cell>
          <cell r="S140" t="str">
            <v>Dummy</v>
          </cell>
          <cell r="T140" t="str">
            <v>Dummy</v>
          </cell>
          <cell r="U140">
            <v>524</v>
          </cell>
          <cell r="V140">
            <v>1020</v>
          </cell>
          <cell r="W140">
            <v>1257</v>
          </cell>
          <cell r="X140" t="str">
            <v>Dummy</v>
          </cell>
        </row>
        <row r="141">
          <cell r="C141">
            <v>5620</v>
          </cell>
          <cell r="D141">
            <v>12609</v>
          </cell>
          <cell r="E141">
            <v>0.91449999999999998</v>
          </cell>
          <cell r="F141">
            <v>13293</v>
          </cell>
          <cell r="G141">
            <v>24265</v>
          </cell>
          <cell r="H141" t="str">
            <v>Dummy</v>
          </cell>
          <cell r="I141" t="str">
            <v>Dummy</v>
          </cell>
          <cell r="J141" t="str">
            <v>Dummy</v>
          </cell>
          <cell r="K141" t="str">
            <v>Dummy</v>
          </cell>
          <cell r="L141" t="str">
            <v>Dummy</v>
          </cell>
          <cell r="M141">
            <v>1.0591999999999999</v>
          </cell>
          <cell r="N141">
            <v>3.7368000000000001</v>
          </cell>
          <cell r="O141">
            <v>906</v>
          </cell>
          <cell r="P141">
            <v>17.45</v>
          </cell>
          <cell r="Q141">
            <v>1989</v>
          </cell>
          <cell r="R141">
            <v>438</v>
          </cell>
          <cell r="S141" t="str">
            <v>Dummy</v>
          </cell>
          <cell r="T141" t="str">
            <v>Dummy</v>
          </cell>
          <cell r="U141">
            <v>524</v>
          </cell>
          <cell r="V141">
            <v>1020</v>
          </cell>
          <cell r="W141">
            <v>1257</v>
          </cell>
          <cell r="X141" t="str">
            <v>Dummy</v>
          </cell>
        </row>
        <row r="142">
          <cell r="C142">
            <v>5625</v>
          </cell>
          <cell r="D142">
            <v>12612</v>
          </cell>
          <cell r="E142">
            <v>0.91449999999999998</v>
          </cell>
          <cell r="F142">
            <v>13450</v>
          </cell>
          <cell r="G142">
            <v>24579</v>
          </cell>
          <cell r="H142" t="str">
            <v>Dummy</v>
          </cell>
          <cell r="I142" t="str">
            <v>Dummy</v>
          </cell>
          <cell r="J142" t="str">
            <v>Dummy</v>
          </cell>
          <cell r="K142" t="str">
            <v>Dummy</v>
          </cell>
          <cell r="L142" t="str">
            <v>Dummy</v>
          </cell>
          <cell r="M142">
            <v>1.0591999999999999</v>
          </cell>
          <cell r="N142">
            <v>3.7368000000000001</v>
          </cell>
          <cell r="O142">
            <v>927</v>
          </cell>
          <cell r="P142">
            <v>17.96</v>
          </cell>
          <cell r="Q142">
            <v>2034</v>
          </cell>
          <cell r="R142">
            <v>453</v>
          </cell>
          <cell r="S142" t="str">
            <v>Dummy</v>
          </cell>
          <cell r="T142" t="str">
            <v>Dummy</v>
          </cell>
          <cell r="U142">
            <v>524</v>
          </cell>
          <cell r="V142">
            <v>1020</v>
          </cell>
          <cell r="W142">
            <v>1257</v>
          </cell>
          <cell r="X142" t="str">
            <v>Dummy</v>
          </cell>
        </row>
        <row r="143">
          <cell r="C143">
            <v>5572</v>
          </cell>
          <cell r="D143">
            <v>12576</v>
          </cell>
          <cell r="E143">
            <v>0.91449999999999998</v>
          </cell>
          <cell r="F143">
            <v>13250</v>
          </cell>
          <cell r="G143">
            <v>24312</v>
          </cell>
          <cell r="H143" t="str">
            <v>Dummy</v>
          </cell>
          <cell r="I143" t="str">
            <v>Dummy</v>
          </cell>
          <cell r="J143" t="str">
            <v>Dummy</v>
          </cell>
          <cell r="K143" t="str">
            <v>Dummy</v>
          </cell>
          <cell r="L143" t="str">
            <v>Dummy</v>
          </cell>
          <cell r="M143">
            <v>1.0591999999999999</v>
          </cell>
          <cell r="N143">
            <v>3.7368000000000001</v>
          </cell>
          <cell r="O143">
            <v>915</v>
          </cell>
          <cell r="P143">
            <v>18</v>
          </cell>
          <cell r="Q143">
            <v>2004</v>
          </cell>
          <cell r="R143">
            <v>450</v>
          </cell>
          <cell r="S143" t="str">
            <v>Dummy</v>
          </cell>
          <cell r="T143" t="str">
            <v>Dummy</v>
          </cell>
          <cell r="U143">
            <v>524</v>
          </cell>
          <cell r="V143">
            <v>1020</v>
          </cell>
          <cell r="W143">
            <v>1257</v>
          </cell>
          <cell r="X143" t="str">
            <v>Dummy</v>
          </cell>
        </row>
        <row r="144">
          <cell r="C144">
            <v>5520</v>
          </cell>
          <cell r="D144">
            <v>12527</v>
          </cell>
          <cell r="E144">
            <v>0.91449999999999998</v>
          </cell>
          <cell r="F144">
            <v>13112</v>
          </cell>
          <cell r="G144">
            <v>23985</v>
          </cell>
          <cell r="H144" t="str">
            <v>Dummy</v>
          </cell>
          <cell r="I144" t="str">
            <v>Dummy</v>
          </cell>
          <cell r="J144" t="str">
            <v>Dummy</v>
          </cell>
          <cell r="K144" t="str">
            <v>Dummy</v>
          </cell>
          <cell r="L144" t="str">
            <v>Dummy</v>
          </cell>
          <cell r="M144">
            <v>1.0591999999999999</v>
          </cell>
          <cell r="N144">
            <v>3.7368000000000001</v>
          </cell>
          <cell r="O144">
            <v>917</v>
          </cell>
          <cell r="P144">
            <v>17.489999999999998</v>
          </cell>
          <cell r="Q144">
            <v>1997</v>
          </cell>
          <cell r="R144">
            <v>452</v>
          </cell>
          <cell r="S144" t="str">
            <v>Dummy</v>
          </cell>
          <cell r="T144" t="str">
            <v>Dummy</v>
          </cell>
          <cell r="U144">
            <v>524</v>
          </cell>
          <cell r="V144">
            <v>1020</v>
          </cell>
          <cell r="W144">
            <v>1257</v>
          </cell>
          <cell r="X144" t="str">
            <v>Dummy</v>
          </cell>
        </row>
        <row r="145">
          <cell r="C145">
            <v>5446</v>
          </cell>
          <cell r="D145">
            <v>12582</v>
          </cell>
          <cell r="E145">
            <v>0.91449999999999998</v>
          </cell>
          <cell r="F145">
            <v>12945</v>
          </cell>
          <cell r="G145">
            <v>24187</v>
          </cell>
          <cell r="H145" t="str">
            <v>Dummy</v>
          </cell>
          <cell r="I145" t="str">
            <v>Dummy</v>
          </cell>
          <cell r="J145" t="str">
            <v>Dummy</v>
          </cell>
          <cell r="K145" t="str">
            <v>Dummy</v>
          </cell>
          <cell r="L145" t="str">
            <v>Dummy</v>
          </cell>
          <cell r="M145">
            <v>1.0591999999999999</v>
          </cell>
          <cell r="N145">
            <v>3.7368000000000001</v>
          </cell>
          <cell r="O145">
            <v>928</v>
          </cell>
          <cell r="P145">
            <v>18.32</v>
          </cell>
          <cell r="Q145">
            <v>2028</v>
          </cell>
          <cell r="R145">
            <v>461</v>
          </cell>
          <cell r="S145" t="str">
            <v>Dummy</v>
          </cell>
          <cell r="T145" t="str">
            <v>Dummy</v>
          </cell>
          <cell r="U145">
            <v>524</v>
          </cell>
          <cell r="V145">
            <v>1020</v>
          </cell>
          <cell r="W145">
            <v>1257</v>
          </cell>
          <cell r="X145" t="str">
            <v>Dummy</v>
          </cell>
        </row>
        <row r="146">
          <cell r="C146">
            <v>5439</v>
          </cell>
          <cell r="D146">
            <v>12325</v>
          </cell>
          <cell r="E146">
            <v>0.91449999999999998</v>
          </cell>
          <cell r="F146">
            <v>13324</v>
          </cell>
          <cell r="G146">
            <v>24668</v>
          </cell>
          <cell r="H146" t="str">
            <v>Dummy</v>
          </cell>
          <cell r="I146" t="str">
            <v>Dummy</v>
          </cell>
          <cell r="J146" t="str">
            <v>Dummy</v>
          </cell>
          <cell r="K146" t="str">
            <v>Dummy</v>
          </cell>
          <cell r="L146" t="str">
            <v>Dummy</v>
          </cell>
          <cell r="M146">
            <v>1.0591999999999999</v>
          </cell>
          <cell r="N146">
            <v>3.7368000000000001</v>
          </cell>
          <cell r="O146">
            <v>928</v>
          </cell>
          <cell r="P146">
            <v>17.95</v>
          </cell>
          <cell r="Q146">
            <v>2019</v>
          </cell>
          <cell r="R146">
            <v>469</v>
          </cell>
          <cell r="S146" t="str">
            <v>Dummy</v>
          </cell>
          <cell r="T146" t="str">
            <v>Dummy</v>
          </cell>
          <cell r="U146">
            <v>524</v>
          </cell>
          <cell r="V146">
            <v>1020</v>
          </cell>
          <cell r="W146">
            <v>1257</v>
          </cell>
          <cell r="X146" t="str">
            <v>Dummy</v>
          </cell>
        </row>
        <row r="147">
          <cell r="C147">
            <v>5342</v>
          </cell>
          <cell r="D147">
            <v>12302</v>
          </cell>
          <cell r="E147">
            <v>0.91449999999999998</v>
          </cell>
          <cell r="F147">
            <v>12918</v>
          </cell>
          <cell r="G147">
            <v>23811</v>
          </cell>
          <cell r="H147" t="str">
            <v>Dummy</v>
          </cell>
          <cell r="I147" t="str">
            <v>Dummy</v>
          </cell>
          <cell r="J147" t="str">
            <v>Dummy</v>
          </cell>
          <cell r="K147" t="str">
            <v>Dummy</v>
          </cell>
          <cell r="L147" t="str">
            <v>Dummy</v>
          </cell>
          <cell r="M147">
            <v>1.0591999999999999</v>
          </cell>
          <cell r="N147">
            <v>3.7368000000000001</v>
          </cell>
          <cell r="O147">
            <v>927</v>
          </cell>
          <cell r="P147">
            <v>17.45</v>
          </cell>
          <cell r="Q147">
            <v>1955</v>
          </cell>
          <cell r="R147">
            <v>456</v>
          </cell>
          <cell r="S147" t="str">
            <v>Dummy</v>
          </cell>
          <cell r="T147" t="str">
            <v>Dummy</v>
          </cell>
          <cell r="U147">
            <v>524</v>
          </cell>
          <cell r="V147">
            <v>1020</v>
          </cell>
          <cell r="W147">
            <v>1257</v>
          </cell>
          <cell r="X147" t="str">
            <v>Dummy</v>
          </cell>
        </row>
        <row r="148">
          <cell r="C148">
            <v>5400</v>
          </cell>
          <cell r="D148">
            <v>12362</v>
          </cell>
          <cell r="E148">
            <v>0.91449999999999998</v>
          </cell>
          <cell r="F148">
            <v>12991</v>
          </cell>
          <cell r="G148">
            <v>23901</v>
          </cell>
          <cell r="H148" t="str">
            <v>Dummy</v>
          </cell>
          <cell r="I148" t="str">
            <v>Dummy</v>
          </cell>
          <cell r="J148" t="str">
            <v>Dummy</v>
          </cell>
          <cell r="K148" t="str">
            <v>Dummy</v>
          </cell>
          <cell r="L148" t="str">
            <v>Dummy</v>
          </cell>
          <cell r="M148">
            <v>1.0591999999999999</v>
          </cell>
          <cell r="N148">
            <v>3.7368000000000001</v>
          </cell>
          <cell r="O148">
            <v>930</v>
          </cell>
          <cell r="P148">
            <v>17.86</v>
          </cell>
          <cell r="Q148">
            <v>1955</v>
          </cell>
          <cell r="R148">
            <v>456</v>
          </cell>
          <cell r="S148" t="str">
            <v>Dummy</v>
          </cell>
          <cell r="T148" t="str">
            <v>Dummy</v>
          </cell>
          <cell r="U148">
            <v>524</v>
          </cell>
          <cell r="V148">
            <v>1020</v>
          </cell>
          <cell r="W148">
            <v>1257</v>
          </cell>
          <cell r="X148" t="str">
            <v>Dummy</v>
          </cell>
        </row>
        <row r="149">
          <cell r="C149">
            <v>5470</v>
          </cell>
          <cell r="D149">
            <v>12619</v>
          </cell>
          <cell r="E149">
            <v>0.91449999999999998</v>
          </cell>
          <cell r="F149">
            <v>13146</v>
          </cell>
          <cell r="G149">
            <v>23878</v>
          </cell>
          <cell r="H149" t="str">
            <v>Dummy</v>
          </cell>
          <cell r="I149" t="str">
            <v>Dummy</v>
          </cell>
          <cell r="J149" t="str">
            <v>Dummy</v>
          </cell>
          <cell r="K149" t="str">
            <v>Dummy</v>
          </cell>
          <cell r="L149" t="str">
            <v>Dummy</v>
          </cell>
          <cell r="M149">
            <v>1.0591999999999999</v>
          </cell>
          <cell r="N149">
            <v>3.7368000000000001</v>
          </cell>
          <cell r="O149">
            <v>945</v>
          </cell>
          <cell r="P149">
            <v>18.07</v>
          </cell>
          <cell r="Q149">
            <v>2024</v>
          </cell>
          <cell r="R149">
            <v>462</v>
          </cell>
          <cell r="S149" t="str">
            <v>Dummy</v>
          </cell>
          <cell r="T149" t="str">
            <v>Dummy</v>
          </cell>
          <cell r="U149">
            <v>524</v>
          </cell>
          <cell r="V149">
            <v>1020</v>
          </cell>
          <cell r="W149">
            <v>1257</v>
          </cell>
          <cell r="X149" t="str">
            <v>Dummy</v>
          </cell>
        </row>
        <row r="150">
          <cell r="C150">
            <v>5519</v>
          </cell>
          <cell r="D150">
            <v>12620</v>
          </cell>
          <cell r="E150">
            <v>0.91449999999999998</v>
          </cell>
          <cell r="F150">
            <v>13398</v>
          </cell>
          <cell r="G150">
            <v>24259</v>
          </cell>
          <cell r="H150" t="str">
            <v>Dummy</v>
          </cell>
          <cell r="I150" t="str">
            <v>Dummy</v>
          </cell>
          <cell r="J150" t="str">
            <v>Dummy</v>
          </cell>
          <cell r="K150" t="str">
            <v>Dummy</v>
          </cell>
          <cell r="L150" t="str">
            <v>Dummy</v>
          </cell>
          <cell r="M150">
            <v>1.0591999999999999</v>
          </cell>
          <cell r="N150">
            <v>3.7368000000000001</v>
          </cell>
          <cell r="O150">
            <v>946</v>
          </cell>
          <cell r="P150">
            <v>18.559999999999999</v>
          </cell>
          <cell r="Q150">
            <v>2048</v>
          </cell>
          <cell r="R150">
            <v>457</v>
          </cell>
          <cell r="S150" t="str">
            <v>Dummy</v>
          </cell>
          <cell r="T150" t="str">
            <v>Dummy</v>
          </cell>
          <cell r="U150">
            <v>524</v>
          </cell>
          <cell r="V150">
            <v>1020</v>
          </cell>
          <cell r="W150">
            <v>1257</v>
          </cell>
          <cell r="X150" t="str">
            <v>Dummy</v>
          </cell>
        </row>
        <row r="151">
          <cell r="C151">
            <v>5430</v>
          </cell>
          <cell r="D151">
            <v>12849</v>
          </cell>
          <cell r="E151">
            <v>0.91449999999999998</v>
          </cell>
          <cell r="F151">
            <v>13476</v>
          </cell>
          <cell r="G151">
            <v>24198</v>
          </cell>
          <cell r="H151" t="str">
            <v>Dummy</v>
          </cell>
          <cell r="I151" t="str">
            <v>Dummy</v>
          </cell>
          <cell r="J151" t="str">
            <v>Dummy</v>
          </cell>
          <cell r="K151" t="str">
            <v>Dummy</v>
          </cell>
          <cell r="L151" t="str">
            <v>Dummy</v>
          </cell>
          <cell r="M151">
            <v>1.0591999999999999</v>
          </cell>
          <cell r="N151">
            <v>3.7368000000000001</v>
          </cell>
          <cell r="O151">
            <v>909</v>
          </cell>
          <cell r="P151">
            <v>18.18</v>
          </cell>
          <cell r="Q151">
            <v>2026</v>
          </cell>
          <cell r="R151">
            <v>451</v>
          </cell>
          <cell r="S151" t="str">
            <v>Dummy</v>
          </cell>
          <cell r="T151" t="str">
            <v>Dummy</v>
          </cell>
          <cell r="U151">
            <v>524</v>
          </cell>
          <cell r="V151">
            <v>1020</v>
          </cell>
          <cell r="W151">
            <v>1257</v>
          </cell>
          <cell r="X151" t="str">
            <v>Dummy</v>
          </cell>
        </row>
        <row r="152">
          <cell r="C152">
            <v>5600</v>
          </cell>
          <cell r="D152">
            <v>12825</v>
          </cell>
          <cell r="E152">
            <v>0.91449999999999998</v>
          </cell>
          <cell r="F152">
            <v>13697</v>
          </cell>
          <cell r="G152">
            <v>24722</v>
          </cell>
          <cell r="H152" t="str">
            <v>Dummy</v>
          </cell>
          <cell r="I152" t="str">
            <v>Dummy</v>
          </cell>
          <cell r="J152" t="str">
            <v>Dummy</v>
          </cell>
          <cell r="K152" t="str">
            <v>Dummy</v>
          </cell>
          <cell r="L152" t="str">
            <v>Dummy</v>
          </cell>
          <cell r="M152">
            <v>1.0591999999999999</v>
          </cell>
          <cell r="N152">
            <v>3.7368000000000001</v>
          </cell>
          <cell r="O152">
            <v>919</v>
          </cell>
          <cell r="P152">
            <v>17.86</v>
          </cell>
          <cell r="Q152">
            <v>2034</v>
          </cell>
          <cell r="R152">
            <v>453</v>
          </cell>
          <cell r="S152" t="str">
            <v>Dummy</v>
          </cell>
          <cell r="T152" t="str">
            <v>Dummy</v>
          </cell>
          <cell r="U152">
            <v>524</v>
          </cell>
          <cell r="V152">
            <v>1020</v>
          </cell>
          <cell r="W152">
            <v>1257</v>
          </cell>
          <cell r="X152" t="str">
            <v>Dummy</v>
          </cell>
        </row>
        <row r="153">
          <cell r="C153">
            <v>5565</v>
          </cell>
          <cell r="D153">
            <v>12720</v>
          </cell>
          <cell r="E153">
            <v>0.91449999999999998</v>
          </cell>
          <cell r="F153">
            <v>13548</v>
          </cell>
          <cell r="G153">
            <v>24939</v>
          </cell>
          <cell r="H153" t="str">
            <v>Dummy</v>
          </cell>
          <cell r="I153" t="str">
            <v>Dummy</v>
          </cell>
          <cell r="J153" t="str">
            <v>Dummy</v>
          </cell>
          <cell r="K153" t="str">
            <v>Dummy</v>
          </cell>
          <cell r="L153" t="str">
            <v>Dummy</v>
          </cell>
          <cell r="M153">
            <v>1.0591999999999999</v>
          </cell>
          <cell r="N153">
            <v>3.7368000000000001</v>
          </cell>
          <cell r="O153">
            <v>918</v>
          </cell>
          <cell r="P153">
            <v>17.559999999999999</v>
          </cell>
          <cell r="Q153">
            <v>1985</v>
          </cell>
          <cell r="R153">
            <v>454</v>
          </cell>
          <cell r="S153" t="str">
            <v>Dummy</v>
          </cell>
          <cell r="T153" t="str">
            <v>Dummy</v>
          </cell>
          <cell r="U153">
            <v>524</v>
          </cell>
          <cell r="V153">
            <v>1020</v>
          </cell>
          <cell r="W153">
            <v>1257</v>
          </cell>
          <cell r="X153" t="str">
            <v>Dummy</v>
          </cell>
        </row>
        <row r="154">
          <cell r="C154">
            <v>5653</v>
          </cell>
          <cell r="D154">
            <v>12763</v>
          </cell>
          <cell r="E154">
            <v>0.91449999999999998</v>
          </cell>
          <cell r="F154">
            <v>13579</v>
          </cell>
          <cell r="G154">
            <v>25289</v>
          </cell>
          <cell r="H154" t="str">
            <v>Dummy</v>
          </cell>
          <cell r="I154" t="str">
            <v>Dummy</v>
          </cell>
          <cell r="J154" t="str">
            <v>Dummy</v>
          </cell>
          <cell r="K154" t="str">
            <v>Dummy</v>
          </cell>
          <cell r="L154" t="str">
            <v>Dummy</v>
          </cell>
          <cell r="M154">
            <v>1.0591999999999999</v>
          </cell>
          <cell r="N154">
            <v>3.7368000000000001</v>
          </cell>
          <cell r="O154">
            <v>899</v>
          </cell>
          <cell r="P154">
            <v>17.55</v>
          </cell>
          <cell r="Q154">
            <v>2004</v>
          </cell>
          <cell r="R154">
            <v>446</v>
          </cell>
          <cell r="S154" t="str">
            <v>Dummy</v>
          </cell>
          <cell r="T154" t="str">
            <v>Dummy</v>
          </cell>
          <cell r="U154">
            <v>524</v>
          </cell>
          <cell r="V154">
            <v>1020</v>
          </cell>
          <cell r="W154">
            <v>1257</v>
          </cell>
          <cell r="X154" t="str">
            <v>Dummy</v>
          </cell>
        </row>
        <row r="155">
          <cell r="C155">
            <v>5587</v>
          </cell>
          <cell r="D155">
            <v>12849</v>
          </cell>
          <cell r="E155">
            <v>0.91449999999999998</v>
          </cell>
          <cell r="F155">
            <v>13541</v>
          </cell>
          <cell r="G155">
            <v>25681</v>
          </cell>
          <cell r="H155" t="str">
            <v>Dummy</v>
          </cell>
          <cell r="I155" t="str">
            <v>Dummy</v>
          </cell>
          <cell r="J155" t="str">
            <v>Dummy</v>
          </cell>
          <cell r="K155" t="str">
            <v>Dummy</v>
          </cell>
          <cell r="L155" t="str">
            <v>Dummy</v>
          </cell>
          <cell r="M155">
            <v>1.0591999999999999</v>
          </cell>
          <cell r="N155">
            <v>3.7368000000000001</v>
          </cell>
          <cell r="O155">
            <v>896</v>
          </cell>
          <cell r="P155">
            <v>17.09</v>
          </cell>
          <cell r="Q155">
            <v>1994</v>
          </cell>
          <cell r="R155">
            <v>440</v>
          </cell>
          <cell r="S155" t="str">
            <v>Dummy</v>
          </cell>
          <cell r="T155" t="str">
            <v>Dummy</v>
          </cell>
          <cell r="U155">
            <v>524</v>
          </cell>
          <cell r="V155">
            <v>1020</v>
          </cell>
          <cell r="W155">
            <v>1257</v>
          </cell>
          <cell r="X155" t="str">
            <v>Dummy</v>
          </cell>
        </row>
        <row r="156">
          <cell r="C156">
            <v>5587</v>
          </cell>
          <cell r="D156">
            <v>12892</v>
          </cell>
          <cell r="E156">
            <v>0.91449999999999998</v>
          </cell>
          <cell r="F156">
            <v>13863</v>
          </cell>
          <cell r="G156">
            <v>25517</v>
          </cell>
          <cell r="H156" t="str">
            <v>Dummy</v>
          </cell>
          <cell r="I156" t="str">
            <v>Dummy</v>
          </cell>
          <cell r="J156" t="str">
            <v>Dummy</v>
          </cell>
          <cell r="K156" t="str">
            <v>Dummy</v>
          </cell>
          <cell r="L156" t="str">
            <v>Dummy</v>
          </cell>
          <cell r="M156">
            <v>1.0591999999999999</v>
          </cell>
          <cell r="N156">
            <v>3.7368000000000001</v>
          </cell>
          <cell r="O156">
            <v>892</v>
          </cell>
          <cell r="P156">
            <v>16.68</v>
          </cell>
          <cell r="Q156">
            <v>1951</v>
          </cell>
          <cell r="R156">
            <v>434</v>
          </cell>
          <cell r="S156" t="str">
            <v>Dummy</v>
          </cell>
          <cell r="T156" t="str">
            <v>Dummy</v>
          </cell>
          <cell r="U156">
            <v>524</v>
          </cell>
          <cell r="V156">
            <v>1020</v>
          </cell>
          <cell r="W156">
            <v>1257</v>
          </cell>
          <cell r="X156" t="str">
            <v>Dummy</v>
          </cell>
        </row>
        <row r="157">
          <cell r="C157">
            <v>5603</v>
          </cell>
          <cell r="D157">
            <v>12872</v>
          </cell>
          <cell r="E157">
            <v>0.91449999999999998</v>
          </cell>
          <cell r="F157">
            <v>13894</v>
          </cell>
          <cell r="G157">
            <v>25666</v>
          </cell>
          <cell r="H157" t="str">
            <v>Dummy</v>
          </cell>
          <cell r="I157" t="str">
            <v>Dummy</v>
          </cell>
          <cell r="J157" t="str">
            <v>Dummy</v>
          </cell>
          <cell r="K157" t="str">
            <v>Dummy</v>
          </cell>
          <cell r="L157" t="str">
            <v>Dummy</v>
          </cell>
          <cell r="M157">
            <v>1.0591999999999999</v>
          </cell>
          <cell r="N157">
            <v>3.7368000000000001</v>
          </cell>
          <cell r="O157">
            <v>891</v>
          </cell>
          <cell r="P157">
            <v>16.940000000000001</v>
          </cell>
          <cell r="Q157">
            <v>1964</v>
          </cell>
          <cell r="R157">
            <v>434</v>
          </cell>
          <cell r="S157" t="str">
            <v>Dummy</v>
          </cell>
          <cell r="T157" t="str">
            <v>Dummy</v>
          </cell>
          <cell r="U157">
            <v>524</v>
          </cell>
          <cell r="V157">
            <v>1020</v>
          </cell>
          <cell r="W157">
            <v>1257</v>
          </cell>
          <cell r="X157" t="str">
            <v>Dummy</v>
          </cell>
        </row>
        <row r="158">
          <cell r="C158">
            <v>5607</v>
          </cell>
          <cell r="D158">
            <v>12832</v>
          </cell>
          <cell r="E158">
            <v>0.91449999999999998</v>
          </cell>
          <cell r="F158">
            <v>13894</v>
          </cell>
          <cell r="G158">
            <v>25914</v>
          </cell>
          <cell r="H158" t="str">
            <v>Dummy</v>
          </cell>
          <cell r="I158" t="str">
            <v>Dummy</v>
          </cell>
          <cell r="J158" t="str">
            <v>Dummy</v>
          </cell>
          <cell r="K158" t="str">
            <v>Dummy</v>
          </cell>
          <cell r="L158" t="str">
            <v>Dummy</v>
          </cell>
          <cell r="M158">
            <v>1.0591999999999999</v>
          </cell>
          <cell r="N158">
            <v>3.7368000000000001</v>
          </cell>
          <cell r="O158">
            <v>880</v>
          </cell>
          <cell r="P158">
            <v>16.78</v>
          </cell>
          <cell r="Q158">
            <v>1950</v>
          </cell>
          <cell r="R158">
            <v>428</v>
          </cell>
          <cell r="S158" t="str">
            <v>Dummy</v>
          </cell>
          <cell r="T158" t="str">
            <v>Dummy</v>
          </cell>
          <cell r="U158">
            <v>524</v>
          </cell>
          <cell r="V158">
            <v>1020</v>
          </cell>
          <cell r="W158">
            <v>1257</v>
          </cell>
          <cell r="X158" t="str">
            <v>Dummy</v>
          </cell>
        </row>
        <row r="159">
          <cell r="C159">
            <v>5595</v>
          </cell>
          <cell r="D159">
            <v>12820</v>
          </cell>
          <cell r="E159">
            <v>0.91449999999999998</v>
          </cell>
          <cell r="F159">
            <v>13850</v>
          </cell>
          <cell r="G159">
            <v>25755</v>
          </cell>
          <cell r="H159" t="str">
            <v>Dummy</v>
          </cell>
          <cell r="I159" t="str">
            <v>Dummy</v>
          </cell>
          <cell r="J159" t="str">
            <v>Dummy</v>
          </cell>
          <cell r="K159" t="str">
            <v>Dummy</v>
          </cell>
          <cell r="L159" t="str">
            <v>Dummy</v>
          </cell>
          <cell r="M159">
            <v>1.0591999999999999</v>
          </cell>
          <cell r="N159">
            <v>3.7368000000000001</v>
          </cell>
          <cell r="O159">
            <v>871</v>
          </cell>
          <cell r="P159">
            <v>16.47</v>
          </cell>
          <cell r="Q159">
            <v>1929</v>
          </cell>
          <cell r="R159">
            <v>420</v>
          </cell>
          <cell r="S159" t="str">
            <v>Dummy</v>
          </cell>
          <cell r="T159" t="str">
            <v>Dummy</v>
          </cell>
          <cell r="U159">
            <v>524</v>
          </cell>
          <cell r="V159">
            <v>1020</v>
          </cell>
          <cell r="W159">
            <v>1257</v>
          </cell>
          <cell r="X159" t="str">
            <v>Dummy</v>
          </cell>
        </row>
        <row r="160">
          <cell r="C160">
            <v>5586</v>
          </cell>
          <cell r="D160">
            <v>13010</v>
          </cell>
          <cell r="E160">
            <v>0.91449999999999998</v>
          </cell>
          <cell r="F160">
            <v>13767</v>
          </cell>
          <cell r="G160">
            <v>25755</v>
          </cell>
          <cell r="H160" t="str">
            <v>Dummy</v>
          </cell>
          <cell r="I160" t="str">
            <v>Dummy</v>
          </cell>
          <cell r="J160" t="str">
            <v>Dummy</v>
          </cell>
          <cell r="K160" t="str">
            <v>Dummy</v>
          </cell>
          <cell r="L160" t="str">
            <v>Dummy</v>
          </cell>
          <cell r="M160">
            <v>1.0591999999999999</v>
          </cell>
          <cell r="N160">
            <v>3.7368000000000001</v>
          </cell>
          <cell r="O160">
            <v>853</v>
          </cell>
          <cell r="P160">
            <v>16.64</v>
          </cell>
          <cell r="Q160">
            <v>1886</v>
          </cell>
          <cell r="R160">
            <v>406</v>
          </cell>
          <cell r="S160" t="str">
            <v>Dummy</v>
          </cell>
          <cell r="T160" t="str">
            <v>Dummy</v>
          </cell>
          <cell r="U160">
            <v>524</v>
          </cell>
          <cell r="V160">
            <v>1020</v>
          </cell>
          <cell r="W160">
            <v>1257</v>
          </cell>
          <cell r="X160" t="str">
            <v>Dummy</v>
          </cell>
        </row>
        <row r="161">
          <cell r="C161">
            <v>5700</v>
          </cell>
          <cell r="D161">
            <v>13058</v>
          </cell>
          <cell r="E161">
            <v>0.91449999999999998</v>
          </cell>
          <cell r="F161">
            <v>14049</v>
          </cell>
          <cell r="G161">
            <v>26241</v>
          </cell>
          <cell r="H161" t="str">
            <v>Dummy</v>
          </cell>
          <cell r="I161" t="str">
            <v>Dummy</v>
          </cell>
          <cell r="J161" t="str">
            <v>Dummy</v>
          </cell>
          <cell r="K161" t="str">
            <v>Dummy</v>
          </cell>
          <cell r="L161" t="str">
            <v>Dummy</v>
          </cell>
          <cell r="M161">
            <v>1.0591999999999999</v>
          </cell>
          <cell r="N161">
            <v>3.7368000000000001</v>
          </cell>
          <cell r="O161">
            <v>854</v>
          </cell>
          <cell r="P161">
            <v>16.190000000000001</v>
          </cell>
          <cell r="Q161">
            <v>1878</v>
          </cell>
          <cell r="R161">
            <v>412</v>
          </cell>
          <cell r="S161" t="str">
            <v>Dummy</v>
          </cell>
          <cell r="T161" t="str">
            <v>Dummy</v>
          </cell>
          <cell r="U161">
            <v>524</v>
          </cell>
          <cell r="V161">
            <v>1020</v>
          </cell>
          <cell r="W161">
            <v>1257</v>
          </cell>
          <cell r="X161" t="str">
            <v>Dummy</v>
          </cell>
        </row>
        <row r="162">
          <cell r="C162">
            <v>5730</v>
          </cell>
          <cell r="D162">
            <v>12970</v>
          </cell>
          <cell r="E162">
            <v>0.91449999999999998</v>
          </cell>
          <cell r="F162">
            <v>14049</v>
          </cell>
          <cell r="G162">
            <v>26184</v>
          </cell>
          <cell r="H162" t="str">
            <v>Dummy</v>
          </cell>
          <cell r="I162" t="str">
            <v>Dummy</v>
          </cell>
          <cell r="J162" t="str">
            <v>Dummy</v>
          </cell>
          <cell r="K162" t="str">
            <v>Dummy</v>
          </cell>
          <cell r="L162" t="str">
            <v>Dummy</v>
          </cell>
          <cell r="M162">
            <v>1.0591999999999999</v>
          </cell>
          <cell r="N162">
            <v>3.7368000000000001</v>
          </cell>
          <cell r="O162">
            <v>854</v>
          </cell>
          <cell r="P162">
            <v>16.190000000000001</v>
          </cell>
          <cell r="Q162">
            <v>1878</v>
          </cell>
          <cell r="R162">
            <v>412</v>
          </cell>
          <cell r="S162" t="str">
            <v>Dummy</v>
          </cell>
          <cell r="T162" t="str">
            <v>Dummy</v>
          </cell>
          <cell r="U162">
            <v>524</v>
          </cell>
          <cell r="V162">
            <v>1020</v>
          </cell>
          <cell r="W162">
            <v>1257</v>
          </cell>
          <cell r="X162" t="str">
            <v>Dummy</v>
          </cell>
        </row>
        <row r="163">
          <cell r="C163">
            <v>5701</v>
          </cell>
          <cell r="D163">
            <v>13021</v>
          </cell>
          <cell r="E163">
            <v>0.91449999999999998</v>
          </cell>
          <cell r="F163">
            <v>14049</v>
          </cell>
          <cell r="G163">
            <v>26262</v>
          </cell>
          <cell r="H163" t="str">
            <v>Dummy</v>
          </cell>
          <cell r="I163" t="str">
            <v>Dummy</v>
          </cell>
          <cell r="J163" t="str">
            <v>Dummy</v>
          </cell>
          <cell r="K163" t="str">
            <v>Dummy</v>
          </cell>
          <cell r="L163" t="str">
            <v>Dummy</v>
          </cell>
          <cell r="M163">
            <v>1.0591999999999999</v>
          </cell>
          <cell r="N163">
            <v>3.7368000000000001</v>
          </cell>
          <cell r="O163">
            <v>880</v>
          </cell>
          <cell r="P163">
            <v>16.7</v>
          </cell>
          <cell r="Q163">
            <v>1940</v>
          </cell>
          <cell r="R163">
            <v>425</v>
          </cell>
          <cell r="S163" t="str">
            <v>Dummy</v>
          </cell>
          <cell r="T163" t="str">
            <v>Dummy</v>
          </cell>
          <cell r="U163">
            <v>524</v>
          </cell>
          <cell r="V163">
            <v>1020</v>
          </cell>
          <cell r="W163">
            <v>1257</v>
          </cell>
          <cell r="X163" t="str">
            <v>Dummy</v>
          </cell>
        </row>
        <row r="164">
          <cell r="C164">
            <v>5668</v>
          </cell>
          <cell r="D164">
            <v>12814</v>
          </cell>
          <cell r="E164">
            <v>0.91449999999999998</v>
          </cell>
          <cell r="F164">
            <v>14102</v>
          </cell>
          <cell r="G164">
            <v>25610</v>
          </cell>
          <cell r="H164" t="str">
            <v>Dummy</v>
          </cell>
          <cell r="I164" t="str">
            <v>Dummy</v>
          </cell>
          <cell r="J164" t="str">
            <v>Dummy</v>
          </cell>
          <cell r="K164" t="str">
            <v>Dummy</v>
          </cell>
          <cell r="L164" t="str">
            <v>Dummy</v>
          </cell>
          <cell r="M164">
            <v>1.0591999999999999</v>
          </cell>
          <cell r="N164">
            <v>3.7368000000000001</v>
          </cell>
          <cell r="O164">
            <v>868</v>
          </cell>
          <cell r="P164">
            <v>16.690000000000001</v>
          </cell>
          <cell r="Q164">
            <v>1930</v>
          </cell>
          <cell r="R164">
            <v>418</v>
          </cell>
          <cell r="S164" t="str">
            <v>Dummy</v>
          </cell>
          <cell r="T164" t="str">
            <v>Dummy</v>
          </cell>
          <cell r="U164">
            <v>524</v>
          </cell>
          <cell r="V164">
            <v>1020</v>
          </cell>
          <cell r="W164">
            <v>1257</v>
          </cell>
          <cell r="X164" t="str">
            <v>Dummy</v>
          </cell>
        </row>
        <row r="165">
          <cell r="C165">
            <v>5723</v>
          </cell>
          <cell r="D165">
            <v>12867</v>
          </cell>
          <cell r="E165">
            <v>0.91449999999999998</v>
          </cell>
          <cell r="F165">
            <v>13943</v>
          </cell>
          <cell r="G165">
            <v>25450</v>
          </cell>
          <cell r="H165" t="str">
            <v>Dummy</v>
          </cell>
          <cell r="I165" t="str">
            <v>Dummy</v>
          </cell>
          <cell r="J165" t="str">
            <v>Dummy</v>
          </cell>
          <cell r="K165" t="str">
            <v>Dummy</v>
          </cell>
          <cell r="L165" t="str">
            <v>Dummy</v>
          </cell>
          <cell r="M165">
            <v>1.0591999999999999</v>
          </cell>
          <cell r="N165">
            <v>3.7368000000000001</v>
          </cell>
          <cell r="O165">
            <v>877</v>
          </cell>
          <cell r="P165">
            <v>16.579999999999998</v>
          </cell>
          <cell r="Q165">
            <v>2002</v>
          </cell>
          <cell r="R165">
            <v>431</v>
          </cell>
          <cell r="S165" t="str">
            <v>Dummy</v>
          </cell>
          <cell r="T165" t="str">
            <v>Dummy</v>
          </cell>
          <cell r="U165">
            <v>524</v>
          </cell>
          <cell r="V165">
            <v>1020</v>
          </cell>
          <cell r="W165">
            <v>1257</v>
          </cell>
          <cell r="X165" t="str">
            <v>Dummy</v>
          </cell>
        </row>
        <row r="166">
          <cell r="C166">
            <v>5772</v>
          </cell>
          <cell r="D166">
            <v>12746</v>
          </cell>
          <cell r="E166">
            <v>0.91449999999999998</v>
          </cell>
          <cell r="F166">
            <v>13655</v>
          </cell>
          <cell r="G166">
            <v>25063</v>
          </cell>
          <cell r="H166" t="str">
            <v>Dummy</v>
          </cell>
          <cell r="I166" t="str">
            <v>Dummy</v>
          </cell>
          <cell r="J166" t="str">
            <v>Dummy</v>
          </cell>
          <cell r="K166" t="str">
            <v>Dummy</v>
          </cell>
          <cell r="L166" t="str">
            <v>Dummy</v>
          </cell>
          <cell r="M166">
            <v>1.0591999999999999</v>
          </cell>
          <cell r="N166">
            <v>3.7368000000000001</v>
          </cell>
          <cell r="O166">
            <v>876</v>
          </cell>
          <cell r="P166">
            <v>16.97</v>
          </cell>
          <cell r="Q166">
            <v>2079</v>
          </cell>
          <cell r="R166">
            <v>437</v>
          </cell>
          <cell r="S166" t="str">
            <v>Dummy</v>
          </cell>
          <cell r="T166" t="str">
            <v>Dummy</v>
          </cell>
          <cell r="U166">
            <v>524</v>
          </cell>
          <cell r="V166">
            <v>1020</v>
          </cell>
          <cell r="W166">
            <v>1257</v>
          </cell>
          <cell r="X166" t="str">
            <v>Dummy</v>
          </cell>
        </row>
        <row r="167">
          <cell r="C167">
            <v>5829</v>
          </cell>
          <cell r="D167">
            <v>12876</v>
          </cell>
          <cell r="E167">
            <v>0.91449999999999998</v>
          </cell>
          <cell r="F167">
            <v>13743</v>
          </cell>
          <cell r="G167">
            <v>25063</v>
          </cell>
          <cell r="H167" t="str">
            <v>Dummy</v>
          </cell>
          <cell r="I167" t="str">
            <v>Dummy</v>
          </cell>
          <cell r="J167" t="str">
            <v>Dummy</v>
          </cell>
          <cell r="K167" t="str">
            <v>Dummy</v>
          </cell>
          <cell r="L167" t="str">
            <v>Dummy</v>
          </cell>
          <cell r="M167">
            <v>1.0591999999999999</v>
          </cell>
          <cell r="N167">
            <v>3.7368000000000001</v>
          </cell>
          <cell r="O167">
            <v>884</v>
          </cell>
          <cell r="P167">
            <v>16.739999999999998</v>
          </cell>
          <cell r="Q167">
            <v>2054</v>
          </cell>
          <cell r="R167">
            <v>439</v>
          </cell>
          <cell r="S167" t="str">
            <v>Dummy</v>
          </cell>
          <cell r="T167" t="str">
            <v>Dummy</v>
          </cell>
          <cell r="U167">
            <v>524</v>
          </cell>
          <cell r="V167">
            <v>1020</v>
          </cell>
          <cell r="W167">
            <v>1257</v>
          </cell>
          <cell r="X167" t="str">
            <v>Dummy</v>
          </cell>
        </row>
        <row r="168">
          <cell r="C168">
            <v>5813</v>
          </cell>
          <cell r="D168">
            <v>12832</v>
          </cell>
          <cell r="E168">
            <v>0.91449999999999998</v>
          </cell>
          <cell r="F168">
            <v>13954</v>
          </cell>
          <cell r="G168">
            <v>25553</v>
          </cell>
          <cell r="H168" t="str">
            <v>Dummy</v>
          </cell>
          <cell r="I168" t="str">
            <v>Dummy</v>
          </cell>
          <cell r="J168" t="str">
            <v>Dummy</v>
          </cell>
          <cell r="K168" t="str">
            <v>Dummy</v>
          </cell>
          <cell r="L168" t="str">
            <v>Dummy</v>
          </cell>
          <cell r="M168">
            <v>1.0591999999999999</v>
          </cell>
          <cell r="N168">
            <v>3.7368000000000001</v>
          </cell>
          <cell r="O168">
            <v>865</v>
          </cell>
          <cell r="P168">
            <v>17.079999999999998</v>
          </cell>
          <cell r="Q168">
            <v>2062</v>
          </cell>
          <cell r="R168">
            <v>437</v>
          </cell>
          <cell r="S168" t="str">
            <v>Dummy</v>
          </cell>
          <cell r="T168" t="str">
            <v>Dummy</v>
          </cell>
          <cell r="U168">
            <v>524</v>
          </cell>
          <cell r="V168">
            <v>1020</v>
          </cell>
          <cell r="W168">
            <v>1257</v>
          </cell>
          <cell r="X168" t="str">
            <v>Dummy</v>
          </cell>
        </row>
        <row r="169">
          <cell r="C169">
            <v>5873</v>
          </cell>
          <cell r="D169">
            <v>12898</v>
          </cell>
          <cell r="E169">
            <v>0.91449999999999998</v>
          </cell>
          <cell r="F169">
            <v>14119</v>
          </cell>
          <cell r="G169">
            <v>25533</v>
          </cell>
          <cell r="H169" t="str">
            <v>Dummy</v>
          </cell>
          <cell r="I169" t="str">
            <v>Dummy</v>
          </cell>
          <cell r="J169" t="str">
            <v>Dummy</v>
          </cell>
          <cell r="K169" t="str">
            <v>Dummy</v>
          </cell>
          <cell r="L169" t="str">
            <v>Dummy</v>
          </cell>
          <cell r="M169">
            <v>1.0591999999999999</v>
          </cell>
          <cell r="N169">
            <v>3.7368000000000001</v>
          </cell>
          <cell r="O169">
            <v>867</v>
          </cell>
          <cell r="P169">
            <v>16.690000000000001</v>
          </cell>
          <cell r="Q169">
            <v>2032</v>
          </cell>
          <cell r="R169">
            <v>434</v>
          </cell>
          <cell r="S169" t="str">
            <v>Dummy</v>
          </cell>
          <cell r="T169" t="str">
            <v>Dummy</v>
          </cell>
          <cell r="U169">
            <v>524</v>
          </cell>
          <cell r="V169">
            <v>1020</v>
          </cell>
          <cell r="W169">
            <v>1257</v>
          </cell>
          <cell r="X169" t="str">
            <v>Dummy</v>
          </cell>
        </row>
        <row r="170">
          <cell r="C170">
            <v>5891</v>
          </cell>
          <cell r="D170">
            <v>12993</v>
          </cell>
          <cell r="E170">
            <v>0.91449999999999998</v>
          </cell>
          <cell r="F170">
            <v>14252</v>
          </cell>
          <cell r="G170">
            <v>25514</v>
          </cell>
          <cell r="H170" t="str">
            <v>Dummy</v>
          </cell>
          <cell r="I170" t="str">
            <v>Dummy</v>
          </cell>
          <cell r="J170" t="str">
            <v>Dummy</v>
          </cell>
          <cell r="K170" t="str">
            <v>Dummy</v>
          </cell>
          <cell r="L170" t="str">
            <v>Dummy</v>
          </cell>
          <cell r="M170">
            <v>1.0591999999999999</v>
          </cell>
          <cell r="N170">
            <v>3.7368000000000001</v>
          </cell>
          <cell r="O170">
            <v>881</v>
          </cell>
          <cell r="P170">
            <v>16.600000000000001</v>
          </cell>
          <cell r="Q170">
            <v>2065</v>
          </cell>
          <cell r="R170">
            <v>437</v>
          </cell>
          <cell r="S170" t="str">
            <v>Dummy</v>
          </cell>
          <cell r="T170" t="str">
            <v>Dummy</v>
          </cell>
          <cell r="U170">
            <v>524</v>
          </cell>
          <cell r="V170">
            <v>1020</v>
          </cell>
          <cell r="W170">
            <v>1257</v>
          </cell>
          <cell r="X170" t="str">
            <v>Dummy</v>
          </cell>
        </row>
        <row r="171">
          <cell r="C171">
            <v>5931</v>
          </cell>
          <cell r="D171">
            <v>12987</v>
          </cell>
          <cell r="E171">
            <v>0.91449999999999998</v>
          </cell>
          <cell r="F171">
            <v>14219</v>
          </cell>
          <cell r="G171">
            <v>25619</v>
          </cell>
          <cell r="H171" t="str">
            <v>Dummy</v>
          </cell>
          <cell r="I171" t="str">
            <v>Dummy</v>
          </cell>
          <cell r="J171" t="str">
            <v>Dummy</v>
          </cell>
          <cell r="K171" t="str">
            <v>Dummy</v>
          </cell>
          <cell r="L171" t="str">
            <v>Dummy</v>
          </cell>
          <cell r="M171">
            <v>1.0591999999999999</v>
          </cell>
          <cell r="N171">
            <v>3.7368000000000001</v>
          </cell>
          <cell r="O171">
            <v>897</v>
          </cell>
          <cell r="P171">
            <v>16.829999999999998</v>
          </cell>
          <cell r="Q171">
            <v>2136</v>
          </cell>
          <cell r="R171">
            <v>443</v>
          </cell>
          <cell r="S171" t="str">
            <v>Dummy</v>
          </cell>
          <cell r="T171" t="str">
            <v>Dummy</v>
          </cell>
          <cell r="U171">
            <v>524</v>
          </cell>
          <cell r="V171">
            <v>1020</v>
          </cell>
          <cell r="W171">
            <v>1257</v>
          </cell>
          <cell r="X171" t="str">
            <v>Dummy</v>
          </cell>
        </row>
        <row r="172">
          <cell r="C172">
            <v>5949</v>
          </cell>
          <cell r="D172">
            <v>13028</v>
          </cell>
          <cell r="E172">
            <v>0.91449999999999998</v>
          </cell>
          <cell r="F172">
            <v>14270</v>
          </cell>
          <cell r="G172">
            <v>25742</v>
          </cell>
          <cell r="H172" t="str">
            <v>Dummy</v>
          </cell>
          <cell r="I172" t="str">
            <v>Dummy</v>
          </cell>
          <cell r="J172" t="str">
            <v>Dummy</v>
          </cell>
          <cell r="K172" t="str">
            <v>Dummy</v>
          </cell>
          <cell r="L172" t="str">
            <v>Dummy</v>
          </cell>
          <cell r="M172">
            <v>1.0591999999999999</v>
          </cell>
          <cell r="N172">
            <v>3.7368000000000001</v>
          </cell>
          <cell r="O172">
            <v>907</v>
          </cell>
          <cell r="P172">
            <v>17.18</v>
          </cell>
          <cell r="Q172">
            <v>2160</v>
          </cell>
          <cell r="R172">
            <v>448</v>
          </cell>
          <cell r="S172" t="str">
            <v>Dummy</v>
          </cell>
          <cell r="T172" t="str">
            <v>Dummy</v>
          </cell>
          <cell r="U172">
            <v>524</v>
          </cell>
          <cell r="V172">
            <v>1020</v>
          </cell>
          <cell r="W172">
            <v>1257</v>
          </cell>
          <cell r="X172" t="str">
            <v>Dummy</v>
          </cell>
        </row>
        <row r="173">
          <cell r="C173">
            <v>5908</v>
          </cell>
          <cell r="D173">
            <v>12829</v>
          </cell>
          <cell r="E173">
            <v>0.91449999999999998</v>
          </cell>
          <cell r="F173">
            <v>14160</v>
          </cell>
          <cell r="G173">
            <v>25169</v>
          </cell>
          <cell r="H173" t="str">
            <v>Dummy</v>
          </cell>
          <cell r="I173" t="str">
            <v>Dummy</v>
          </cell>
          <cell r="J173" t="str">
            <v>Dummy</v>
          </cell>
          <cell r="K173" t="str">
            <v>Dummy</v>
          </cell>
          <cell r="L173" t="str">
            <v>Dummy</v>
          </cell>
          <cell r="M173">
            <v>1.0591999999999999</v>
          </cell>
          <cell r="N173">
            <v>3.7368000000000001</v>
          </cell>
          <cell r="O173">
            <v>915</v>
          </cell>
          <cell r="P173">
            <v>17.03</v>
          </cell>
          <cell r="Q173">
            <v>2142</v>
          </cell>
          <cell r="R173">
            <v>443</v>
          </cell>
          <cell r="S173" t="str">
            <v>Dummy</v>
          </cell>
          <cell r="T173" t="str">
            <v>Dummy</v>
          </cell>
          <cell r="U173">
            <v>524</v>
          </cell>
          <cell r="V173">
            <v>1020</v>
          </cell>
          <cell r="W173">
            <v>1257</v>
          </cell>
          <cell r="X173" t="str">
            <v>Dummy</v>
          </cell>
        </row>
        <row r="174">
          <cell r="C174">
            <v>5823</v>
          </cell>
          <cell r="D174">
            <v>12601</v>
          </cell>
          <cell r="E174">
            <v>0.91449999999999998</v>
          </cell>
          <cell r="F174">
            <v>13926</v>
          </cell>
          <cell r="G174">
            <v>25460</v>
          </cell>
          <cell r="H174" t="str">
            <v>Dummy</v>
          </cell>
          <cell r="I174" t="str">
            <v>Dummy</v>
          </cell>
          <cell r="J174" t="str">
            <v>Dummy</v>
          </cell>
          <cell r="K174" t="str">
            <v>Dummy</v>
          </cell>
          <cell r="L174" t="str">
            <v>Dummy</v>
          </cell>
          <cell r="M174">
            <v>1.0591999999999999</v>
          </cell>
          <cell r="N174">
            <v>3.7368000000000001</v>
          </cell>
          <cell r="O174">
            <v>923</v>
          </cell>
          <cell r="P174">
            <v>17.77</v>
          </cell>
          <cell r="Q174">
            <v>2170</v>
          </cell>
          <cell r="R174">
            <v>446</v>
          </cell>
          <cell r="S174" t="str">
            <v>Dummy</v>
          </cell>
          <cell r="T174" t="str">
            <v>Dummy</v>
          </cell>
          <cell r="U174">
            <v>524</v>
          </cell>
          <cell r="V174">
            <v>1020</v>
          </cell>
          <cell r="W174">
            <v>1257</v>
          </cell>
          <cell r="X174" t="str">
            <v>Dummy</v>
          </cell>
        </row>
        <row r="175">
          <cell r="C175">
            <v>5827</v>
          </cell>
          <cell r="D175">
            <v>12626</v>
          </cell>
          <cell r="E175">
            <v>0.91449999999999998</v>
          </cell>
          <cell r="F175">
            <v>13978</v>
          </cell>
          <cell r="G175">
            <v>25043</v>
          </cell>
          <cell r="H175" t="str">
            <v>Dummy</v>
          </cell>
          <cell r="I175" t="str">
            <v>Dummy</v>
          </cell>
          <cell r="J175" t="str">
            <v>Dummy</v>
          </cell>
          <cell r="K175" t="str">
            <v>Dummy</v>
          </cell>
          <cell r="L175" t="str">
            <v>Dummy</v>
          </cell>
          <cell r="M175">
            <v>1.0591999999999999</v>
          </cell>
          <cell r="N175">
            <v>3.7368000000000001</v>
          </cell>
          <cell r="O175">
            <v>923</v>
          </cell>
          <cell r="P175">
            <v>17.82</v>
          </cell>
          <cell r="Q175">
            <v>2170</v>
          </cell>
          <cell r="R175">
            <v>453</v>
          </cell>
          <cell r="S175" t="str">
            <v>Dummy</v>
          </cell>
          <cell r="T175" t="str">
            <v>Dummy</v>
          </cell>
          <cell r="U175">
            <v>524</v>
          </cell>
          <cell r="V175">
            <v>1020</v>
          </cell>
          <cell r="W175">
            <v>1257</v>
          </cell>
          <cell r="X175" t="str">
            <v>Dummy</v>
          </cell>
        </row>
        <row r="176">
          <cell r="C176">
            <v>5768</v>
          </cell>
          <cell r="D176">
            <v>12480</v>
          </cell>
          <cell r="E176">
            <v>0.91449999999999998</v>
          </cell>
          <cell r="F176">
            <v>14012</v>
          </cell>
          <cell r="G176">
            <v>24714</v>
          </cell>
          <cell r="H176" t="str">
            <v>Dummy</v>
          </cell>
          <cell r="I176" t="str">
            <v>Dummy</v>
          </cell>
          <cell r="J176" t="str">
            <v>Dummy</v>
          </cell>
          <cell r="K176" t="str">
            <v>Dummy</v>
          </cell>
          <cell r="L176" t="str">
            <v>Dummy</v>
          </cell>
          <cell r="M176">
            <v>1.0591999999999999</v>
          </cell>
          <cell r="N176">
            <v>3.7368000000000001</v>
          </cell>
          <cell r="O176">
            <v>928</v>
          </cell>
          <cell r="P176">
            <v>18.100000000000001</v>
          </cell>
          <cell r="Q176">
            <v>2182</v>
          </cell>
          <cell r="R176">
            <v>451</v>
          </cell>
          <cell r="S176" t="str">
            <v>Dummy</v>
          </cell>
          <cell r="T176" t="str">
            <v>Dummy</v>
          </cell>
          <cell r="U176">
            <v>524</v>
          </cell>
          <cell r="V176">
            <v>1020</v>
          </cell>
          <cell r="W176">
            <v>1257</v>
          </cell>
          <cell r="X176" t="str">
            <v>Dummy</v>
          </cell>
        </row>
        <row r="177">
          <cell r="C177">
            <v>5707</v>
          </cell>
          <cell r="D177">
            <v>12480</v>
          </cell>
          <cell r="E177">
            <v>0.91449999999999998</v>
          </cell>
          <cell r="F177">
            <v>13690</v>
          </cell>
          <cell r="G177">
            <v>24127</v>
          </cell>
          <cell r="H177" t="str">
            <v>Dummy</v>
          </cell>
          <cell r="I177" t="str">
            <v>Dummy</v>
          </cell>
          <cell r="J177" t="str">
            <v>Dummy</v>
          </cell>
          <cell r="K177" t="str">
            <v>Dummy</v>
          </cell>
          <cell r="L177" t="str">
            <v>Dummy</v>
          </cell>
          <cell r="M177">
            <v>1.0591999999999999</v>
          </cell>
          <cell r="N177">
            <v>3.7368000000000001</v>
          </cell>
          <cell r="O177">
            <v>928</v>
          </cell>
          <cell r="P177">
            <v>18.100000000000001</v>
          </cell>
          <cell r="Q177">
            <v>2182</v>
          </cell>
          <cell r="R177">
            <v>451</v>
          </cell>
          <cell r="S177" t="str">
            <v>Dummy</v>
          </cell>
          <cell r="T177" t="str">
            <v>Dummy</v>
          </cell>
          <cell r="U177">
            <v>524</v>
          </cell>
          <cell r="V177">
            <v>1020</v>
          </cell>
          <cell r="W177">
            <v>1257</v>
          </cell>
          <cell r="X177" t="str">
            <v>Dummy</v>
          </cell>
        </row>
        <row r="178">
          <cell r="C178">
            <v>5714</v>
          </cell>
          <cell r="D178">
            <v>12548</v>
          </cell>
          <cell r="E178">
            <v>0.91449999999999998</v>
          </cell>
          <cell r="F178">
            <v>13893</v>
          </cell>
          <cell r="G178">
            <v>24282</v>
          </cell>
          <cell r="H178" t="str">
            <v>Dummy</v>
          </cell>
          <cell r="I178" t="str">
            <v>Dummy</v>
          </cell>
          <cell r="J178" t="str">
            <v>Dummy</v>
          </cell>
          <cell r="K178" t="str">
            <v>Dummy</v>
          </cell>
          <cell r="L178" t="str">
            <v>Dummy</v>
          </cell>
          <cell r="M178">
            <v>1.0591999999999999</v>
          </cell>
          <cell r="N178">
            <v>3.7368000000000001</v>
          </cell>
          <cell r="O178">
            <v>907</v>
          </cell>
          <cell r="P178">
            <v>18.14</v>
          </cell>
          <cell r="Q178">
            <v>2157</v>
          </cell>
          <cell r="R178">
            <v>450</v>
          </cell>
          <cell r="S178" t="str">
            <v>Dummy</v>
          </cell>
          <cell r="T178" t="str">
            <v>Dummy</v>
          </cell>
          <cell r="U178">
            <v>524</v>
          </cell>
          <cell r="V178">
            <v>1020</v>
          </cell>
          <cell r="W178">
            <v>1257</v>
          </cell>
          <cell r="X178" t="str">
            <v>Dummy</v>
          </cell>
        </row>
        <row r="179">
          <cell r="C179">
            <v>5648</v>
          </cell>
          <cell r="D179">
            <v>12594</v>
          </cell>
          <cell r="E179">
            <v>0.91449999999999998</v>
          </cell>
          <cell r="F179">
            <v>13709</v>
          </cell>
          <cell r="G179">
            <v>24250</v>
          </cell>
          <cell r="H179" t="str">
            <v>Dummy</v>
          </cell>
          <cell r="I179" t="str">
            <v>Dummy</v>
          </cell>
          <cell r="J179" t="str">
            <v>Dummy</v>
          </cell>
          <cell r="K179" t="str">
            <v>Dummy</v>
          </cell>
          <cell r="L179" t="str">
            <v>Dummy</v>
          </cell>
          <cell r="M179">
            <v>1.0591999999999999</v>
          </cell>
          <cell r="N179">
            <v>3.7368000000000001</v>
          </cell>
          <cell r="O179">
            <v>903</v>
          </cell>
          <cell r="P179">
            <v>17.260000000000002</v>
          </cell>
          <cell r="Q179">
            <v>2054</v>
          </cell>
          <cell r="R179">
            <v>434</v>
          </cell>
          <cell r="S179" t="str">
            <v>Dummy</v>
          </cell>
          <cell r="T179" t="str">
            <v>Dummy</v>
          </cell>
          <cell r="U179">
            <v>524</v>
          </cell>
          <cell r="V179">
            <v>1020</v>
          </cell>
          <cell r="W179">
            <v>1257</v>
          </cell>
          <cell r="X179" t="str">
            <v>Dummy</v>
          </cell>
        </row>
        <row r="180">
          <cell r="C180">
            <v>5709</v>
          </cell>
          <cell r="D180">
            <v>12646</v>
          </cell>
          <cell r="E180">
            <v>0.91449999999999998</v>
          </cell>
          <cell r="F180">
            <v>14124</v>
          </cell>
          <cell r="G180">
            <v>24384</v>
          </cell>
          <cell r="H180" t="str">
            <v>Dummy</v>
          </cell>
          <cell r="I180" t="str">
            <v>Dummy</v>
          </cell>
          <cell r="J180" t="str">
            <v>Dummy</v>
          </cell>
          <cell r="K180" t="str">
            <v>Dummy</v>
          </cell>
          <cell r="L180" t="str">
            <v>Dummy</v>
          </cell>
          <cell r="M180">
            <v>1.0591999999999999</v>
          </cell>
          <cell r="N180">
            <v>3.7368000000000001</v>
          </cell>
          <cell r="O180">
            <v>883</v>
          </cell>
          <cell r="P180">
            <v>17.170000000000002</v>
          </cell>
          <cell r="Q180">
            <v>1987</v>
          </cell>
          <cell r="R180">
            <v>432</v>
          </cell>
          <cell r="S180" t="str">
            <v>Dummy</v>
          </cell>
          <cell r="T180" t="str">
            <v>Dummy</v>
          </cell>
          <cell r="U180">
            <v>524</v>
          </cell>
          <cell r="V180">
            <v>1020</v>
          </cell>
          <cell r="W180">
            <v>1257</v>
          </cell>
          <cell r="X180" t="str">
            <v>Dummy</v>
          </cell>
        </row>
        <row r="181">
          <cell r="C181">
            <v>5655</v>
          </cell>
          <cell r="D181">
            <v>12638</v>
          </cell>
          <cell r="E181">
            <v>0.91449999999999998</v>
          </cell>
          <cell r="F181">
            <v>14339</v>
          </cell>
          <cell r="G181">
            <v>24533</v>
          </cell>
          <cell r="H181" t="str">
            <v>Dummy</v>
          </cell>
          <cell r="I181" t="str">
            <v>Dummy</v>
          </cell>
          <cell r="J181" t="str">
            <v>Dummy</v>
          </cell>
          <cell r="K181" t="str">
            <v>Dummy</v>
          </cell>
          <cell r="L181" t="str">
            <v>Dummy</v>
          </cell>
          <cell r="M181">
            <v>1.0591999999999999</v>
          </cell>
          <cell r="N181">
            <v>3.7368000000000001</v>
          </cell>
          <cell r="O181">
            <v>886</v>
          </cell>
          <cell r="P181">
            <v>16.850000000000001</v>
          </cell>
          <cell r="Q181">
            <v>2008</v>
          </cell>
          <cell r="R181">
            <v>430</v>
          </cell>
          <cell r="S181" t="str">
            <v>Dummy</v>
          </cell>
          <cell r="T181" t="str">
            <v>Dummy</v>
          </cell>
          <cell r="U181">
            <v>524</v>
          </cell>
          <cell r="V181">
            <v>1020</v>
          </cell>
          <cell r="W181">
            <v>1257</v>
          </cell>
          <cell r="X181" t="str">
            <v>Dummy</v>
          </cell>
        </row>
        <row r="182">
          <cell r="C182">
            <v>5662</v>
          </cell>
          <cell r="D182">
            <v>12504</v>
          </cell>
          <cell r="E182">
            <v>0.91449999999999998</v>
          </cell>
          <cell r="F182">
            <v>14440</v>
          </cell>
          <cell r="G182">
            <v>24831</v>
          </cell>
          <cell r="H182" t="str">
            <v>Dummy</v>
          </cell>
          <cell r="I182" t="str">
            <v>Dummy</v>
          </cell>
          <cell r="J182" t="str">
            <v>Dummy</v>
          </cell>
          <cell r="K182" t="str">
            <v>Dummy</v>
          </cell>
          <cell r="L182" t="str">
            <v>Dummy</v>
          </cell>
          <cell r="M182">
            <v>1.0591999999999999</v>
          </cell>
          <cell r="N182">
            <v>3.7368000000000001</v>
          </cell>
          <cell r="O182">
            <v>888</v>
          </cell>
          <cell r="P182">
            <v>16.86</v>
          </cell>
          <cell r="Q182">
            <v>2015</v>
          </cell>
          <cell r="R182">
            <v>435</v>
          </cell>
          <cell r="S182" t="str">
            <v>Dummy</v>
          </cell>
          <cell r="T182" t="str">
            <v>Dummy</v>
          </cell>
          <cell r="U182">
            <v>524</v>
          </cell>
          <cell r="V182">
            <v>1020</v>
          </cell>
          <cell r="W182">
            <v>1257</v>
          </cell>
          <cell r="X182" t="str">
            <v>Dummy</v>
          </cell>
        </row>
        <row r="183">
          <cell r="C183">
            <v>5574</v>
          </cell>
          <cell r="D183">
            <v>12403</v>
          </cell>
          <cell r="E183">
            <v>0.91449999999999998</v>
          </cell>
          <cell r="F183">
            <v>14209</v>
          </cell>
          <cell r="G183">
            <v>24376</v>
          </cell>
          <cell r="H183" t="str">
            <v>Dummy</v>
          </cell>
          <cell r="I183" t="str">
            <v>Dummy</v>
          </cell>
          <cell r="J183" t="str">
            <v>Dummy</v>
          </cell>
          <cell r="K183" t="str">
            <v>Dummy</v>
          </cell>
          <cell r="L183" t="str">
            <v>Dummy</v>
          </cell>
          <cell r="M183">
            <v>1.0591999999999999</v>
          </cell>
          <cell r="N183">
            <v>3.7368000000000001</v>
          </cell>
          <cell r="O183">
            <v>879</v>
          </cell>
          <cell r="P183">
            <v>16.82</v>
          </cell>
          <cell r="Q183">
            <v>2009</v>
          </cell>
          <cell r="R183">
            <v>433</v>
          </cell>
          <cell r="S183" t="str">
            <v>Dummy</v>
          </cell>
          <cell r="T183" t="str">
            <v>Dummy</v>
          </cell>
          <cell r="U183">
            <v>524</v>
          </cell>
          <cell r="V183">
            <v>1020</v>
          </cell>
          <cell r="W183">
            <v>1257</v>
          </cell>
          <cell r="X183" t="str">
            <v>Dummy</v>
          </cell>
        </row>
        <row r="184">
          <cell r="C184">
            <v>5585</v>
          </cell>
          <cell r="D184">
            <v>12390</v>
          </cell>
          <cell r="E184">
            <v>0.91449999999999998</v>
          </cell>
          <cell r="F184">
            <v>14436</v>
          </cell>
          <cell r="G184">
            <v>24123</v>
          </cell>
          <cell r="H184" t="str">
            <v>Dummy</v>
          </cell>
          <cell r="I184" t="str">
            <v>Dummy</v>
          </cell>
          <cell r="J184" t="str">
            <v>Dummy</v>
          </cell>
          <cell r="K184" t="str">
            <v>Dummy</v>
          </cell>
          <cell r="L184" t="str">
            <v>Dummy</v>
          </cell>
          <cell r="M184">
            <v>1.0591999999999999</v>
          </cell>
          <cell r="N184">
            <v>3.7368000000000001</v>
          </cell>
          <cell r="O184">
            <v>884</v>
          </cell>
          <cell r="P184">
            <v>16.670000000000002</v>
          </cell>
          <cell r="Q184">
            <v>1997</v>
          </cell>
          <cell r="R184">
            <v>431</v>
          </cell>
          <cell r="S184" t="str">
            <v>Dummy</v>
          </cell>
          <cell r="T184" t="str">
            <v>Dummy</v>
          </cell>
          <cell r="U184">
            <v>524</v>
          </cell>
          <cell r="V184">
            <v>1020</v>
          </cell>
          <cell r="W184">
            <v>1257</v>
          </cell>
          <cell r="X184" t="str">
            <v>Dummy</v>
          </cell>
        </row>
        <row r="185">
          <cell r="C185">
            <v>5530</v>
          </cell>
          <cell r="D185">
            <v>12604</v>
          </cell>
          <cell r="E185">
            <v>0.91449999999999998</v>
          </cell>
          <cell r="F185">
            <v>14341</v>
          </cell>
          <cell r="G185">
            <v>24255</v>
          </cell>
          <cell r="H185" t="str">
            <v>Dummy</v>
          </cell>
          <cell r="I185" t="str">
            <v>Dummy</v>
          </cell>
          <cell r="J185" t="str">
            <v>Dummy</v>
          </cell>
          <cell r="K185" t="str">
            <v>Dummy</v>
          </cell>
          <cell r="L185" t="str">
            <v>Dummy</v>
          </cell>
          <cell r="M185">
            <v>1.0591999999999999</v>
          </cell>
          <cell r="N185">
            <v>3.7368000000000001</v>
          </cell>
          <cell r="O185">
            <v>879</v>
          </cell>
          <cell r="P185">
            <v>16.649999999999999</v>
          </cell>
          <cell r="Q185">
            <v>1974</v>
          </cell>
          <cell r="R185">
            <v>421</v>
          </cell>
          <cell r="S185" t="str">
            <v>Dummy</v>
          </cell>
          <cell r="T185" t="str">
            <v>Dummy</v>
          </cell>
          <cell r="U185">
            <v>524</v>
          </cell>
          <cell r="V185">
            <v>1020</v>
          </cell>
          <cell r="W185">
            <v>1257</v>
          </cell>
          <cell r="X185" t="str">
            <v>Dummy</v>
          </cell>
        </row>
        <row r="186">
          <cell r="C186">
            <v>5592</v>
          </cell>
          <cell r="D186">
            <v>12210</v>
          </cell>
          <cell r="E186">
            <v>0.91449999999999998</v>
          </cell>
          <cell r="F186">
            <v>14489</v>
          </cell>
          <cell r="G186">
            <v>24402</v>
          </cell>
          <cell r="H186" t="str">
            <v>Dummy</v>
          </cell>
          <cell r="I186" t="str">
            <v>Dummy</v>
          </cell>
          <cell r="J186" t="str">
            <v>Dummy</v>
          </cell>
          <cell r="K186" t="str">
            <v>Dummy</v>
          </cell>
          <cell r="L186" t="str">
            <v>Dummy</v>
          </cell>
          <cell r="M186">
            <v>1.0591999999999999</v>
          </cell>
          <cell r="N186">
            <v>3.7368000000000001</v>
          </cell>
          <cell r="O186">
            <v>891</v>
          </cell>
          <cell r="P186">
            <v>17.190000000000001</v>
          </cell>
          <cell r="Q186">
            <v>2050</v>
          </cell>
          <cell r="R186">
            <v>429</v>
          </cell>
          <cell r="S186" t="str">
            <v>Dummy</v>
          </cell>
          <cell r="T186" t="str">
            <v>Dummy</v>
          </cell>
          <cell r="U186">
            <v>524</v>
          </cell>
          <cell r="V186">
            <v>1020</v>
          </cell>
          <cell r="W186">
            <v>1257</v>
          </cell>
          <cell r="X186" t="str">
            <v>Dummy</v>
          </cell>
        </row>
        <row r="187">
          <cell r="C187">
            <v>5592</v>
          </cell>
          <cell r="D187">
            <v>12280</v>
          </cell>
          <cell r="E187">
            <v>0.91449999999999998</v>
          </cell>
          <cell r="F187">
            <v>14181</v>
          </cell>
          <cell r="G187">
            <v>24402</v>
          </cell>
          <cell r="H187" t="str">
            <v>Dummy</v>
          </cell>
          <cell r="I187" t="str">
            <v>Dummy</v>
          </cell>
          <cell r="J187" t="str">
            <v>Dummy</v>
          </cell>
          <cell r="K187" t="str">
            <v>Dummy</v>
          </cell>
          <cell r="L187" t="str">
            <v>Dummy</v>
          </cell>
          <cell r="M187">
            <v>1.0591999999999999</v>
          </cell>
          <cell r="N187">
            <v>3.7368000000000001</v>
          </cell>
          <cell r="O187">
            <v>896</v>
          </cell>
          <cell r="P187">
            <v>17.46</v>
          </cell>
          <cell r="Q187">
            <v>2047</v>
          </cell>
          <cell r="R187">
            <v>432</v>
          </cell>
          <cell r="S187" t="str">
            <v>Dummy</v>
          </cell>
          <cell r="T187" t="str">
            <v>Dummy</v>
          </cell>
          <cell r="U187">
            <v>524</v>
          </cell>
          <cell r="V187">
            <v>1020</v>
          </cell>
          <cell r="W187">
            <v>1257</v>
          </cell>
          <cell r="X187" t="str">
            <v>Dummy</v>
          </cell>
        </row>
        <row r="188">
          <cell r="C188">
            <v>5438</v>
          </cell>
          <cell r="D188">
            <v>12290</v>
          </cell>
          <cell r="E188">
            <v>0.91449999999999998</v>
          </cell>
          <cell r="F188">
            <v>14021</v>
          </cell>
          <cell r="G188">
            <v>23376</v>
          </cell>
          <cell r="H188" t="str">
            <v>Dummy</v>
          </cell>
          <cell r="I188" t="str">
            <v>Dummy</v>
          </cell>
          <cell r="J188" t="str">
            <v>Dummy</v>
          </cell>
          <cell r="K188" t="str">
            <v>Dummy</v>
          </cell>
          <cell r="L188" t="str">
            <v>Dummy</v>
          </cell>
          <cell r="M188">
            <v>1.0591999999999999</v>
          </cell>
          <cell r="N188">
            <v>3.7368000000000001</v>
          </cell>
          <cell r="O188">
            <v>878</v>
          </cell>
          <cell r="P188">
            <v>16.940000000000001</v>
          </cell>
          <cell r="Q188">
            <v>2032</v>
          </cell>
          <cell r="R188">
            <v>427</v>
          </cell>
          <cell r="S188" t="str">
            <v>Dummy</v>
          </cell>
          <cell r="T188" t="str">
            <v>Dummy</v>
          </cell>
          <cell r="U188">
            <v>524</v>
          </cell>
          <cell r="V188">
            <v>1020</v>
          </cell>
          <cell r="W188">
            <v>1257</v>
          </cell>
          <cell r="X188" t="str">
            <v>Dummy</v>
          </cell>
        </row>
        <row r="189">
          <cell r="C189">
            <v>5467</v>
          </cell>
          <cell r="D189">
            <v>12084</v>
          </cell>
          <cell r="E189">
            <v>0.91449999999999998</v>
          </cell>
          <cell r="F189">
            <v>14183</v>
          </cell>
          <cell r="G189">
            <v>23328</v>
          </cell>
          <cell r="H189" t="str">
            <v>Dummy</v>
          </cell>
          <cell r="I189" t="str">
            <v>Dummy</v>
          </cell>
          <cell r="J189" t="str">
            <v>Dummy</v>
          </cell>
          <cell r="K189" t="str">
            <v>Dummy</v>
          </cell>
          <cell r="L189" t="str">
            <v>Dummy</v>
          </cell>
          <cell r="M189">
            <v>1.0591999999999999</v>
          </cell>
          <cell r="N189">
            <v>3.7368000000000001</v>
          </cell>
          <cell r="O189">
            <v>876</v>
          </cell>
          <cell r="P189">
            <v>16.579999999999998</v>
          </cell>
          <cell r="Q189">
            <v>2022</v>
          </cell>
          <cell r="R189">
            <v>430</v>
          </cell>
          <cell r="S189" t="str">
            <v>Dummy</v>
          </cell>
          <cell r="T189" t="str">
            <v>Dummy</v>
          </cell>
          <cell r="U189">
            <v>524</v>
          </cell>
          <cell r="V189">
            <v>1020</v>
          </cell>
          <cell r="W189">
            <v>1257</v>
          </cell>
          <cell r="X189" t="str">
            <v>Dummy</v>
          </cell>
        </row>
        <row r="190">
          <cell r="C190">
            <v>5329</v>
          </cell>
          <cell r="D190">
            <v>12142</v>
          </cell>
          <cell r="E190">
            <v>0.91449999999999998</v>
          </cell>
          <cell r="F190">
            <v>13889</v>
          </cell>
          <cell r="G190">
            <v>23024</v>
          </cell>
          <cell r="H190" t="str">
            <v>Dummy</v>
          </cell>
          <cell r="I190" t="str">
            <v>Dummy</v>
          </cell>
          <cell r="J190" t="str">
            <v>Dummy</v>
          </cell>
          <cell r="K190" t="str">
            <v>Dummy</v>
          </cell>
          <cell r="L190" t="str">
            <v>Dummy</v>
          </cell>
          <cell r="M190">
            <v>1.0591999999999999</v>
          </cell>
          <cell r="N190">
            <v>3.7368000000000001</v>
          </cell>
          <cell r="O190">
            <v>862</v>
          </cell>
          <cell r="P190">
            <v>16.59</v>
          </cell>
          <cell r="Q190">
            <v>2005</v>
          </cell>
          <cell r="R190">
            <v>426</v>
          </cell>
          <cell r="S190" t="str">
            <v>Dummy</v>
          </cell>
          <cell r="T190" t="str">
            <v>Dummy</v>
          </cell>
          <cell r="U190">
            <v>524</v>
          </cell>
          <cell r="V190">
            <v>1020</v>
          </cell>
          <cell r="W190">
            <v>1257</v>
          </cell>
          <cell r="X190" t="str">
            <v>Dummy</v>
          </cell>
        </row>
        <row r="191">
          <cell r="C191">
            <v>5378</v>
          </cell>
          <cell r="D191">
            <v>12307</v>
          </cell>
          <cell r="E191">
            <v>0.91449999999999998</v>
          </cell>
          <cell r="F191">
            <v>13974</v>
          </cell>
          <cell r="G191">
            <v>22592</v>
          </cell>
          <cell r="H191" t="str">
            <v>Dummy</v>
          </cell>
          <cell r="I191" t="str">
            <v>Dummy</v>
          </cell>
          <cell r="J191" t="str">
            <v>Dummy</v>
          </cell>
          <cell r="K191" t="str">
            <v>Dummy</v>
          </cell>
          <cell r="L191" t="str">
            <v>Dummy</v>
          </cell>
          <cell r="M191">
            <v>1.0591999999999999</v>
          </cell>
          <cell r="N191">
            <v>3.7368000000000001</v>
          </cell>
          <cell r="O191">
            <v>866</v>
          </cell>
          <cell r="P191">
            <v>16.309999999999999</v>
          </cell>
          <cell r="Q191">
            <v>2043</v>
          </cell>
          <cell r="R191">
            <v>450</v>
          </cell>
          <cell r="S191" t="str">
            <v>Dummy</v>
          </cell>
          <cell r="T191" t="str">
            <v>Dummy</v>
          </cell>
          <cell r="U191">
            <v>524</v>
          </cell>
          <cell r="V191">
            <v>1020</v>
          </cell>
          <cell r="W191">
            <v>1257</v>
          </cell>
          <cell r="X191" t="str">
            <v>Dummy</v>
          </cell>
        </row>
        <row r="192">
          <cell r="C192">
            <v>5372</v>
          </cell>
          <cell r="D192">
            <v>12269</v>
          </cell>
          <cell r="E192">
            <v>0.91449999999999998</v>
          </cell>
          <cell r="F192">
            <v>14354</v>
          </cell>
          <cell r="G192">
            <v>23030</v>
          </cell>
          <cell r="H192" t="str">
            <v>Dummy</v>
          </cell>
          <cell r="I192" t="str">
            <v>Dummy</v>
          </cell>
          <cell r="J192" t="str">
            <v>Dummy</v>
          </cell>
          <cell r="K192" t="str">
            <v>Dummy</v>
          </cell>
          <cell r="L192" t="str">
            <v>Dummy</v>
          </cell>
          <cell r="M192">
            <v>1.0591999999999999</v>
          </cell>
          <cell r="N192">
            <v>3.7368000000000001</v>
          </cell>
          <cell r="O192">
            <v>888</v>
          </cell>
          <cell r="P192">
            <v>16.73</v>
          </cell>
          <cell r="Q192">
            <v>2045</v>
          </cell>
          <cell r="R192">
            <v>456</v>
          </cell>
          <cell r="S192" t="str">
            <v>Dummy</v>
          </cell>
          <cell r="T192" t="str">
            <v>Dummy</v>
          </cell>
          <cell r="U192">
            <v>524</v>
          </cell>
          <cell r="V192">
            <v>1020</v>
          </cell>
          <cell r="W192">
            <v>1257</v>
          </cell>
          <cell r="X192" t="str">
            <v>Dummy</v>
          </cell>
        </row>
        <row r="193">
          <cell r="C193">
            <v>5423</v>
          </cell>
          <cell r="D193">
            <v>12160</v>
          </cell>
          <cell r="E193">
            <v>0.91449999999999998</v>
          </cell>
          <cell r="F193">
            <v>14348</v>
          </cell>
          <cell r="G193">
            <v>23058</v>
          </cell>
          <cell r="H193" t="str">
            <v>Dummy</v>
          </cell>
          <cell r="I193" t="str">
            <v>Dummy</v>
          </cell>
          <cell r="J193" t="str">
            <v>Dummy</v>
          </cell>
          <cell r="K193" t="str">
            <v>Dummy</v>
          </cell>
          <cell r="L193" t="str">
            <v>Dummy</v>
          </cell>
          <cell r="M193">
            <v>1.0591999999999999</v>
          </cell>
          <cell r="N193">
            <v>3.7368000000000001</v>
          </cell>
          <cell r="O193">
            <v>882</v>
          </cell>
          <cell r="P193">
            <v>17.22</v>
          </cell>
          <cell r="Q193">
            <v>2047</v>
          </cell>
          <cell r="R193">
            <v>457</v>
          </cell>
          <cell r="S193" t="str">
            <v>Dummy</v>
          </cell>
          <cell r="T193" t="str">
            <v>Dummy</v>
          </cell>
          <cell r="U193">
            <v>524</v>
          </cell>
          <cell r="V193">
            <v>1020</v>
          </cell>
          <cell r="W193">
            <v>1257</v>
          </cell>
          <cell r="X193" t="str">
            <v>Dummy</v>
          </cell>
        </row>
        <row r="194">
          <cell r="C194">
            <v>5443</v>
          </cell>
          <cell r="D194">
            <v>12029</v>
          </cell>
          <cell r="E194">
            <v>0.91449999999999998</v>
          </cell>
          <cell r="F194">
            <v>14453</v>
          </cell>
          <cell r="G194">
            <v>23326</v>
          </cell>
          <cell r="H194" t="str">
            <v>Dummy</v>
          </cell>
          <cell r="I194" t="str">
            <v>Dummy</v>
          </cell>
          <cell r="J194" t="str">
            <v>Dummy</v>
          </cell>
          <cell r="K194" t="str">
            <v>Dummy</v>
          </cell>
          <cell r="L194" t="str">
            <v>Dummy</v>
          </cell>
          <cell r="M194">
            <v>1.0591999999999999</v>
          </cell>
          <cell r="N194">
            <v>3.7368000000000001</v>
          </cell>
          <cell r="O194">
            <v>888</v>
          </cell>
          <cell r="P194">
            <v>17</v>
          </cell>
          <cell r="Q194">
            <v>2103</v>
          </cell>
          <cell r="R194">
            <v>467</v>
          </cell>
          <cell r="S194" t="str">
            <v>Dummy</v>
          </cell>
          <cell r="T194" t="str">
            <v>Dummy</v>
          </cell>
          <cell r="U194">
            <v>524</v>
          </cell>
          <cell r="V194">
            <v>1020</v>
          </cell>
          <cell r="W194">
            <v>1257</v>
          </cell>
          <cell r="X194" t="str">
            <v>Dummy</v>
          </cell>
        </row>
        <row r="195">
          <cell r="C195">
            <v>5367</v>
          </cell>
          <cell r="D195">
            <v>12063</v>
          </cell>
          <cell r="E195">
            <v>0.91449999999999998</v>
          </cell>
          <cell r="F195">
            <v>14130</v>
          </cell>
          <cell r="G195">
            <v>22798</v>
          </cell>
          <cell r="H195" t="str">
            <v>Dummy</v>
          </cell>
          <cell r="I195" t="str">
            <v>Dummy</v>
          </cell>
          <cell r="J195" t="str">
            <v>Dummy</v>
          </cell>
          <cell r="K195" t="str">
            <v>Dummy</v>
          </cell>
          <cell r="L195" t="str">
            <v>Dummy</v>
          </cell>
          <cell r="M195">
            <v>1.0591999999999999</v>
          </cell>
          <cell r="N195">
            <v>3.7368000000000001</v>
          </cell>
          <cell r="O195">
            <v>903</v>
          </cell>
          <cell r="P195">
            <v>17.22</v>
          </cell>
          <cell r="Q195">
            <v>2067</v>
          </cell>
          <cell r="R195">
            <v>472</v>
          </cell>
          <cell r="S195" t="str">
            <v>Dummy</v>
          </cell>
          <cell r="T195" t="str">
            <v>Dummy</v>
          </cell>
          <cell r="U195">
            <v>524</v>
          </cell>
          <cell r="V195">
            <v>1020</v>
          </cell>
          <cell r="W195">
            <v>1257</v>
          </cell>
          <cell r="X195" t="str">
            <v>Dummy</v>
          </cell>
        </row>
        <row r="196">
          <cell r="C196">
            <v>5288</v>
          </cell>
          <cell r="D196">
            <v>11843</v>
          </cell>
          <cell r="E196">
            <v>0.91449999999999998</v>
          </cell>
          <cell r="F196">
            <v>13942</v>
          </cell>
          <cell r="G196">
            <v>22746</v>
          </cell>
          <cell r="H196" t="str">
            <v>Dummy</v>
          </cell>
          <cell r="I196" t="str">
            <v>Dummy</v>
          </cell>
          <cell r="J196" t="str">
            <v>Dummy</v>
          </cell>
          <cell r="K196" t="str">
            <v>Dummy</v>
          </cell>
          <cell r="L196" t="str">
            <v>Dummy</v>
          </cell>
          <cell r="M196">
            <v>1.0591999999999999</v>
          </cell>
          <cell r="N196">
            <v>3.7368000000000001</v>
          </cell>
          <cell r="O196">
            <v>908</v>
          </cell>
          <cell r="P196">
            <v>17.440000000000001</v>
          </cell>
          <cell r="Q196">
            <v>2068</v>
          </cell>
          <cell r="R196">
            <v>475</v>
          </cell>
          <cell r="S196" t="str">
            <v>Dummy</v>
          </cell>
          <cell r="T196" t="str">
            <v>Dummy</v>
          </cell>
          <cell r="U196">
            <v>524</v>
          </cell>
          <cell r="V196">
            <v>1020</v>
          </cell>
          <cell r="W196">
            <v>1257</v>
          </cell>
          <cell r="X196" t="str">
            <v>Dummy</v>
          </cell>
        </row>
        <row r="197">
          <cell r="C197">
            <v>5284</v>
          </cell>
          <cell r="D197">
            <v>11842</v>
          </cell>
          <cell r="E197">
            <v>0.91449999999999998</v>
          </cell>
          <cell r="F197">
            <v>13857</v>
          </cell>
          <cell r="G197">
            <v>22715</v>
          </cell>
          <cell r="H197" t="str">
            <v>Dummy</v>
          </cell>
          <cell r="I197" t="str">
            <v>Dummy</v>
          </cell>
          <cell r="J197" t="str">
            <v>Dummy</v>
          </cell>
          <cell r="K197" t="str">
            <v>Dummy</v>
          </cell>
          <cell r="L197" t="str">
            <v>Dummy</v>
          </cell>
          <cell r="M197">
            <v>1.0591999999999999</v>
          </cell>
          <cell r="N197">
            <v>3.7368000000000001</v>
          </cell>
          <cell r="O197">
            <v>881</v>
          </cell>
          <cell r="P197">
            <v>17.190000000000001</v>
          </cell>
          <cell r="Q197">
            <v>2045</v>
          </cell>
          <cell r="R197">
            <v>471</v>
          </cell>
          <cell r="S197" t="str">
            <v>Dummy</v>
          </cell>
          <cell r="T197" t="str">
            <v>Dummy</v>
          </cell>
          <cell r="U197">
            <v>524</v>
          </cell>
          <cell r="V197">
            <v>1020</v>
          </cell>
          <cell r="W197">
            <v>1257</v>
          </cell>
          <cell r="X197" t="str">
            <v>Dummy</v>
          </cell>
        </row>
        <row r="198">
          <cell r="C198">
            <v>5290</v>
          </cell>
          <cell r="D198">
            <v>11807</v>
          </cell>
          <cell r="E198">
            <v>0.91449999999999998</v>
          </cell>
          <cell r="F198">
            <v>13850</v>
          </cell>
          <cell r="G198">
            <v>22456</v>
          </cell>
          <cell r="H198" t="str">
            <v>Dummy</v>
          </cell>
          <cell r="I198" t="str">
            <v>Dummy</v>
          </cell>
          <cell r="J198" t="str">
            <v>Dummy</v>
          </cell>
          <cell r="K198" t="str">
            <v>Dummy</v>
          </cell>
          <cell r="L198" t="str">
            <v>Dummy</v>
          </cell>
          <cell r="M198">
            <v>1.0591999999999999</v>
          </cell>
          <cell r="N198">
            <v>3.7368000000000001</v>
          </cell>
          <cell r="O198">
            <v>890</v>
          </cell>
          <cell r="P198">
            <v>16.850000000000001</v>
          </cell>
          <cell r="Q198">
            <v>2037</v>
          </cell>
          <cell r="R198">
            <v>470</v>
          </cell>
          <cell r="S198" t="str">
            <v>Dummy</v>
          </cell>
          <cell r="T198" t="str">
            <v>Dummy</v>
          </cell>
          <cell r="U198">
            <v>524</v>
          </cell>
          <cell r="V198">
            <v>1020</v>
          </cell>
          <cell r="W198">
            <v>1257</v>
          </cell>
          <cell r="X198" t="str">
            <v>Dummy</v>
          </cell>
        </row>
        <row r="199">
          <cell r="C199">
            <v>5238</v>
          </cell>
          <cell r="D199">
            <v>11812</v>
          </cell>
          <cell r="E199">
            <v>0.91449999999999998</v>
          </cell>
          <cell r="F199">
            <v>13830</v>
          </cell>
          <cell r="G199">
            <v>22635</v>
          </cell>
          <cell r="H199" t="str">
            <v>Dummy</v>
          </cell>
          <cell r="I199" t="str">
            <v>Dummy</v>
          </cell>
          <cell r="J199" t="str">
            <v>Dummy</v>
          </cell>
          <cell r="K199" t="str">
            <v>Dummy</v>
          </cell>
          <cell r="L199" t="str">
            <v>Dummy</v>
          </cell>
          <cell r="M199">
            <v>1.0591999999999999</v>
          </cell>
          <cell r="N199">
            <v>3.7368000000000001</v>
          </cell>
          <cell r="O199">
            <v>883</v>
          </cell>
          <cell r="P199">
            <v>16.7</v>
          </cell>
          <cell r="Q199">
            <v>2012</v>
          </cell>
          <cell r="R199">
            <v>462</v>
          </cell>
          <cell r="S199" t="str">
            <v>Dummy</v>
          </cell>
          <cell r="T199" t="str">
            <v>Dummy</v>
          </cell>
          <cell r="U199">
            <v>524</v>
          </cell>
          <cell r="V199">
            <v>1020</v>
          </cell>
          <cell r="W199">
            <v>1257</v>
          </cell>
          <cell r="X199" t="str">
            <v>Dummy</v>
          </cell>
        </row>
        <row r="200">
          <cell r="C200">
            <v>5307</v>
          </cell>
          <cell r="D200">
            <v>11453</v>
          </cell>
          <cell r="E200">
            <v>0.91449999999999998</v>
          </cell>
          <cell r="F200">
            <v>13822</v>
          </cell>
          <cell r="G200">
            <v>22456</v>
          </cell>
          <cell r="H200" t="str">
            <v>Dummy</v>
          </cell>
          <cell r="I200" t="str">
            <v>Dummy</v>
          </cell>
          <cell r="J200" t="str">
            <v>Dummy</v>
          </cell>
          <cell r="K200" t="str">
            <v>Dummy</v>
          </cell>
          <cell r="L200" t="str">
            <v>Dummy</v>
          </cell>
          <cell r="M200">
            <v>1.0591999999999999</v>
          </cell>
          <cell r="N200">
            <v>3.7368000000000001</v>
          </cell>
          <cell r="O200">
            <v>910</v>
          </cell>
          <cell r="P200">
            <v>16.88</v>
          </cell>
          <cell r="Q200">
            <v>2068</v>
          </cell>
          <cell r="R200">
            <v>465</v>
          </cell>
          <cell r="S200" t="str">
            <v>Dummy</v>
          </cell>
          <cell r="T200" t="str">
            <v>Dummy</v>
          </cell>
          <cell r="U200">
            <v>524</v>
          </cell>
          <cell r="V200">
            <v>1020</v>
          </cell>
          <cell r="W200">
            <v>1257</v>
          </cell>
          <cell r="X200" t="str">
            <v>Dummy</v>
          </cell>
        </row>
        <row r="201">
          <cell r="C201">
            <v>5237</v>
          </cell>
          <cell r="D201">
            <v>11347</v>
          </cell>
          <cell r="E201">
            <v>0.91449999999999998</v>
          </cell>
          <cell r="F201">
            <v>13544</v>
          </cell>
          <cell r="G201">
            <v>22042</v>
          </cell>
          <cell r="H201" t="str">
            <v>Dummy</v>
          </cell>
          <cell r="I201" t="str">
            <v>Dummy</v>
          </cell>
          <cell r="J201" t="str">
            <v>Dummy</v>
          </cell>
          <cell r="K201" t="str">
            <v>Dummy</v>
          </cell>
          <cell r="L201" t="str">
            <v>Dummy</v>
          </cell>
          <cell r="M201">
            <v>1.0591999999999999</v>
          </cell>
          <cell r="N201">
            <v>3.7368000000000001</v>
          </cell>
          <cell r="O201">
            <v>920</v>
          </cell>
          <cell r="P201">
            <v>17.399999999999999</v>
          </cell>
          <cell r="Q201">
            <v>2053</v>
          </cell>
          <cell r="R201">
            <v>467</v>
          </cell>
          <cell r="S201" t="str">
            <v>Dummy</v>
          </cell>
          <cell r="T201" t="str">
            <v>Dummy</v>
          </cell>
          <cell r="U201">
            <v>524</v>
          </cell>
          <cell r="V201">
            <v>1020</v>
          </cell>
          <cell r="W201">
            <v>1257</v>
          </cell>
          <cell r="X201" t="str">
            <v>Dummy</v>
          </cell>
        </row>
        <row r="202">
          <cell r="C202">
            <v>5215</v>
          </cell>
          <cell r="D202">
            <v>11350</v>
          </cell>
          <cell r="E202">
            <v>0.91449999999999998</v>
          </cell>
          <cell r="F202">
            <v>13481</v>
          </cell>
          <cell r="G202">
            <v>22102</v>
          </cell>
          <cell r="H202" t="str">
            <v>Dummy</v>
          </cell>
          <cell r="I202" t="str">
            <v>Dummy</v>
          </cell>
          <cell r="J202" t="str">
            <v>Dummy</v>
          </cell>
          <cell r="K202" t="str">
            <v>Dummy</v>
          </cell>
          <cell r="L202" t="str">
            <v>Dummy</v>
          </cell>
          <cell r="M202">
            <v>1.0591999999999999</v>
          </cell>
          <cell r="N202">
            <v>3.7368000000000001</v>
          </cell>
          <cell r="O202">
            <v>930</v>
          </cell>
          <cell r="P202">
            <v>17.649999999999999</v>
          </cell>
          <cell r="Q202">
            <v>2064</v>
          </cell>
          <cell r="R202">
            <v>467</v>
          </cell>
          <cell r="S202" t="str">
            <v>Dummy</v>
          </cell>
          <cell r="T202" t="str">
            <v>Dummy</v>
          </cell>
          <cell r="U202">
            <v>524</v>
          </cell>
          <cell r="V202">
            <v>1020</v>
          </cell>
          <cell r="W202">
            <v>1257</v>
          </cell>
          <cell r="X202" t="str">
            <v>Dummy</v>
          </cell>
        </row>
        <row r="203">
          <cell r="C203">
            <v>5139</v>
          </cell>
          <cell r="D203">
            <v>11382</v>
          </cell>
          <cell r="E203">
            <v>0.91449999999999998</v>
          </cell>
          <cell r="F203">
            <v>13463</v>
          </cell>
          <cell r="G203">
            <v>22102</v>
          </cell>
          <cell r="H203" t="str">
            <v>Dummy</v>
          </cell>
          <cell r="I203" t="str">
            <v>Dummy</v>
          </cell>
          <cell r="J203" t="str">
            <v>Dummy</v>
          </cell>
          <cell r="K203" t="str">
            <v>Dummy</v>
          </cell>
          <cell r="L203" t="str">
            <v>Dummy</v>
          </cell>
          <cell r="M203">
            <v>1.0591999999999999</v>
          </cell>
          <cell r="N203">
            <v>3.7368000000000001</v>
          </cell>
          <cell r="O203">
            <v>938</v>
          </cell>
          <cell r="P203">
            <v>17.559999999999999</v>
          </cell>
          <cell r="Q203">
            <v>2075</v>
          </cell>
          <cell r="R203">
            <v>465</v>
          </cell>
          <cell r="S203" t="str">
            <v>Dummy</v>
          </cell>
          <cell r="T203" t="str">
            <v>Dummy</v>
          </cell>
          <cell r="U203">
            <v>524</v>
          </cell>
          <cell r="V203">
            <v>1020</v>
          </cell>
          <cell r="W203">
            <v>1257</v>
          </cell>
          <cell r="X203" t="str">
            <v>Dummy</v>
          </cell>
        </row>
        <row r="204">
          <cell r="C204">
            <v>5095</v>
          </cell>
          <cell r="D204">
            <v>11216</v>
          </cell>
          <cell r="E204">
            <v>0.91449999999999998</v>
          </cell>
          <cell r="F204">
            <v>13286</v>
          </cell>
          <cell r="G204">
            <v>21704</v>
          </cell>
          <cell r="H204" t="str">
            <v>Dummy</v>
          </cell>
          <cell r="I204" t="str">
            <v>Dummy</v>
          </cell>
          <cell r="J204" t="str">
            <v>Dummy</v>
          </cell>
          <cell r="K204" t="str">
            <v>Dummy</v>
          </cell>
          <cell r="L204" t="str">
            <v>Dummy</v>
          </cell>
          <cell r="M204">
            <v>1.0591999999999999</v>
          </cell>
          <cell r="N204">
            <v>3.7368000000000001</v>
          </cell>
          <cell r="O204">
            <v>935</v>
          </cell>
          <cell r="P204">
            <v>17.920000000000002</v>
          </cell>
          <cell r="Q204">
            <v>2070</v>
          </cell>
          <cell r="R204">
            <v>465</v>
          </cell>
          <cell r="S204" t="str">
            <v>Dummy</v>
          </cell>
          <cell r="T204" t="str">
            <v>Dummy</v>
          </cell>
          <cell r="U204">
            <v>524</v>
          </cell>
          <cell r="V204">
            <v>1020</v>
          </cell>
          <cell r="W204">
            <v>1257</v>
          </cell>
          <cell r="X204" t="str">
            <v>Dummy</v>
          </cell>
        </row>
        <row r="205">
          <cell r="C205">
            <v>4998</v>
          </cell>
          <cell r="D205">
            <v>11289</v>
          </cell>
          <cell r="E205">
            <v>0.91449999999999998</v>
          </cell>
          <cell r="F205">
            <v>13265</v>
          </cell>
          <cell r="G205">
            <v>21243</v>
          </cell>
          <cell r="H205" t="str">
            <v>Dummy</v>
          </cell>
          <cell r="I205" t="str">
            <v>Dummy</v>
          </cell>
          <cell r="J205" t="str">
            <v>Dummy</v>
          </cell>
          <cell r="K205" t="str">
            <v>Dummy</v>
          </cell>
          <cell r="L205" t="str">
            <v>Dummy</v>
          </cell>
          <cell r="M205">
            <v>1.0591999999999999</v>
          </cell>
          <cell r="N205">
            <v>3.7368000000000001</v>
          </cell>
          <cell r="O205">
            <v>934</v>
          </cell>
          <cell r="P205">
            <v>18.309999999999999</v>
          </cell>
          <cell r="Q205">
            <v>2033</v>
          </cell>
          <cell r="R205">
            <v>464</v>
          </cell>
          <cell r="S205" t="str">
            <v>Dummy</v>
          </cell>
          <cell r="T205" t="str">
            <v>Dummy</v>
          </cell>
          <cell r="U205">
            <v>524</v>
          </cell>
          <cell r="V205">
            <v>1020</v>
          </cell>
          <cell r="W205">
            <v>1257</v>
          </cell>
          <cell r="X205" t="str">
            <v>Dummy</v>
          </cell>
        </row>
        <row r="206">
          <cell r="C206">
            <v>5082</v>
          </cell>
          <cell r="D206">
            <v>11289</v>
          </cell>
          <cell r="E206">
            <v>0.91449999999999998</v>
          </cell>
          <cell r="F206">
            <v>13238</v>
          </cell>
          <cell r="G206">
            <v>21424</v>
          </cell>
          <cell r="H206" t="str">
            <v>Dummy</v>
          </cell>
          <cell r="I206" t="str">
            <v>Dummy</v>
          </cell>
          <cell r="J206" t="str">
            <v>Dummy</v>
          </cell>
          <cell r="K206" t="str">
            <v>Dummy</v>
          </cell>
          <cell r="L206" t="str">
            <v>Dummy</v>
          </cell>
          <cell r="M206">
            <v>1.0591999999999999</v>
          </cell>
          <cell r="N206">
            <v>3.7368000000000001</v>
          </cell>
          <cell r="O206">
            <v>931</v>
          </cell>
          <cell r="P206">
            <v>18.010000000000002</v>
          </cell>
          <cell r="Q206">
            <v>2012</v>
          </cell>
          <cell r="R206">
            <v>456</v>
          </cell>
          <cell r="S206" t="str">
            <v>Dummy</v>
          </cell>
          <cell r="T206" t="str">
            <v>Dummy</v>
          </cell>
          <cell r="U206">
            <v>524</v>
          </cell>
          <cell r="V206">
            <v>1020</v>
          </cell>
          <cell r="W206">
            <v>1257</v>
          </cell>
          <cell r="X206" t="str">
            <v>Dummy</v>
          </cell>
        </row>
        <row r="207">
          <cell r="C207">
            <v>5003</v>
          </cell>
          <cell r="D207">
            <v>11232</v>
          </cell>
          <cell r="E207">
            <v>0.91449999999999998</v>
          </cell>
          <cell r="F207">
            <v>13360</v>
          </cell>
          <cell r="G207">
            <v>21913</v>
          </cell>
          <cell r="H207" t="str">
            <v>Dummy</v>
          </cell>
          <cell r="I207" t="str">
            <v>Dummy</v>
          </cell>
          <cell r="J207" t="str">
            <v>Dummy</v>
          </cell>
          <cell r="K207" t="str">
            <v>Dummy</v>
          </cell>
          <cell r="L207" t="str">
            <v>Dummy</v>
          </cell>
          <cell r="M207">
            <v>1.0591999999999999</v>
          </cell>
          <cell r="N207">
            <v>3.7368000000000001</v>
          </cell>
          <cell r="O207">
            <v>917</v>
          </cell>
          <cell r="P207">
            <v>17.850000000000001</v>
          </cell>
          <cell r="Q207">
            <v>1990</v>
          </cell>
          <cell r="R207">
            <v>448</v>
          </cell>
          <cell r="S207" t="str">
            <v>Dummy</v>
          </cell>
          <cell r="T207" t="str">
            <v>Dummy</v>
          </cell>
          <cell r="U207">
            <v>524</v>
          </cell>
          <cell r="V207">
            <v>1020</v>
          </cell>
          <cell r="W207">
            <v>1257</v>
          </cell>
          <cell r="X207" t="str">
            <v>Dummy</v>
          </cell>
        </row>
        <row r="208">
          <cell r="C208">
            <v>4933</v>
          </cell>
          <cell r="D208">
            <v>11384</v>
          </cell>
          <cell r="E208">
            <v>0.91449999999999998</v>
          </cell>
          <cell r="F208">
            <v>13033</v>
          </cell>
          <cell r="G208">
            <v>21221</v>
          </cell>
          <cell r="H208" t="str">
            <v>Dummy</v>
          </cell>
          <cell r="I208" t="str">
            <v>Dummy</v>
          </cell>
          <cell r="J208" t="str">
            <v>Dummy</v>
          </cell>
          <cell r="K208" t="str">
            <v>Dummy</v>
          </cell>
          <cell r="L208" t="str">
            <v>Dummy</v>
          </cell>
          <cell r="M208">
            <v>1.0591999999999999</v>
          </cell>
          <cell r="N208">
            <v>3.7368000000000001</v>
          </cell>
          <cell r="O208">
            <v>921</v>
          </cell>
          <cell r="P208">
            <v>17.62</v>
          </cell>
          <cell r="Q208">
            <v>1987</v>
          </cell>
          <cell r="R208">
            <v>446</v>
          </cell>
          <cell r="S208" t="str">
            <v>Dummy</v>
          </cell>
          <cell r="T208" t="str">
            <v>Dummy</v>
          </cell>
          <cell r="U208">
            <v>524</v>
          </cell>
          <cell r="V208">
            <v>1020</v>
          </cell>
          <cell r="W208">
            <v>1257</v>
          </cell>
          <cell r="X208" t="str">
            <v>Dummy</v>
          </cell>
        </row>
        <row r="209">
          <cell r="C209">
            <v>5012</v>
          </cell>
          <cell r="D209">
            <v>11147</v>
          </cell>
          <cell r="E209">
            <v>0.91449999999999998</v>
          </cell>
          <cell r="F209">
            <v>13052</v>
          </cell>
          <cell r="G209">
            <v>21806</v>
          </cell>
          <cell r="H209" t="str">
            <v>Dummy</v>
          </cell>
          <cell r="I209" t="str">
            <v>Dummy</v>
          </cell>
          <cell r="J209" t="str">
            <v>Dummy</v>
          </cell>
          <cell r="K209" t="str">
            <v>Dummy</v>
          </cell>
          <cell r="L209" t="str">
            <v>Dummy</v>
          </cell>
          <cell r="M209">
            <v>1.0591999999999999</v>
          </cell>
          <cell r="N209">
            <v>3.7368000000000001</v>
          </cell>
          <cell r="O209">
            <v>927</v>
          </cell>
          <cell r="P209">
            <v>17.82</v>
          </cell>
          <cell r="Q209">
            <v>1969</v>
          </cell>
          <cell r="R209">
            <v>444</v>
          </cell>
          <cell r="S209" t="str">
            <v>Dummy</v>
          </cell>
          <cell r="T209" t="str">
            <v>Dummy</v>
          </cell>
          <cell r="U209">
            <v>524</v>
          </cell>
          <cell r="V209">
            <v>1020</v>
          </cell>
          <cell r="W209">
            <v>1257</v>
          </cell>
          <cell r="X209" t="str">
            <v>Dummy</v>
          </cell>
        </row>
        <row r="210">
          <cell r="C210">
            <v>4937</v>
          </cell>
          <cell r="D210">
            <v>11229</v>
          </cell>
          <cell r="E210">
            <v>0.91449999999999998</v>
          </cell>
          <cell r="F210">
            <v>13067</v>
          </cell>
          <cell r="G210">
            <v>21822</v>
          </cell>
          <cell r="H210" t="str">
            <v>Dummy</v>
          </cell>
          <cell r="I210" t="str">
            <v>Dummy</v>
          </cell>
          <cell r="J210" t="str">
            <v>Dummy</v>
          </cell>
          <cell r="K210" t="str">
            <v>Dummy</v>
          </cell>
          <cell r="L210" t="str">
            <v>Dummy</v>
          </cell>
          <cell r="M210">
            <v>1.0591999999999999</v>
          </cell>
          <cell r="N210">
            <v>3.7368000000000001</v>
          </cell>
          <cell r="O210">
            <v>940</v>
          </cell>
          <cell r="P210">
            <v>18.170000000000002</v>
          </cell>
          <cell r="Q210">
            <v>1999</v>
          </cell>
          <cell r="R210">
            <v>448</v>
          </cell>
          <cell r="S210" t="str">
            <v>Dummy</v>
          </cell>
          <cell r="T210" t="str">
            <v>Dummy</v>
          </cell>
          <cell r="U210">
            <v>524</v>
          </cell>
          <cell r="V210">
            <v>1020</v>
          </cell>
          <cell r="W210">
            <v>1257</v>
          </cell>
          <cell r="X210" t="str">
            <v>Dummy</v>
          </cell>
        </row>
        <row r="211">
          <cell r="C211">
            <v>4980</v>
          </cell>
          <cell r="D211">
            <v>11101</v>
          </cell>
          <cell r="E211">
            <v>0.91449999999999998</v>
          </cell>
          <cell r="F211">
            <v>13040</v>
          </cell>
          <cell r="G211">
            <v>22185</v>
          </cell>
          <cell r="H211" t="str">
            <v>Dummy</v>
          </cell>
          <cell r="I211" t="str">
            <v>Dummy</v>
          </cell>
          <cell r="J211" t="str">
            <v>Dummy</v>
          </cell>
          <cell r="K211" t="str">
            <v>Dummy</v>
          </cell>
          <cell r="L211" t="str">
            <v>Dummy</v>
          </cell>
          <cell r="M211">
            <v>1.0591999999999999</v>
          </cell>
          <cell r="N211">
            <v>3.7368000000000001</v>
          </cell>
          <cell r="O211">
            <v>963</v>
          </cell>
          <cell r="P211">
            <v>18.38</v>
          </cell>
          <cell r="Q211">
            <v>2030</v>
          </cell>
          <cell r="R211">
            <v>454</v>
          </cell>
          <cell r="S211" t="str">
            <v>Dummy</v>
          </cell>
          <cell r="T211" t="str">
            <v>Dummy</v>
          </cell>
          <cell r="U211">
            <v>524</v>
          </cell>
          <cell r="V211">
            <v>1020</v>
          </cell>
          <cell r="W211">
            <v>1257</v>
          </cell>
          <cell r="X211" t="str">
            <v>Dummy</v>
          </cell>
        </row>
        <row r="212">
          <cell r="C212">
            <v>4921</v>
          </cell>
          <cell r="D212">
            <v>11055</v>
          </cell>
          <cell r="E212">
            <v>0.91449999999999998</v>
          </cell>
          <cell r="F212">
            <v>13010</v>
          </cell>
          <cell r="G212">
            <v>22014</v>
          </cell>
          <cell r="H212" t="str">
            <v>Dummy</v>
          </cell>
          <cell r="I212" t="str">
            <v>Dummy</v>
          </cell>
          <cell r="J212" t="str">
            <v>Dummy</v>
          </cell>
          <cell r="K212" t="str">
            <v>Dummy</v>
          </cell>
          <cell r="L212" t="str">
            <v>Dummy</v>
          </cell>
          <cell r="M212">
            <v>1.0591999999999999</v>
          </cell>
          <cell r="N212">
            <v>3.7368000000000001</v>
          </cell>
          <cell r="O212">
            <v>968</v>
          </cell>
          <cell r="P212">
            <v>18.690000000000001</v>
          </cell>
          <cell r="Q212">
            <v>2017</v>
          </cell>
          <cell r="R212">
            <v>451</v>
          </cell>
          <cell r="S212" t="str">
            <v>Dummy</v>
          </cell>
          <cell r="T212" t="str">
            <v>Dummy</v>
          </cell>
          <cell r="U212">
            <v>524</v>
          </cell>
          <cell r="V212">
            <v>1020</v>
          </cell>
          <cell r="W212">
            <v>1257</v>
          </cell>
          <cell r="X212" t="str">
            <v>Dummy</v>
          </cell>
        </row>
        <row r="213">
          <cell r="C213">
            <v>4816</v>
          </cell>
          <cell r="D213">
            <v>10963</v>
          </cell>
          <cell r="E213">
            <v>0.91449999999999998</v>
          </cell>
          <cell r="F213">
            <v>12755</v>
          </cell>
          <cell r="G213">
            <v>21175</v>
          </cell>
          <cell r="H213" t="str">
            <v>Dummy</v>
          </cell>
          <cell r="I213" t="str">
            <v>Dummy</v>
          </cell>
          <cell r="J213" t="str">
            <v>Dummy</v>
          </cell>
          <cell r="K213" t="str">
            <v>Dummy</v>
          </cell>
          <cell r="L213" t="str">
            <v>Dummy</v>
          </cell>
          <cell r="M213">
            <v>1.0591999999999999</v>
          </cell>
          <cell r="N213">
            <v>3.7368000000000001</v>
          </cell>
          <cell r="O213">
            <v>986</v>
          </cell>
          <cell r="P213">
            <v>19.3</v>
          </cell>
          <cell r="Q213">
            <v>1987</v>
          </cell>
          <cell r="R213">
            <v>450</v>
          </cell>
          <cell r="S213" t="str">
            <v>Dummy</v>
          </cell>
          <cell r="T213" t="str">
            <v>Dummy</v>
          </cell>
          <cell r="U213">
            <v>524</v>
          </cell>
          <cell r="V213">
            <v>1020</v>
          </cell>
          <cell r="W213">
            <v>1257</v>
          </cell>
          <cell r="X213" t="str">
            <v>Dummy</v>
          </cell>
        </row>
        <row r="214">
          <cell r="C214">
            <v>4871</v>
          </cell>
          <cell r="D214">
            <v>11239</v>
          </cell>
          <cell r="E214">
            <v>0.91449999999999998</v>
          </cell>
          <cell r="F214">
            <v>12761</v>
          </cell>
          <cell r="G214">
            <v>21224</v>
          </cell>
          <cell r="H214" t="str">
            <v>Dummy</v>
          </cell>
          <cell r="I214" t="str">
            <v>Dummy</v>
          </cell>
          <cell r="J214" t="str">
            <v>Dummy</v>
          </cell>
          <cell r="K214" t="str">
            <v>Dummy</v>
          </cell>
          <cell r="L214" t="str">
            <v>Dummy</v>
          </cell>
          <cell r="M214">
            <v>1.0591999999999999</v>
          </cell>
          <cell r="N214">
            <v>3.7368000000000001</v>
          </cell>
          <cell r="O214">
            <v>978</v>
          </cell>
          <cell r="P214">
            <v>18.829999999999998</v>
          </cell>
          <cell r="Q214">
            <v>1951</v>
          </cell>
          <cell r="R214">
            <v>438</v>
          </cell>
          <cell r="S214" t="str">
            <v>Dummy</v>
          </cell>
          <cell r="T214" t="str">
            <v>Dummy</v>
          </cell>
          <cell r="U214">
            <v>524</v>
          </cell>
          <cell r="V214">
            <v>1020</v>
          </cell>
          <cell r="W214">
            <v>1257</v>
          </cell>
          <cell r="X214" t="str">
            <v>Dummy</v>
          </cell>
        </row>
        <row r="215">
          <cell r="C215">
            <v>4901</v>
          </cell>
          <cell r="D215">
            <v>11447</v>
          </cell>
          <cell r="E215">
            <v>0.91449999999999998</v>
          </cell>
          <cell r="F215">
            <v>12888</v>
          </cell>
          <cell r="G215">
            <v>21735</v>
          </cell>
          <cell r="H215" t="str">
            <v>Dummy</v>
          </cell>
          <cell r="I215" t="str">
            <v>Dummy</v>
          </cell>
          <cell r="J215" t="str">
            <v>Dummy</v>
          </cell>
          <cell r="K215" t="str">
            <v>Dummy</v>
          </cell>
          <cell r="L215" t="str">
            <v>Dummy</v>
          </cell>
          <cell r="M215">
            <v>1.0591999999999999</v>
          </cell>
          <cell r="N215">
            <v>3.7368000000000001</v>
          </cell>
          <cell r="O215">
            <v>966</v>
          </cell>
          <cell r="P215">
            <v>18.670000000000002</v>
          </cell>
          <cell r="Q215">
            <v>1893</v>
          </cell>
          <cell r="R215">
            <v>424</v>
          </cell>
          <cell r="S215" t="str">
            <v>Dummy</v>
          </cell>
          <cell r="T215" t="str">
            <v>Dummy</v>
          </cell>
          <cell r="U215">
            <v>524</v>
          </cell>
          <cell r="V215">
            <v>1020</v>
          </cell>
          <cell r="W215">
            <v>1257</v>
          </cell>
          <cell r="X215" t="str">
            <v>Dummy</v>
          </cell>
        </row>
        <row r="216">
          <cell r="C216">
            <v>4840</v>
          </cell>
          <cell r="D216">
            <v>11497</v>
          </cell>
          <cell r="E216">
            <v>0.91449999999999998</v>
          </cell>
          <cell r="F216">
            <v>12804</v>
          </cell>
          <cell r="G216">
            <v>21874</v>
          </cell>
          <cell r="H216" t="str">
            <v>Dummy</v>
          </cell>
          <cell r="I216" t="str">
            <v>Dummy</v>
          </cell>
          <cell r="J216" t="str">
            <v>Dummy</v>
          </cell>
          <cell r="K216" t="str">
            <v>Dummy</v>
          </cell>
          <cell r="L216" t="str">
            <v>Dummy</v>
          </cell>
          <cell r="M216">
            <v>1.0591999999999999</v>
          </cell>
          <cell r="N216">
            <v>3.7368000000000001</v>
          </cell>
          <cell r="O216">
            <v>960</v>
          </cell>
          <cell r="P216">
            <v>18.55</v>
          </cell>
          <cell r="Q216">
            <v>1849</v>
          </cell>
          <cell r="R216">
            <v>419</v>
          </cell>
          <cell r="S216" t="str">
            <v>Dummy</v>
          </cell>
          <cell r="T216" t="str">
            <v>Dummy</v>
          </cell>
          <cell r="U216">
            <v>524</v>
          </cell>
          <cell r="V216">
            <v>1020</v>
          </cell>
          <cell r="W216">
            <v>1257</v>
          </cell>
          <cell r="X216" t="str">
            <v>Dummy</v>
          </cell>
        </row>
        <row r="217">
          <cell r="C217">
            <v>5012</v>
          </cell>
          <cell r="D217">
            <v>11467</v>
          </cell>
          <cell r="E217">
            <v>0.91449999999999998</v>
          </cell>
          <cell r="F217">
            <v>12804</v>
          </cell>
          <cell r="G217">
            <v>22533</v>
          </cell>
          <cell r="H217" t="str">
            <v>Dummy</v>
          </cell>
          <cell r="I217" t="str">
            <v>Dummy</v>
          </cell>
          <cell r="J217" t="str">
            <v>Dummy</v>
          </cell>
          <cell r="K217" t="str">
            <v>Dummy</v>
          </cell>
          <cell r="L217" t="str">
            <v>Dummy</v>
          </cell>
          <cell r="M217">
            <v>1.0591999999999999</v>
          </cell>
          <cell r="N217">
            <v>3.7368000000000001</v>
          </cell>
          <cell r="O217">
            <v>961</v>
          </cell>
          <cell r="P217">
            <v>18.350000000000001</v>
          </cell>
          <cell r="Q217">
            <v>1852</v>
          </cell>
          <cell r="R217">
            <v>418</v>
          </cell>
          <cell r="S217" t="str">
            <v>Dummy</v>
          </cell>
          <cell r="T217" t="str">
            <v>Dummy</v>
          </cell>
          <cell r="U217">
            <v>524</v>
          </cell>
          <cell r="V217">
            <v>1020</v>
          </cell>
          <cell r="W217">
            <v>1257</v>
          </cell>
          <cell r="X217" t="str">
            <v>Dummy</v>
          </cell>
        </row>
        <row r="218">
          <cell r="C218">
            <v>5006</v>
          </cell>
          <cell r="D218">
            <v>11603</v>
          </cell>
          <cell r="E218">
            <v>0.91449999999999998</v>
          </cell>
          <cell r="F218">
            <v>13185</v>
          </cell>
          <cell r="G218">
            <v>22527</v>
          </cell>
          <cell r="H218" t="str">
            <v>Dummy</v>
          </cell>
          <cell r="I218" t="str">
            <v>Dummy</v>
          </cell>
          <cell r="J218" t="str">
            <v>Dummy</v>
          </cell>
          <cell r="K218" t="str">
            <v>Dummy</v>
          </cell>
          <cell r="L218" t="str">
            <v>Dummy</v>
          </cell>
          <cell r="M218">
            <v>1.0591999999999999</v>
          </cell>
          <cell r="N218">
            <v>3.7368000000000001</v>
          </cell>
          <cell r="O218">
            <v>962</v>
          </cell>
          <cell r="P218">
            <v>18.600000000000001</v>
          </cell>
          <cell r="Q218">
            <v>1865</v>
          </cell>
          <cell r="R218">
            <v>417</v>
          </cell>
          <cell r="S218" t="str">
            <v>Dummy</v>
          </cell>
          <cell r="T218" t="str">
            <v>Dummy</v>
          </cell>
          <cell r="U218">
            <v>524</v>
          </cell>
          <cell r="V218">
            <v>1020</v>
          </cell>
          <cell r="W218">
            <v>1257</v>
          </cell>
          <cell r="X218" t="str">
            <v>Dummy</v>
          </cell>
        </row>
        <row r="219">
          <cell r="C219">
            <v>5105</v>
          </cell>
          <cell r="D219">
            <v>11632</v>
          </cell>
          <cell r="E219">
            <v>0.96230000000000004</v>
          </cell>
          <cell r="F219">
            <v>13313</v>
          </cell>
          <cell r="G219">
            <v>23135</v>
          </cell>
          <cell r="H219" t="str">
            <v>Dummy</v>
          </cell>
          <cell r="I219" t="str">
            <v>Dummy</v>
          </cell>
          <cell r="J219" t="str">
            <v>Dummy</v>
          </cell>
          <cell r="K219" t="str">
            <v>Dummy</v>
          </cell>
          <cell r="L219" t="str">
            <v>Dummy</v>
          </cell>
          <cell r="M219">
            <v>0.85350000000000004</v>
          </cell>
          <cell r="N219">
            <v>3.7824</v>
          </cell>
          <cell r="O219">
            <v>927</v>
          </cell>
          <cell r="P219">
            <v>17.59</v>
          </cell>
          <cell r="Q219">
            <v>1771</v>
          </cell>
          <cell r="R219">
            <v>387</v>
          </cell>
          <cell r="S219">
            <v>125</v>
          </cell>
          <cell r="T219" t="str">
            <v>Dummy</v>
          </cell>
          <cell r="U219">
            <v>590</v>
          </cell>
          <cell r="V219">
            <v>783</v>
          </cell>
          <cell r="W219">
            <v>1384</v>
          </cell>
          <cell r="X219" t="str">
            <v>Dummy</v>
          </cell>
        </row>
        <row r="220">
          <cell r="C220">
            <v>5144</v>
          </cell>
          <cell r="D220">
            <v>11349</v>
          </cell>
          <cell r="E220">
            <v>0.95620000000000005</v>
          </cell>
          <cell r="F220">
            <v>13603</v>
          </cell>
          <cell r="G220">
            <v>23088</v>
          </cell>
          <cell r="H220" t="str">
            <v>Dummy</v>
          </cell>
          <cell r="I220" t="str">
            <v>Dummy</v>
          </cell>
          <cell r="J220" t="str">
            <v>Dummy</v>
          </cell>
          <cell r="K220" t="str">
            <v>Dummy</v>
          </cell>
          <cell r="L220" t="str">
            <v>Dummy</v>
          </cell>
          <cell r="M220">
            <v>0.83850000000000002</v>
          </cell>
          <cell r="N220">
            <v>3.7037</v>
          </cell>
          <cell r="O220">
            <v>928</v>
          </cell>
          <cell r="P220">
            <v>17.52</v>
          </cell>
          <cell r="Q220">
            <v>1729</v>
          </cell>
          <cell r="R220">
            <v>388</v>
          </cell>
          <cell r="S220">
            <v>126</v>
          </cell>
          <cell r="T220" t="str">
            <v>Dummy</v>
          </cell>
          <cell r="U220">
            <v>592</v>
          </cell>
          <cell r="V220">
            <v>787</v>
          </cell>
          <cell r="W220">
            <v>1373</v>
          </cell>
          <cell r="X220" t="str">
            <v>Dummy</v>
          </cell>
        </row>
        <row r="221">
          <cell r="C221">
            <v>4971</v>
          </cell>
          <cell r="D221">
            <v>11370</v>
          </cell>
          <cell r="E221">
            <v>0.95379999999999998</v>
          </cell>
          <cell r="F221">
            <v>13335</v>
          </cell>
          <cell r="G221">
            <v>22741</v>
          </cell>
          <cell r="H221" t="str">
            <v>Dummy</v>
          </cell>
          <cell r="I221">
            <v>0.74139999999999995</v>
          </cell>
          <cell r="J221">
            <v>4.1109999999999998</v>
          </cell>
          <cell r="K221">
            <v>107.95</v>
          </cell>
          <cell r="L221">
            <v>1.5586034912718205</v>
          </cell>
          <cell r="M221">
            <v>0.82289999999999996</v>
          </cell>
          <cell r="N221">
            <v>3.7216</v>
          </cell>
          <cell r="O221">
            <v>921</v>
          </cell>
          <cell r="P221">
            <v>17.55</v>
          </cell>
          <cell r="Q221">
            <v>1726</v>
          </cell>
          <cell r="R221">
            <v>383</v>
          </cell>
          <cell r="S221">
            <v>124</v>
          </cell>
          <cell r="T221" t="str">
            <v>Dummy</v>
          </cell>
          <cell r="U221">
            <v>596</v>
          </cell>
          <cell r="V221">
            <v>811</v>
          </cell>
          <cell r="W221">
            <v>1386</v>
          </cell>
          <cell r="X221" t="str">
            <v>Dummy</v>
          </cell>
        </row>
        <row r="222">
          <cell r="C222">
            <v>4922</v>
          </cell>
          <cell r="D222">
            <v>11131</v>
          </cell>
          <cell r="E222">
            <v>0.95379999999999998</v>
          </cell>
          <cell r="F222">
            <v>13354</v>
          </cell>
          <cell r="G222">
            <v>22687</v>
          </cell>
          <cell r="H222" t="str">
            <v>Dummy</v>
          </cell>
          <cell r="I222">
            <v>0.74139999999999995</v>
          </cell>
          <cell r="J222">
            <v>4.0179999999999998</v>
          </cell>
          <cell r="K222">
            <v>107.95</v>
          </cell>
          <cell r="L222">
            <v>1.5586034912718205</v>
          </cell>
          <cell r="M222">
            <v>0.85840000000000005</v>
          </cell>
          <cell r="N222">
            <v>3.7292000000000001</v>
          </cell>
          <cell r="O222">
            <v>924</v>
          </cell>
          <cell r="P222">
            <v>17.47</v>
          </cell>
          <cell r="Q222">
            <v>1756</v>
          </cell>
          <cell r="R222">
            <v>393</v>
          </cell>
          <cell r="S222">
            <v>125</v>
          </cell>
          <cell r="T222" t="str">
            <v>Dummy</v>
          </cell>
          <cell r="U222">
            <v>601</v>
          </cell>
          <cell r="V222">
            <v>797</v>
          </cell>
          <cell r="W222">
            <v>1396</v>
          </cell>
          <cell r="X222" t="str">
            <v>Dummy</v>
          </cell>
        </row>
        <row r="223">
          <cell r="C223">
            <v>4847</v>
          </cell>
          <cell r="D223">
            <v>11397</v>
          </cell>
          <cell r="E223">
            <v>0.95289999999999997</v>
          </cell>
          <cell r="F223">
            <v>13159</v>
          </cell>
          <cell r="G223">
            <v>22258</v>
          </cell>
          <cell r="H223" t="str">
            <v>Dummy</v>
          </cell>
          <cell r="I223">
            <v>0.74</v>
          </cell>
          <cell r="J223">
            <v>4.0439999999999996</v>
          </cell>
          <cell r="K223">
            <v>108.11</v>
          </cell>
          <cell r="L223">
            <v>1.5586034912718205</v>
          </cell>
          <cell r="M223">
            <v>0.83350000000000002</v>
          </cell>
          <cell r="N223">
            <v>3.6894</v>
          </cell>
          <cell r="O223">
            <v>917</v>
          </cell>
          <cell r="P223">
            <v>17.420000000000002</v>
          </cell>
          <cell r="Q223">
            <v>1757</v>
          </cell>
          <cell r="R223">
            <v>389</v>
          </cell>
          <cell r="S223">
            <v>122</v>
          </cell>
          <cell r="T223" t="str">
            <v>Dummy</v>
          </cell>
          <cell r="U223">
            <v>613</v>
          </cell>
          <cell r="V223">
            <v>792</v>
          </cell>
          <cell r="W223">
            <v>1391</v>
          </cell>
          <cell r="X223" t="str">
            <v>Dummy</v>
          </cell>
        </row>
        <row r="224">
          <cell r="C224">
            <v>4937</v>
          </cell>
          <cell r="D224">
            <v>11583</v>
          </cell>
          <cell r="E224">
            <v>0.94489999999999996</v>
          </cell>
          <cell r="F224">
            <v>13368</v>
          </cell>
          <cell r="G224">
            <v>22691</v>
          </cell>
          <cell r="H224" t="str">
            <v>Dummy</v>
          </cell>
          <cell r="I224">
            <v>0.7359</v>
          </cell>
          <cell r="J224">
            <v>4.048</v>
          </cell>
          <cell r="K224">
            <v>107.99</v>
          </cell>
          <cell r="L224">
            <v>1.5586034912718205</v>
          </cell>
          <cell r="M224">
            <v>0.83899999999999997</v>
          </cell>
          <cell r="N224">
            <v>3.7204000000000002</v>
          </cell>
          <cell r="O224">
            <v>898</v>
          </cell>
          <cell r="P224">
            <v>17.12</v>
          </cell>
          <cell r="Q224">
            <v>1726</v>
          </cell>
          <cell r="R224">
            <v>376</v>
          </cell>
          <cell r="S224">
            <v>126</v>
          </cell>
          <cell r="T224" t="str">
            <v>Dummy</v>
          </cell>
          <cell r="U224">
            <v>621</v>
          </cell>
          <cell r="V224">
            <v>787</v>
          </cell>
          <cell r="W224">
            <v>1405</v>
          </cell>
          <cell r="X224" t="str">
            <v>Dummy</v>
          </cell>
        </row>
        <row r="225">
          <cell r="C225">
            <v>4977</v>
          </cell>
          <cell r="D225">
            <v>11378</v>
          </cell>
          <cell r="E225">
            <v>0.93920000000000003</v>
          </cell>
          <cell r="F225">
            <v>13377</v>
          </cell>
          <cell r="G225">
            <v>22731</v>
          </cell>
          <cell r="H225" t="str">
            <v>Dummy</v>
          </cell>
          <cell r="I225">
            <v>0.73140000000000005</v>
          </cell>
          <cell r="J225">
            <v>3.9790000000000001</v>
          </cell>
          <cell r="K225">
            <v>107.68</v>
          </cell>
          <cell r="L225">
            <v>1.5578750584203147</v>
          </cell>
          <cell r="M225">
            <v>0.85580000000000001</v>
          </cell>
          <cell r="N225">
            <v>3.7113999999999998</v>
          </cell>
          <cell r="O225">
            <v>918</v>
          </cell>
          <cell r="P225">
            <v>17.48</v>
          </cell>
          <cell r="Q225">
            <v>1758</v>
          </cell>
          <cell r="R225">
            <v>382</v>
          </cell>
          <cell r="S225">
            <v>123</v>
          </cell>
          <cell r="T225" t="str">
            <v>Dummy</v>
          </cell>
          <cell r="U225">
            <v>607</v>
          </cell>
          <cell r="V225">
            <v>783</v>
          </cell>
          <cell r="W225">
            <v>1404</v>
          </cell>
          <cell r="X225" t="str">
            <v>Dummy</v>
          </cell>
        </row>
        <row r="226">
          <cell r="C226">
            <v>4904</v>
          </cell>
          <cell r="D226">
            <v>11326</v>
          </cell>
          <cell r="E226">
            <v>0.93920000000000003</v>
          </cell>
          <cell r="F226">
            <v>13095</v>
          </cell>
          <cell r="G226">
            <v>22863</v>
          </cell>
          <cell r="H226" t="str">
            <v>Dummy</v>
          </cell>
          <cell r="I226">
            <v>0.73140000000000005</v>
          </cell>
          <cell r="J226">
            <v>3.9790000000000001</v>
          </cell>
          <cell r="K226">
            <v>107.68</v>
          </cell>
          <cell r="L226">
            <v>1.5578750584203147</v>
          </cell>
          <cell r="M226">
            <v>0.85580000000000001</v>
          </cell>
          <cell r="N226">
            <v>3.7113999999999998</v>
          </cell>
          <cell r="O226">
            <v>913</v>
          </cell>
          <cell r="P226">
            <v>17.59</v>
          </cell>
          <cell r="Q226">
            <v>1675</v>
          </cell>
          <cell r="R226">
            <v>367</v>
          </cell>
          <cell r="S226">
            <v>123</v>
          </cell>
          <cell r="T226" t="str">
            <v>Dummy</v>
          </cell>
          <cell r="U226">
            <v>607</v>
          </cell>
          <cell r="V226">
            <v>783</v>
          </cell>
          <cell r="W226">
            <v>1404</v>
          </cell>
          <cell r="X226" t="str">
            <v>Dummy</v>
          </cell>
        </row>
        <row r="227">
          <cell r="C227">
            <v>4888</v>
          </cell>
          <cell r="D227">
            <v>11284</v>
          </cell>
          <cell r="E227">
            <v>0.93920000000000003</v>
          </cell>
          <cell r="F227">
            <v>12933</v>
          </cell>
          <cell r="G227">
            <v>22515</v>
          </cell>
          <cell r="H227" t="str">
            <v>Dummy</v>
          </cell>
          <cell r="I227">
            <v>0.73140000000000005</v>
          </cell>
          <cell r="J227">
            <v>3.9790000000000001</v>
          </cell>
          <cell r="K227">
            <v>107.68</v>
          </cell>
          <cell r="L227">
            <v>1.5578750584203147</v>
          </cell>
          <cell r="M227">
            <v>0.85580000000000001</v>
          </cell>
          <cell r="N227">
            <v>3.7113999999999998</v>
          </cell>
          <cell r="O227">
            <v>906</v>
          </cell>
          <cell r="P227">
            <v>17.37</v>
          </cell>
          <cell r="Q227">
            <v>1587</v>
          </cell>
          <cell r="R227">
            <v>360</v>
          </cell>
          <cell r="S227">
            <v>123</v>
          </cell>
          <cell r="T227" t="str">
            <v>Dummy</v>
          </cell>
          <cell r="U227">
            <v>607</v>
          </cell>
          <cell r="V227">
            <v>783</v>
          </cell>
          <cell r="W227">
            <v>1404</v>
          </cell>
          <cell r="X227" t="str">
            <v>Dummy</v>
          </cell>
        </row>
        <row r="228">
          <cell r="C228">
            <v>4820</v>
          </cell>
          <cell r="D228">
            <v>11615</v>
          </cell>
          <cell r="E228">
            <v>0.93920000000000003</v>
          </cell>
          <cell r="F228">
            <v>12915</v>
          </cell>
          <cell r="G228">
            <v>21950</v>
          </cell>
          <cell r="H228" t="str">
            <v>Dummy</v>
          </cell>
          <cell r="I228">
            <v>0.73140000000000005</v>
          </cell>
          <cell r="J228">
            <v>3.9790000000000001</v>
          </cell>
          <cell r="K228">
            <v>107.68</v>
          </cell>
          <cell r="L228">
            <v>1.5578750584203147</v>
          </cell>
          <cell r="M228">
            <v>0.85580000000000001</v>
          </cell>
          <cell r="N228">
            <v>3.7113999999999998</v>
          </cell>
          <cell r="O228">
            <v>882</v>
          </cell>
          <cell r="P228">
            <v>16.670000000000002</v>
          </cell>
          <cell r="Q228">
            <v>1565</v>
          </cell>
          <cell r="R228">
            <v>354</v>
          </cell>
          <cell r="S228">
            <v>123</v>
          </cell>
          <cell r="T228" t="str">
            <v>Dummy</v>
          </cell>
          <cell r="U228">
            <v>607</v>
          </cell>
          <cell r="V228">
            <v>783</v>
          </cell>
          <cell r="W228">
            <v>1404</v>
          </cell>
          <cell r="X228" t="str">
            <v>Dummy</v>
          </cell>
        </row>
        <row r="229">
          <cell r="C229">
            <v>4969</v>
          </cell>
          <cell r="D229">
            <v>11656</v>
          </cell>
          <cell r="E229">
            <v>0.93920000000000003</v>
          </cell>
          <cell r="F229">
            <v>13255</v>
          </cell>
          <cell r="G229">
            <v>21950</v>
          </cell>
          <cell r="H229" t="str">
            <v>Dummy</v>
          </cell>
          <cell r="I229">
            <v>0.73140000000000005</v>
          </cell>
          <cell r="J229">
            <v>3.9790000000000001</v>
          </cell>
          <cell r="K229">
            <v>107.68</v>
          </cell>
          <cell r="L229">
            <v>1.5578750584203147</v>
          </cell>
          <cell r="M229">
            <v>0.85580000000000001</v>
          </cell>
          <cell r="N229">
            <v>3.7113999999999998</v>
          </cell>
          <cell r="O229">
            <v>880</v>
          </cell>
          <cell r="P229">
            <v>16.739999999999998</v>
          </cell>
          <cell r="Q229">
            <v>1612</v>
          </cell>
          <cell r="R229">
            <v>364</v>
          </cell>
          <cell r="S229">
            <v>123</v>
          </cell>
          <cell r="T229" t="str">
            <v>Dummy</v>
          </cell>
          <cell r="U229">
            <v>607</v>
          </cell>
          <cell r="V229">
            <v>783</v>
          </cell>
          <cell r="W229">
            <v>1404</v>
          </cell>
          <cell r="X229" t="str">
            <v>Dummy</v>
          </cell>
        </row>
        <row r="230">
          <cell r="C230">
            <v>4983</v>
          </cell>
          <cell r="D230">
            <v>11431</v>
          </cell>
          <cell r="E230">
            <v>0.93920000000000003</v>
          </cell>
          <cell r="F230">
            <v>13125</v>
          </cell>
          <cell r="G230">
            <v>22104</v>
          </cell>
          <cell r="H230" t="str">
            <v>Dummy</v>
          </cell>
          <cell r="I230">
            <v>0.73140000000000005</v>
          </cell>
          <cell r="J230">
            <v>3.9790000000000001</v>
          </cell>
          <cell r="K230">
            <v>107.68</v>
          </cell>
          <cell r="L230">
            <v>1.5578750584203147</v>
          </cell>
          <cell r="M230">
            <v>0.85580000000000001</v>
          </cell>
          <cell r="N230">
            <v>3.7113999999999998</v>
          </cell>
          <cell r="O230">
            <v>872</v>
          </cell>
          <cell r="P230">
            <v>16.59</v>
          </cell>
          <cell r="Q230">
            <v>1600</v>
          </cell>
          <cell r="R230">
            <v>355</v>
          </cell>
          <cell r="S230">
            <v>123</v>
          </cell>
          <cell r="T230" t="str">
            <v>Dummy</v>
          </cell>
          <cell r="U230">
            <v>607</v>
          </cell>
          <cell r="V230">
            <v>783</v>
          </cell>
          <cell r="W230">
            <v>1404</v>
          </cell>
          <cell r="X230" t="str">
            <v>Dummy</v>
          </cell>
        </row>
        <row r="231">
          <cell r="C231">
            <v>4986</v>
          </cell>
          <cell r="D231">
            <v>11740</v>
          </cell>
          <cell r="E231">
            <v>0.93920000000000003</v>
          </cell>
          <cell r="F231">
            <v>13168</v>
          </cell>
          <cell r="G231">
            <v>21885</v>
          </cell>
          <cell r="H231" t="str">
            <v>Dummy</v>
          </cell>
          <cell r="I231">
            <v>0.73140000000000005</v>
          </cell>
          <cell r="J231">
            <v>3.9790000000000001</v>
          </cell>
          <cell r="K231">
            <v>107.68</v>
          </cell>
          <cell r="L231">
            <v>1.5578750584203147</v>
          </cell>
          <cell r="M231">
            <v>0.85580000000000001</v>
          </cell>
          <cell r="N231">
            <v>3.7113999999999998</v>
          </cell>
          <cell r="O231">
            <v>853</v>
          </cell>
          <cell r="P231">
            <v>15.76</v>
          </cell>
          <cell r="Q231">
            <v>1552</v>
          </cell>
          <cell r="R231">
            <v>345</v>
          </cell>
          <cell r="S231">
            <v>123</v>
          </cell>
          <cell r="T231" t="str">
            <v>Dummy</v>
          </cell>
          <cell r="U231">
            <v>607</v>
          </cell>
          <cell r="V231">
            <v>783</v>
          </cell>
          <cell r="W231">
            <v>1404</v>
          </cell>
          <cell r="X231" t="str">
            <v>Dummy</v>
          </cell>
        </row>
        <row r="232">
          <cell r="C232">
            <v>5026</v>
          </cell>
          <cell r="D232">
            <v>11782</v>
          </cell>
          <cell r="E232">
            <v>0.93920000000000003</v>
          </cell>
          <cell r="F232">
            <v>13431</v>
          </cell>
          <cell r="G232">
            <v>21859</v>
          </cell>
          <cell r="H232" t="str">
            <v>Dummy</v>
          </cell>
          <cell r="I232">
            <v>0.73140000000000005</v>
          </cell>
          <cell r="J232">
            <v>3.9790000000000001</v>
          </cell>
          <cell r="K232">
            <v>107.68</v>
          </cell>
          <cell r="L232">
            <v>1.5578750584203147</v>
          </cell>
          <cell r="M232">
            <v>0.85580000000000001</v>
          </cell>
          <cell r="N232">
            <v>3.7113999999999998</v>
          </cell>
          <cell r="O232">
            <v>853</v>
          </cell>
          <cell r="P232">
            <v>15.34</v>
          </cell>
          <cell r="Q232">
            <v>1543</v>
          </cell>
          <cell r="R232">
            <v>336</v>
          </cell>
          <cell r="S232">
            <v>123</v>
          </cell>
          <cell r="T232" t="str">
            <v>Dummy</v>
          </cell>
          <cell r="U232">
            <v>607</v>
          </cell>
          <cell r="V232">
            <v>783</v>
          </cell>
          <cell r="W232">
            <v>1404</v>
          </cell>
          <cell r="X232" t="str">
            <v>Dummy</v>
          </cell>
        </row>
        <row r="233">
          <cell r="C233">
            <v>5054</v>
          </cell>
          <cell r="D233">
            <v>11642</v>
          </cell>
          <cell r="E233">
            <v>0.93920000000000003</v>
          </cell>
          <cell r="F233">
            <v>13304</v>
          </cell>
          <cell r="G233">
            <v>21641</v>
          </cell>
          <cell r="H233" t="str">
            <v>Dummy</v>
          </cell>
          <cell r="I233">
            <v>0.73140000000000005</v>
          </cell>
          <cell r="J233">
            <v>3.9790000000000001</v>
          </cell>
          <cell r="K233">
            <v>107.68</v>
          </cell>
          <cell r="L233">
            <v>1.5578750584203147</v>
          </cell>
          <cell r="M233">
            <v>0.85580000000000001</v>
          </cell>
          <cell r="N233">
            <v>3.7113999999999998</v>
          </cell>
          <cell r="O233">
            <v>818</v>
          </cell>
          <cell r="P233">
            <v>14.45</v>
          </cell>
          <cell r="Q233">
            <v>1494</v>
          </cell>
          <cell r="R233">
            <v>316</v>
          </cell>
          <cell r="S233">
            <v>123</v>
          </cell>
          <cell r="T233" t="str">
            <v>Dummy</v>
          </cell>
          <cell r="U233">
            <v>607</v>
          </cell>
          <cell r="V233">
            <v>783</v>
          </cell>
          <cell r="W233">
            <v>1404</v>
          </cell>
          <cell r="X233" t="str">
            <v>Dummy</v>
          </cell>
        </row>
        <row r="234">
          <cell r="C234">
            <v>4952</v>
          </cell>
          <cell r="D234">
            <v>11532</v>
          </cell>
          <cell r="E234">
            <v>0.87039999999999995</v>
          </cell>
          <cell r="F234">
            <v>13023</v>
          </cell>
          <cell r="G234">
            <v>21293</v>
          </cell>
          <cell r="H234" t="str">
            <v>Dummy</v>
          </cell>
          <cell r="I234">
            <v>0.70040000000000002</v>
          </cell>
          <cell r="J234">
            <v>3.9470000000000001</v>
          </cell>
          <cell r="K234">
            <v>109.4</v>
          </cell>
          <cell r="L234">
            <v>1.4900908955446281</v>
          </cell>
          <cell r="M234">
            <v>0.85580000000000001</v>
          </cell>
          <cell r="N234">
            <v>3.7113999999999998</v>
          </cell>
          <cell r="O234">
            <v>819</v>
          </cell>
          <cell r="P234">
            <v>14.68</v>
          </cell>
          <cell r="Q234">
            <v>1485</v>
          </cell>
          <cell r="R234">
            <v>310</v>
          </cell>
          <cell r="S234">
            <v>114</v>
          </cell>
          <cell r="T234" t="str">
            <v>Dummy</v>
          </cell>
          <cell r="U234">
            <v>558</v>
          </cell>
          <cell r="V234">
            <v>850</v>
          </cell>
          <cell r="W234">
            <v>1284</v>
          </cell>
          <cell r="X234" t="str">
            <v>Dummy</v>
          </cell>
        </row>
        <row r="235">
          <cell r="C235">
            <v>4981</v>
          </cell>
          <cell r="D235">
            <v>11615</v>
          </cell>
          <cell r="E235">
            <v>0.87239999999999995</v>
          </cell>
          <cell r="F235">
            <v>12957</v>
          </cell>
          <cell r="G235">
            <v>21393</v>
          </cell>
          <cell r="H235" t="str">
            <v>Dummy</v>
          </cell>
          <cell r="I235">
            <v>0.70009999999999994</v>
          </cell>
          <cell r="J235">
            <v>3.8919999999999999</v>
          </cell>
          <cell r="K235">
            <v>109.81</v>
          </cell>
          <cell r="L235">
            <v>1.4825796886582654</v>
          </cell>
          <cell r="M235">
            <v>0.85580000000000001</v>
          </cell>
          <cell r="N235">
            <v>3.7113999999999998</v>
          </cell>
          <cell r="O235">
            <v>818</v>
          </cell>
          <cell r="P235">
            <v>14.86</v>
          </cell>
          <cell r="Q235">
            <v>1512</v>
          </cell>
          <cell r="R235">
            <v>315</v>
          </cell>
          <cell r="S235">
            <v>113.85</v>
          </cell>
          <cell r="T235" t="str">
            <v>Dummy</v>
          </cell>
          <cell r="U235">
            <v>577</v>
          </cell>
          <cell r="V235">
            <v>864</v>
          </cell>
          <cell r="W235">
            <v>1274</v>
          </cell>
          <cell r="X235" t="str">
            <v>Dummy</v>
          </cell>
        </row>
        <row r="236">
          <cell r="C236">
            <v>4982</v>
          </cell>
          <cell r="D236">
            <v>11659</v>
          </cell>
          <cell r="E236">
            <v>0.87290000000000001</v>
          </cell>
          <cell r="F236">
            <v>13019</v>
          </cell>
          <cell r="G236">
            <v>21161</v>
          </cell>
          <cell r="H236" t="str">
            <v>Dummy</v>
          </cell>
          <cell r="I236">
            <v>0.70909999999999995</v>
          </cell>
          <cell r="J236">
            <v>3.8519999999999999</v>
          </cell>
          <cell r="K236">
            <v>110.17</v>
          </cell>
          <cell r="L236">
            <v>1.474708745022858</v>
          </cell>
          <cell r="M236">
            <v>0.85580000000000001</v>
          </cell>
          <cell r="N236">
            <v>3.7113999999999998</v>
          </cell>
          <cell r="O236">
            <v>787</v>
          </cell>
          <cell r="P236">
            <v>12.82</v>
          </cell>
          <cell r="Q236">
            <v>1400</v>
          </cell>
          <cell r="R236">
            <v>296</v>
          </cell>
          <cell r="S236">
            <v>113</v>
          </cell>
          <cell r="T236" t="str">
            <v>Dummy</v>
          </cell>
          <cell r="U236">
            <v>549</v>
          </cell>
          <cell r="V236">
            <v>824</v>
          </cell>
          <cell r="W236">
            <v>1219</v>
          </cell>
          <cell r="X236" t="str">
            <v>Dummy</v>
          </cell>
        </row>
        <row r="237">
          <cell r="C237">
            <v>4985</v>
          </cell>
          <cell r="D237">
            <v>11478</v>
          </cell>
          <cell r="E237">
            <v>0.87290000000000001</v>
          </cell>
          <cell r="F237">
            <v>13165</v>
          </cell>
          <cell r="G237">
            <v>20931</v>
          </cell>
          <cell r="H237" t="str">
            <v>Dummy</v>
          </cell>
          <cell r="I237">
            <v>0.70909999999999995</v>
          </cell>
          <cell r="J237">
            <v>3.8519999999999999</v>
          </cell>
          <cell r="K237">
            <v>110.17</v>
          </cell>
          <cell r="L237">
            <v>1.474708745022858</v>
          </cell>
          <cell r="M237">
            <v>0.85580000000000001</v>
          </cell>
          <cell r="N237">
            <v>3.7113999999999998</v>
          </cell>
          <cell r="O237">
            <v>796</v>
          </cell>
          <cell r="P237">
            <v>13.01</v>
          </cell>
          <cell r="Q237">
            <v>1384</v>
          </cell>
          <cell r="R237">
            <v>282</v>
          </cell>
          <cell r="S237">
            <v>113</v>
          </cell>
          <cell r="T237" t="str">
            <v>Dummy</v>
          </cell>
          <cell r="U237">
            <v>549</v>
          </cell>
          <cell r="V237">
            <v>824</v>
          </cell>
          <cell r="W237">
            <v>1219</v>
          </cell>
          <cell r="X237" t="str">
            <v>Dummy</v>
          </cell>
        </row>
        <row r="238">
          <cell r="C238">
            <v>4866</v>
          </cell>
          <cell r="D238">
            <v>11348</v>
          </cell>
          <cell r="E238">
            <v>0.877</v>
          </cell>
          <cell r="F238">
            <v>12865</v>
          </cell>
          <cell r="G238">
            <v>20484</v>
          </cell>
          <cell r="H238" t="str">
            <v>Dummy</v>
          </cell>
          <cell r="I238">
            <v>0.71330000000000005</v>
          </cell>
          <cell r="J238">
            <v>3.8420000000000001</v>
          </cell>
          <cell r="K238">
            <v>109.88</v>
          </cell>
          <cell r="L238">
            <v>1.4753614635585719</v>
          </cell>
          <cell r="M238">
            <v>0.85580000000000001</v>
          </cell>
          <cell r="N238">
            <v>3.7113999999999998</v>
          </cell>
          <cell r="O238">
            <v>789</v>
          </cell>
          <cell r="P238">
            <v>13.01</v>
          </cell>
          <cell r="Q238">
            <v>1319</v>
          </cell>
          <cell r="R238">
            <v>279</v>
          </cell>
          <cell r="S238">
            <v>113</v>
          </cell>
          <cell r="T238" t="str">
            <v>Dummy</v>
          </cell>
          <cell r="U238">
            <v>584</v>
          </cell>
          <cell r="V238">
            <v>870</v>
          </cell>
          <cell r="W238">
            <v>1276</v>
          </cell>
          <cell r="X238" t="str">
            <v>Dummy</v>
          </cell>
        </row>
        <row r="239">
          <cell r="C239">
            <v>4930</v>
          </cell>
          <cell r="D239">
            <v>11417</v>
          </cell>
          <cell r="E239">
            <v>0.87360000000000004</v>
          </cell>
          <cell r="F239">
            <v>12852</v>
          </cell>
          <cell r="G239">
            <v>20931</v>
          </cell>
          <cell r="H239" t="str">
            <v>Dummy</v>
          </cell>
          <cell r="I239">
            <v>0.71319999999999995</v>
          </cell>
          <cell r="J239">
            <v>3.7989999999999999</v>
          </cell>
          <cell r="K239">
            <v>109.72</v>
          </cell>
          <cell r="L239">
            <v>1.474708745022858</v>
          </cell>
          <cell r="M239">
            <v>0.76880000000000004</v>
          </cell>
          <cell r="N239">
            <v>3.4790999999999999</v>
          </cell>
          <cell r="O239">
            <v>816</v>
          </cell>
          <cell r="P239">
            <v>13.27</v>
          </cell>
          <cell r="Q239">
            <v>1365</v>
          </cell>
          <cell r="R239">
            <v>283</v>
          </cell>
          <cell r="S239">
            <v>114</v>
          </cell>
          <cell r="T239">
            <v>8.0869999999999997</v>
          </cell>
          <cell r="U239">
            <v>595</v>
          </cell>
          <cell r="V239">
            <v>899</v>
          </cell>
          <cell r="W239">
            <v>1300</v>
          </cell>
          <cell r="X239" t="str">
            <v>Dummy</v>
          </cell>
        </row>
        <row r="240">
          <cell r="C240">
            <v>4875</v>
          </cell>
          <cell r="D240">
            <v>11430</v>
          </cell>
          <cell r="E240">
            <v>0.87909999999999999</v>
          </cell>
          <cell r="F240">
            <v>12752</v>
          </cell>
          <cell r="G240">
            <v>20392</v>
          </cell>
          <cell r="H240" t="str">
            <v>Dummy</v>
          </cell>
          <cell r="I240">
            <v>0.71860000000000002</v>
          </cell>
          <cell r="J240">
            <v>3.8380000000000001</v>
          </cell>
          <cell r="K240">
            <v>108.96</v>
          </cell>
          <cell r="L240">
            <v>1.4883167137966957</v>
          </cell>
          <cell r="M240">
            <v>0.81869999999999998</v>
          </cell>
          <cell r="N240">
            <v>3.5571000000000002</v>
          </cell>
          <cell r="O240">
            <v>834</v>
          </cell>
          <cell r="P240">
            <v>13.59</v>
          </cell>
          <cell r="Q240">
            <v>1412</v>
          </cell>
          <cell r="R240">
            <v>290</v>
          </cell>
          <cell r="S240">
            <v>120</v>
          </cell>
          <cell r="T240">
            <v>8.2799999999999994</v>
          </cell>
          <cell r="U240">
            <v>617</v>
          </cell>
          <cell r="V240">
            <v>922</v>
          </cell>
          <cell r="W240">
            <v>1348</v>
          </cell>
          <cell r="X240" t="str">
            <v>Dummy</v>
          </cell>
        </row>
        <row r="241">
          <cell r="C241">
            <v>4931</v>
          </cell>
          <cell r="D241">
            <v>11628</v>
          </cell>
          <cell r="E241">
            <v>0.86409999999999998</v>
          </cell>
          <cell r="F241">
            <v>12666</v>
          </cell>
          <cell r="G241">
            <v>20392</v>
          </cell>
          <cell r="H241" t="str">
            <v>Dummy</v>
          </cell>
          <cell r="I241">
            <v>0.70599999999999996</v>
          </cell>
          <cell r="J241">
            <v>3.867</v>
          </cell>
          <cell r="K241">
            <v>110.14</v>
          </cell>
          <cell r="L241">
            <v>1.4738393515106853</v>
          </cell>
          <cell r="M241">
            <v>0.81899999999999995</v>
          </cell>
          <cell r="N241">
            <v>3.5657000000000001</v>
          </cell>
          <cell r="O241">
            <v>824</v>
          </cell>
          <cell r="P241">
            <v>13.62</v>
          </cell>
          <cell r="Q241">
            <v>1427</v>
          </cell>
          <cell r="R241">
            <v>288</v>
          </cell>
          <cell r="S241">
            <v>113</v>
          </cell>
          <cell r="T241">
            <v>7.8849999999999998</v>
          </cell>
          <cell r="U241">
            <v>606</v>
          </cell>
          <cell r="V241">
            <v>890</v>
          </cell>
          <cell r="W241">
            <v>1327</v>
          </cell>
          <cell r="X241" t="str">
            <v>Dummy</v>
          </cell>
        </row>
        <row r="242">
          <cell r="C242">
            <v>5015</v>
          </cell>
          <cell r="D242">
            <v>11386</v>
          </cell>
          <cell r="E242">
            <v>0.85950000000000004</v>
          </cell>
          <cell r="F242">
            <v>12879</v>
          </cell>
          <cell r="G242">
            <v>21105</v>
          </cell>
          <cell r="H242" t="str">
            <v>Dummy</v>
          </cell>
          <cell r="I242">
            <v>0.6986</v>
          </cell>
          <cell r="J242">
            <v>3.7909999999999999</v>
          </cell>
          <cell r="K242">
            <v>109.35</v>
          </cell>
          <cell r="L242">
            <v>1.4721036360959812</v>
          </cell>
          <cell r="M242">
            <v>0.81899999999999995</v>
          </cell>
          <cell r="N242">
            <v>3.5657000000000001</v>
          </cell>
          <cell r="O242">
            <v>824</v>
          </cell>
          <cell r="P242">
            <v>13.62</v>
          </cell>
          <cell r="Q242">
            <v>1427</v>
          </cell>
          <cell r="R242">
            <v>288</v>
          </cell>
          <cell r="S242">
            <v>114</v>
          </cell>
          <cell r="T242">
            <v>7.92</v>
          </cell>
          <cell r="U242">
            <v>600</v>
          </cell>
          <cell r="V242">
            <v>864</v>
          </cell>
          <cell r="W242">
            <v>1347</v>
          </cell>
          <cell r="X242" t="str">
            <v>Dummy</v>
          </cell>
        </row>
        <row r="243">
          <cell r="C243">
            <v>5008</v>
          </cell>
          <cell r="D243">
            <v>11412</v>
          </cell>
          <cell r="E243">
            <v>0.85599999999999998</v>
          </cell>
          <cell r="F243">
            <v>12779</v>
          </cell>
          <cell r="G243">
            <v>21057</v>
          </cell>
          <cell r="H243" t="str">
            <v>Dummy</v>
          </cell>
          <cell r="I243">
            <v>0.6976</v>
          </cell>
          <cell r="J243">
            <v>3.7839999999999998</v>
          </cell>
          <cell r="K243">
            <v>109.62</v>
          </cell>
          <cell r="L243">
            <v>1.4658457930225739</v>
          </cell>
          <cell r="M243">
            <v>0.78559999999999997</v>
          </cell>
          <cell r="N243">
            <v>3.4386999999999999</v>
          </cell>
          <cell r="O243">
            <v>827</v>
          </cell>
          <cell r="P243">
            <v>13.05</v>
          </cell>
          <cell r="Q243">
            <v>1425</v>
          </cell>
          <cell r="R243">
            <v>288</v>
          </cell>
          <cell r="S243">
            <v>114</v>
          </cell>
          <cell r="T243">
            <v>8.3000000000000007</v>
          </cell>
          <cell r="U243">
            <v>594</v>
          </cell>
          <cell r="V243">
            <v>854</v>
          </cell>
          <cell r="W243">
            <v>1344</v>
          </cell>
          <cell r="X243" t="str">
            <v>Dummy</v>
          </cell>
        </row>
        <row r="244">
          <cell r="C244">
            <v>5011</v>
          </cell>
          <cell r="D244">
            <v>11502</v>
          </cell>
          <cell r="E244">
            <v>0.85909999999999997</v>
          </cell>
          <cell r="F244">
            <v>12753</v>
          </cell>
          <cell r="G244">
            <v>21465</v>
          </cell>
          <cell r="H244" t="str">
            <v>Dummy</v>
          </cell>
          <cell r="I244">
            <v>0.70169999999999999</v>
          </cell>
          <cell r="J244">
            <v>3.7719999999999998</v>
          </cell>
          <cell r="K244">
            <v>109.47</v>
          </cell>
          <cell r="L244">
            <v>1.4725371815638344</v>
          </cell>
          <cell r="M244">
            <v>0.80689999999999995</v>
          </cell>
          <cell r="N244">
            <v>3.4590999999999998</v>
          </cell>
          <cell r="O244">
            <v>827</v>
          </cell>
          <cell r="P244">
            <v>13.76</v>
          </cell>
          <cell r="Q244">
            <v>1440</v>
          </cell>
          <cell r="R244">
            <v>292</v>
          </cell>
          <cell r="S244">
            <v>116</v>
          </cell>
          <cell r="T244">
            <v>8.58</v>
          </cell>
          <cell r="U244">
            <v>596</v>
          </cell>
          <cell r="V244">
            <v>825</v>
          </cell>
          <cell r="W244">
            <v>1348</v>
          </cell>
          <cell r="X244" t="str">
            <v>Dummy</v>
          </cell>
        </row>
        <row r="245">
          <cell r="C245">
            <v>5067</v>
          </cell>
          <cell r="D245">
            <v>11715</v>
          </cell>
          <cell r="E245">
            <v>0.86250000000000004</v>
          </cell>
          <cell r="F245">
            <v>12768</v>
          </cell>
          <cell r="G245">
            <v>20972</v>
          </cell>
          <cell r="H245" t="str">
            <v>Dummy</v>
          </cell>
          <cell r="I245">
            <v>0.70209999999999995</v>
          </cell>
          <cell r="J245">
            <v>3.7949999999999999</v>
          </cell>
          <cell r="K245">
            <v>109.45</v>
          </cell>
          <cell r="L245">
            <v>1.4710208884966167</v>
          </cell>
          <cell r="M245">
            <v>0.8165</v>
          </cell>
          <cell r="N245">
            <v>3.4691000000000001</v>
          </cell>
          <cell r="O245">
            <v>838</v>
          </cell>
          <cell r="P245">
            <v>13.78</v>
          </cell>
          <cell r="Q245">
            <v>1494</v>
          </cell>
          <cell r="R245">
            <v>297</v>
          </cell>
          <cell r="S245">
            <v>114</v>
          </cell>
          <cell r="T245">
            <v>8.0649999999999995</v>
          </cell>
          <cell r="U245">
            <v>587</v>
          </cell>
          <cell r="V245">
            <v>811</v>
          </cell>
          <cell r="W245">
            <v>1324</v>
          </cell>
          <cell r="X245" t="str">
            <v>Dummy</v>
          </cell>
        </row>
        <row r="246">
          <cell r="C246">
            <v>5136</v>
          </cell>
          <cell r="D246">
            <v>11543</v>
          </cell>
          <cell r="E246">
            <v>0.85389999999999999</v>
          </cell>
          <cell r="F246">
            <v>13073</v>
          </cell>
          <cell r="G246">
            <v>21262</v>
          </cell>
          <cell r="H246" t="str">
            <v>Dummy</v>
          </cell>
          <cell r="I246">
            <v>0.6956</v>
          </cell>
          <cell r="J246">
            <v>3.8130000000000002</v>
          </cell>
          <cell r="K246">
            <v>108.38</v>
          </cell>
          <cell r="L246">
            <v>1.463057790782736</v>
          </cell>
          <cell r="M246">
            <v>0.78039999999999998</v>
          </cell>
          <cell r="N246">
            <v>3.4064999999999999</v>
          </cell>
          <cell r="O246">
            <v>833</v>
          </cell>
          <cell r="P246">
            <v>13.76</v>
          </cell>
          <cell r="Q246">
            <v>1479</v>
          </cell>
          <cell r="R246">
            <v>302</v>
          </cell>
          <cell r="S246">
            <v>114</v>
          </cell>
          <cell r="T246">
            <v>7.7480000000000002</v>
          </cell>
          <cell r="U246">
            <v>585</v>
          </cell>
          <cell r="V246">
            <v>801</v>
          </cell>
          <cell r="W246">
            <v>1324</v>
          </cell>
          <cell r="X246" t="str">
            <v>Dummy</v>
          </cell>
        </row>
        <row r="247">
          <cell r="C247">
            <v>5118</v>
          </cell>
          <cell r="D247">
            <v>11542</v>
          </cell>
          <cell r="E247">
            <v>0.85389999999999999</v>
          </cell>
          <cell r="F247">
            <v>12834</v>
          </cell>
          <cell r="G247">
            <v>20906</v>
          </cell>
          <cell r="H247" t="str">
            <v>Dummy</v>
          </cell>
          <cell r="I247">
            <v>0.6956</v>
          </cell>
          <cell r="J247">
            <v>3.8130000000000002</v>
          </cell>
          <cell r="K247">
            <v>108.38</v>
          </cell>
          <cell r="L247">
            <v>1.463057790782736</v>
          </cell>
          <cell r="M247">
            <v>0.78039999999999998</v>
          </cell>
          <cell r="N247">
            <v>3.4064999999999999</v>
          </cell>
          <cell r="O247">
            <v>822</v>
          </cell>
          <cell r="P247">
            <v>13.58</v>
          </cell>
          <cell r="Q247">
            <v>1442</v>
          </cell>
          <cell r="R247">
            <v>300</v>
          </cell>
          <cell r="S247">
            <v>114</v>
          </cell>
          <cell r="T247">
            <v>7.7480000000000002</v>
          </cell>
          <cell r="U247">
            <v>585</v>
          </cell>
          <cell r="V247">
            <v>801</v>
          </cell>
          <cell r="W247">
            <v>1324</v>
          </cell>
          <cell r="X247" t="str">
            <v>Dummy</v>
          </cell>
        </row>
        <row r="248">
          <cell r="C248">
            <v>5116</v>
          </cell>
          <cell r="D248">
            <v>11516</v>
          </cell>
          <cell r="E248">
            <v>0.83260000000000001</v>
          </cell>
          <cell r="F248">
            <v>12609</v>
          </cell>
          <cell r="G248">
            <v>21042</v>
          </cell>
          <cell r="H248" t="str">
            <v>Dummy</v>
          </cell>
          <cell r="I248">
            <v>0.68320000000000003</v>
          </cell>
          <cell r="J248">
            <v>3.746</v>
          </cell>
          <cell r="K248">
            <v>108.69</v>
          </cell>
          <cell r="L248">
            <v>1.450536698578474</v>
          </cell>
          <cell r="M248">
            <v>0.78490000000000004</v>
          </cell>
          <cell r="N248">
            <v>3.2772000000000001</v>
          </cell>
          <cell r="O248">
            <v>799</v>
          </cell>
          <cell r="P248">
            <v>13.18</v>
          </cell>
          <cell r="Q248">
            <v>1380</v>
          </cell>
          <cell r="R248">
            <v>286</v>
          </cell>
          <cell r="S248">
            <v>107</v>
          </cell>
          <cell r="T248">
            <v>7.14</v>
          </cell>
          <cell r="U248">
            <v>569</v>
          </cell>
          <cell r="V248">
            <v>766</v>
          </cell>
          <cell r="W248">
            <v>1298</v>
          </cell>
          <cell r="X248" t="str">
            <v>Dummy</v>
          </cell>
        </row>
        <row r="249">
          <cell r="C249">
            <v>5060</v>
          </cell>
          <cell r="D249">
            <v>11532</v>
          </cell>
          <cell r="E249">
            <v>0.83620000000000005</v>
          </cell>
          <cell r="F249">
            <v>12690</v>
          </cell>
          <cell r="G249">
            <v>20585</v>
          </cell>
          <cell r="H249" t="str">
            <v>Dummy</v>
          </cell>
          <cell r="I249">
            <v>0.68520000000000003</v>
          </cell>
          <cell r="J249">
            <v>3.6970000000000001</v>
          </cell>
          <cell r="K249">
            <v>108.3</v>
          </cell>
          <cell r="L249">
            <v>1.4496955639315745</v>
          </cell>
          <cell r="M249">
            <v>0.78490000000000004</v>
          </cell>
          <cell r="N249">
            <v>3.3384</v>
          </cell>
          <cell r="O249">
            <v>804</v>
          </cell>
          <cell r="P249">
            <v>12.79</v>
          </cell>
          <cell r="Q249">
            <v>1392</v>
          </cell>
          <cell r="R249">
            <v>288</v>
          </cell>
          <cell r="S249">
            <v>108</v>
          </cell>
          <cell r="T249">
            <v>7.26</v>
          </cell>
          <cell r="U249">
            <v>562</v>
          </cell>
          <cell r="V249">
            <v>774</v>
          </cell>
          <cell r="W249">
            <v>1251</v>
          </cell>
          <cell r="X249" t="str">
            <v>Dummy</v>
          </cell>
        </row>
        <row r="250">
          <cell r="C250">
            <v>4980</v>
          </cell>
          <cell r="D250">
            <v>11188</v>
          </cell>
          <cell r="E250">
            <v>0.82279999999999998</v>
          </cell>
          <cell r="F250">
            <v>12558</v>
          </cell>
          <cell r="G250">
            <v>20389</v>
          </cell>
          <cell r="H250" t="str">
            <v>Dummy</v>
          </cell>
          <cell r="I250">
            <v>0.67249999999999999</v>
          </cell>
          <cell r="J250">
            <v>3.6429999999999998</v>
          </cell>
          <cell r="K250">
            <v>106.57</v>
          </cell>
          <cell r="L250">
            <v>1.4324595330181922</v>
          </cell>
          <cell r="M250">
            <v>0.82350000000000001</v>
          </cell>
          <cell r="N250">
            <v>3.3656999999999999</v>
          </cell>
          <cell r="O250">
            <v>806</v>
          </cell>
          <cell r="P250">
            <v>13.02</v>
          </cell>
          <cell r="Q250">
            <v>1412</v>
          </cell>
          <cell r="R250">
            <v>290</v>
          </cell>
          <cell r="S250">
            <v>105</v>
          </cell>
          <cell r="T250">
            <v>7.35</v>
          </cell>
          <cell r="U250">
            <v>564</v>
          </cell>
          <cell r="V250">
            <v>777</v>
          </cell>
          <cell r="W250">
            <v>1235</v>
          </cell>
          <cell r="X250" t="str">
            <v>Dummy</v>
          </cell>
        </row>
        <row r="251">
          <cell r="C251">
            <v>4877</v>
          </cell>
          <cell r="D251">
            <v>11220</v>
          </cell>
          <cell r="E251">
            <v>0.81630000000000003</v>
          </cell>
          <cell r="F251">
            <v>12212</v>
          </cell>
          <cell r="G251">
            <v>19933</v>
          </cell>
          <cell r="H251" t="str">
            <v>Dummy</v>
          </cell>
          <cell r="I251">
            <v>0.66900000000000004</v>
          </cell>
          <cell r="J251">
            <v>3.66</v>
          </cell>
          <cell r="K251">
            <v>108.49</v>
          </cell>
          <cell r="L251">
            <v>1.426330052774212</v>
          </cell>
          <cell r="M251">
            <v>0.78720000000000001</v>
          </cell>
          <cell r="N251">
            <v>3.2092000000000001</v>
          </cell>
          <cell r="O251">
            <v>809</v>
          </cell>
          <cell r="P251">
            <v>12.72</v>
          </cell>
          <cell r="Q251">
            <v>1387</v>
          </cell>
          <cell r="R251">
            <v>277</v>
          </cell>
          <cell r="S251">
            <v>104</v>
          </cell>
          <cell r="T251">
            <v>7.6630000000000003</v>
          </cell>
          <cell r="U251">
            <v>548</v>
          </cell>
          <cell r="V251">
            <v>751</v>
          </cell>
          <cell r="W251">
            <v>1177</v>
          </cell>
          <cell r="X251" t="str">
            <v>Dummy</v>
          </cell>
        </row>
        <row r="252">
          <cell r="C252">
            <v>5068</v>
          </cell>
          <cell r="D252">
            <v>11510</v>
          </cell>
          <cell r="E252">
            <v>0.81630000000000003</v>
          </cell>
          <cell r="F252">
            <v>12624</v>
          </cell>
          <cell r="G252">
            <v>20794</v>
          </cell>
          <cell r="H252" t="str">
            <v>Dummy</v>
          </cell>
          <cell r="I252">
            <v>0.66900000000000004</v>
          </cell>
          <cell r="J252">
            <v>3.665</v>
          </cell>
          <cell r="K252">
            <v>108.49</v>
          </cell>
          <cell r="L252">
            <v>1.426330052774212</v>
          </cell>
          <cell r="M252">
            <v>0.78720000000000001</v>
          </cell>
          <cell r="N252">
            <v>3.2092000000000001</v>
          </cell>
          <cell r="O252">
            <v>808</v>
          </cell>
          <cell r="P252">
            <v>12.38</v>
          </cell>
          <cell r="Q252">
            <v>1376</v>
          </cell>
          <cell r="R252">
            <v>273</v>
          </cell>
          <cell r="S252">
            <v>104</v>
          </cell>
          <cell r="T252">
            <v>7.6630000000000003</v>
          </cell>
          <cell r="U252">
            <v>548</v>
          </cell>
          <cell r="V252">
            <v>751</v>
          </cell>
          <cell r="W252">
            <v>1177</v>
          </cell>
          <cell r="X252" t="str">
            <v>Dummy</v>
          </cell>
        </row>
        <row r="253">
          <cell r="C253">
            <v>4980</v>
          </cell>
          <cell r="D253">
            <v>11230</v>
          </cell>
          <cell r="E253">
            <v>0.80259999999999998</v>
          </cell>
          <cell r="F253">
            <v>12401</v>
          </cell>
          <cell r="G253">
            <v>20491</v>
          </cell>
          <cell r="H253" t="str">
            <v>Dummy</v>
          </cell>
          <cell r="I253">
            <v>0.66830000000000001</v>
          </cell>
          <cell r="J253">
            <v>3.5960000000000001</v>
          </cell>
          <cell r="K253">
            <v>107.08</v>
          </cell>
          <cell r="L253">
            <v>1.4134275618374559</v>
          </cell>
          <cell r="M253">
            <v>0.78700000000000003</v>
          </cell>
          <cell r="N253">
            <v>3.1705999999999999</v>
          </cell>
          <cell r="O253">
            <v>782</v>
          </cell>
          <cell r="P253">
            <v>12.04</v>
          </cell>
          <cell r="Q253">
            <v>1270</v>
          </cell>
          <cell r="R253">
            <v>242</v>
          </cell>
          <cell r="S253">
            <v>99</v>
          </cell>
          <cell r="T253">
            <v>7.5039999999999996</v>
          </cell>
          <cell r="U253">
            <v>544</v>
          </cell>
          <cell r="V253">
            <v>730</v>
          </cell>
          <cell r="W253">
            <v>1201</v>
          </cell>
          <cell r="X253" t="str">
            <v>Dummy</v>
          </cell>
        </row>
        <row r="254">
          <cell r="C254">
            <v>4906</v>
          </cell>
          <cell r="D254">
            <v>11269</v>
          </cell>
          <cell r="E254">
            <v>0.80259999999999998</v>
          </cell>
          <cell r="F254">
            <v>12347</v>
          </cell>
          <cell r="G254">
            <v>20000</v>
          </cell>
          <cell r="H254" t="str">
            <v>Dummy</v>
          </cell>
          <cell r="I254">
            <v>0.66830000000000001</v>
          </cell>
          <cell r="J254">
            <v>3.5960000000000001</v>
          </cell>
          <cell r="K254">
            <v>107.08</v>
          </cell>
          <cell r="L254">
            <v>1.4134275618374559</v>
          </cell>
          <cell r="M254">
            <v>0.78700000000000003</v>
          </cell>
          <cell r="N254">
            <v>3.1705999999999999</v>
          </cell>
          <cell r="O254">
            <v>776</v>
          </cell>
          <cell r="P254">
            <v>11.27</v>
          </cell>
          <cell r="Q254">
            <v>1213</v>
          </cell>
          <cell r="R254">
            <v>231</v>
          </cell>
          <cell r="S254">
            <v>99</v>
          </cell>
          <cell r="T254">
            <v>7.5039999999999996</v>
          </cell>
          <cell r="U254">
            <v>544</v>
          </cell>
          <cell r="V254">
            <v>730</v>
          </cell>
          <cell r="W254">
            <v>1201</v>
          </cell>
          <cell r="X254" t="str">
            <v>Dummy</v>
          </cell>
        </row>
        <row r="255">
          <cell r="C255">
            <v>4814</v>
          </cell>
          <cell r="D255">
            <v>11433</v>
          </cell>
          <cell r="E255">
            <v>0.80700000000000005</v>
          </cell>
          <cell r="F255">
            <v>12103</v>
          </cell>
          <cell r="G255">
            <v>19389</v>
          </cell>
          <cell r="H255">
            <v>86.74</v>
          </cell>
          <cell r="I255">
            <v>0.65590000000000004</v>
          </cell>
          <cell r="J255">
            <v>3.6219999999999999</v>
          </cell>
          <cell r="K255">
            <v>107.13</v>
          </cell>
          <cell r="L255">
            <v>1.3995801259622114</v>
          </cell>
          <cell r="M255">
            <v>0.77680000000000005</v>
          </cell>
          <cell r="N255">
            <v>3.1297999999999999</v>
          </cell>
          <cell r="O255">
            <v>741</v>
          </cell>
          <cell r="P255">
            <v>10.66</v>
          </cell>
          <cell r="Q255">
            <v>1170</v>
          </cell>
          <cell r="R255">
            <v>232</v>
          </cell>
          <cell r="S255">
            <v>97</v>
          </cell>
          <cell r="T255">
            <v>7.2549999999999999</v>
          </cell>
          <cell r="U255">
            <v>533</v>
          </cell>
          <cell r="V255">
            <v>726</v>
          </cell>
          <cell r="W255">
            <v>1173</v>
          </cell>
          <cell r="X255" t="str">
            <v>Dummy</v>
          </cell>
        </row>
        <row r="256">
          <cell r="C256">
            <v>4904</v>
          </cell>
          <cell r="D256">
            <v>11421</v>
          </cell>
          <cell r="E256">
            <v>0.80700000000000005</v>
          </cell>
          <cell r="F256">
            <v>12215</v>
          </cell>
          <cell r="G256">
            <v>19353</v>
          </cell>
          <cell r="H256">
            <v>86.74</v>
          </cell>
          <cell r="I256">
            <v>0.65590000000000004</v>
          </cell>
          <cell r="J256">
            <v>3.6219999999999999</v>
          </cell>
          <cell r="K256">
            <v>107.13</v>
          </cell>
          <cell r="L256">
            <v>1.3995801259622114</v>
          </cell>
          <cell r="M256">
            <v>0.77680000000000005</v>
          </cell>
          <cell r="N256">
            <v>3.1297999999999999</v>
          </cell>
          <cell r="O256">
            <v>750</v>
          </cell>
          <cell r="P256">
            <v>10.8</v>
          </cell>
          <cell r="Q256">
            <v>1187</v>
          </cell>
          <cell r="R256">
            <v>241</v>
          </cell>
          <cell r="S256">
            <v>97</v>
          </cell>
          <cell r="T256">
            <v>7.2549999999999999</v>
          </cell>
          <cell r="U256">
            <v>533</v>
          </cell>
          <cell r="V256">
            <v>726</v>
          </cell>
          <cell r="W256">
            <v>1173</v>
          </cell>
          <cell r="X256" t="str">
            <v>Dummy</v>
          </cell>
        </row>
        <row r="257">
          <cell r="C257">
            <v>4818</v>
          </cell>
          <cell r="D257">
            <v>10917</v>
          </cell>
          <cell r="E257">
            <v>0.78969999999999996</v>
          </cell>
          <cell r="F257">
            <v>12215</v>
          </cell>
          <cell r="G257">
            <v>19353</v>
          </cell>
          <cell r="H257">
            <v>84.42</v>
          </cell>
          <cell r="I257">
            <v>0.6492</v>
          </cell>
          <cell r="J257">
            <v>3.48</v>
          </cell>
          <cell r="K257">
            <v>103.78</v>
          </cell>
          <cell r="L257">
            <v>1.4242985329725111</v>
          </cell>
          <cell r="M257">
            <v>0.77839999999999998</v>
          </cell>
          <cell r="N257">
            <v>3.1202999999999999</v>
          </cell>
          <cell r="O257">
            <v>775</v>
          </cell>
          <cell r="P257">
            <v>10.84</v>
          </cell>
          <cell r="Q257">
            <v>1176</v>
          </cell>
          <cell r="R257">
            <v>234</v>
          </cell>
          <cell r="S257">
            <v>90</v>
          </cell>
          <cell r="T257">
            <v>7.2949999999999999</v>
          </cell>
          <cell r="U257">
            <v>562</v>
          </cell>
          <cell r="V257">
            <v>727</v>
          </cell>
          <cell r="W257">
            <v>1179</v>
          </cell>
          <cell r="X257" t="str">
            <v>Dummy</v>
          </cell>
        </row>
        <row r="258">
          <cell r="C258">
            <v>4751</v>
          </cell>
          <cell r="D258">
            <v>11059</v>
          </cell>
          <cell r="E258">
            <v>0.78969999999999996</v>
          </cell>
          <cell r="F258">
            <v>11610</v>
          </cell>
          <cell r="G258">
            <v>18301</v>
          </cell>
          <cell r="H258">
            <v>84.42</v>
          </cell>
          <cell r="I258">
            <v>0.6492</v>
          </cell>
          <cell r="J258">
            <v>3.48</v>
          </cell>
          <cell r="K258">
            <v>103.78</v>
          </cell>
          <cell r="L258">
            <v>1.4242985329725111</v>
          </cell>
          <cell r="M258">
            <v>0.77839999999999998</v>
          </cell>
          <cell r="N258">
            <v>3.1202999999999999</v>
          </cell>
          <cell r="O258">
            <v>780</v>
          </cell>
          <cell r="P258">
            <v>10.88</v>
          </cell>
          <cell r="Q258">
            <v>1081</v>
          </cell>
          <cell r="R258">
            <v>224</v>
          </cell>
          <cell r="S258">
            <v>90</v>
          </cell>
          <cell r="T258">
            <v>7.2949999999999999</v>
          </cell>
          <cell r="U258">
            <v>562</v>
          </cell>
          <cell r="V258">
            <v>727</v>
          </cell>
          <cell r="W258">
            <v>1179</v>
          </cell>
          <cell r="X258" t="str">
            <v>Dummy</v>
          </cell>
        </row>
        <row r="259">
          <cell r="C259">
            <v>4722</v>
          </cell>
          <cell r="D259">
            <v>10610</v>
          </cell>
          <cell r="E259">
            <v>0.78969999999999996</v>
          </cell>
          <cell r="F259">
            <v>11750</v>
          </cell>
          <cell r="G259">
            <v>17637</v>
          </cell>
          <cell r="H259">
            <v>84.42</v>
          </cell>
          <cell r="I259">
            <v>0.6492</v>
          </cell>
          <cell r="J259">
            <v>3.48</v>
          </cell>
          <cell r="K259">
            <v>103.78</v>
          </cell>
          <cell r="L259">
            <v>1.4242985329725111</v>
          </cell>
          <cell r="M259">
            <v>0.77839999999999998</v>
          </cell>
          <cell r="N259">
            <v>3.1202999999999999</v>
          </cell>
          <cell r="O259">
            <v>813</v>
          </cell>
          <cell r="P259">
            <v>10.77</v>
          </cell>
          <cell r="Q259">
            <v>1073</v>
          </cell>
          <cell r="R259">
            <v>224</v>
          </cell>
          <cell r="S259">
            <v>90</v>
          </cell>
          <cell r="T259">
            <v>7.2949999999999999</v>
          </cell>
          <cell r="U259">
            <v>562</v>
          </cell>
          <cell r="V259">
            <v>727</v>
          </cell>
          <cell r="W259">
            <v>1179</v>
          </cell>
          <cell r="X259" t="str">
            <v>Dummy</v>
          </cell>
        </row>
        <row r="260">
          <cell r="C260">
            <v>4607</v>
          </cell>
          <cell r="D260">
            <v>11020</v>
          </cell>
          <cell r="E260">
            <v>0.78969999999999996</v>
          </cell>
          <cell r="F260">
            <v>11489</v>
          </cell>
          <cell r="G260">
            <v>17632</v>
          </cell>
          <cell r="H260">
            <v>84.42</v>
          </cell>
          <cell r="I260">
            <v>0.6492</v>
          </cell>
          <cell r="J260">
            <v>3.48</v>
          </cell>
          <cell r="K260">
            <v>103.78</v>
          </cell>
          <cell r="L260">
            <v>1.4242985329725111</v>
          </cell>
          <cell r="M260">
            <v>0.77839999999999998</v>
          </cell>
          <cell r="N260">
            <v>3.1202999999999999</v>
          </cell>
          <cell r="O260">
            <v>863</v>
          </cell>
          <cell r="P260">
            <v>12.93</v>
          </cell>
          <cell r="Q260">
            <v>1132</v>
          </cell>
          <cell r="R260">
            <v>237</v>
          </cell>
          <cell r="S260">
            <v>90</v>
          </cell>
          <cell r="T260">
            <v>7.2949999999999999</v>
          </cell>
          <cell r="U260">
            <v>562</v>
          </cell>
          <cell r="V260">
            <v>727</v>
          </cell>
          <cell r="W260">
            <v>1179</v>
          </cell>
          <cell r="X260" t="str">
            <v>Dummy</v>
          </cell>
        </row>
        <row r="261">
          <cell r="C261">
            <v>4804</v>
          </cell>
          <cell r="D261">
            <v>11388</v>
          </cell>
          <cell r="E261">
            <v>0.80300000000000005</v>
          </cell>
          <cell r="F261">
            <v>11921</v>
          </cell>
          <cell r="G261">
            <v>19328</v>
          </cell>
          <cell r="H261">
            <v>89.65</v>
          </cell>
          <cell r="I261">
            <v>0.6492</v>
          </cell>
          <cell r="J261">
            <v>3.7690000000000001</v>
          </cell>
          <cell r="K261">
            <v>103.78</v>
          </cell>
          <cell r="L261">
            <v>1.4242985329725111</v>
          </cell>
          <cell r="M261">
            <v>0.77700000000000002</v>
          </cell>
          <cell r="N261">
            <v>3.1297999999999999</v>
          </cell>
          <cell r="O261">
            <v>869</v>
          </cell>
          <cell r="P261">
            <v>12.15</v>
          </cell>
          <cell r="Q261">
            <v>1155</v>
          </cell>
          <cell r="R261">
            <v>233</v>
          </cell>
          <cell r="S261">
            <v>99</v>
          </cell>
          <cell r="T261">
            <v>7.4939999999999998</v>
          </cell>
          <cell r="U261">
            <v>542</v>
          </cell>
          <cell r="V261">
            <v>718</v>
          </cell>
          <cell r="W261">
            <v>1143</v>
          </cell>
          <cell r="X261" t="str">
            <v>Dummy</v>
          </cell>
        </row>
        <row r="262">
          <cell r="C262">
            <v>5020</v>
          </cell>
          <cell r="D262">
            <v>11015</v>
          </cell>
          <cell r="E262">
            <v>0.8448</v>
          </cell>
          <cell r="F262">
            <v>12090</v>
          </cell>
          <cell r="G262">
            <v>19632</v>
          </cell>
          <cell r="H262">
            <v>88.98</v>
          </cell>
          <cell r="I262">
            <v>0.68859999999999999</v>
          </cell>
          <cell r="J262">
            <v>3.8260000000000001</v>
          </cell>
          <cell r="K262">
            <v>105.61</v>
          </cell>
          <cell r="L262">
            <v>1.4779781259237363</v>
          </cell>
          <cell r="M262">
            <v>0.81330000000000002</v>
          </cell>
          <cell r="N262">
            <v>3.2504</v>
          </cell>
          <cell r="O262">
            <v>898</v>
          </cell>
          <cell r="P262">
            <v>13.47</v>
          </cell>
          <cell r="Q262">
            <v>1237</v>
          </cell>
          <cell r="R262">
            <v>255</v>
          </cell>
          <cell r="S262">
            <v>105</v>
          </cell>
          <cell r="T262">
            <v>7.7249999999999996</v>
          </cell>
          <cell r="U262">
            <v>558</v>
          </cell>
          <cell r="V262">
            <v>737</v>
          </cell>
          <cell r="W262">
            <v>1205</v>
          </cell>
          <cell r="X262">
            <v>91.6</v>
          </cell>
        </row>
        <row r="263">
          <cell r="C263">
            <v>4923</v>
          </cell>
          <cell r="D263">
            <v>10854</v>
          </cell>
          <cell r="E263">
            <v>0.83550000000000002</v>
          </cell>
          <cell r="F263">
            <v>12090</v>
          </cell>
          <cell r="G263">
            <v>18872</v>
          </cell>
          <cell r="H263">
            <v>87.48</v>
          </cell>
          <cell r="I263">
            <v>0.68140000000000001</v>
          </cell>
          <cell r="J263">
            <v>3.8410000000000002</v>
          </cell>
          <cell r="K263">
            <v>105.66</v>
          </cell>
          <cell r="L263">
            <v>1.4652014652014651</v>
          </cell>
          <cell r="M263">
            <v>0.79990000000000006</v>
          </cell>
          <cell r="N263">
            <v>3.2160000000000002</v>
          </cell>
          <cell r="O263">
            <v>892</v>
          </cell>
          <cell r="P263">
            <v>13.28</v>
          </cell>
          <cell r="Q263">
            <v>1202</v>
          </cell>
          <cell r="R263">
            <v>246</v>
          </cell>
          <cell r="S263">
            <v>103</v>
          </cell>
          <cell r="T263">
            <v>8.0299999999999994</v>
          </cell>
          <cell r="U263">
            <v>560</v>
          </cell>
          <cell r="V263">
            <v>750</v>
          </cell>
          <cell r="W263">
            <v>1187</v>
          </cell>
          <cell r="X263">
            <v>64.3</v>
          </cell>
        </row>
        <row r="264">
          <cell r="C264">
            <v>4981</v>
          </cell>
          <cell r="D264">
            <v>10825</v>
          </cell>
          <cell r="E264">
            <v>0.83340000000000003</v>
          </cell>
          <cell r="F264">
            <v>12115</v>
          </cell>
          <cell r="G264">
            <v>18961</v>
          </cell>
          <cell r="H264">
            <v>88.66</v>
          </cell>
          <cell r="I264">
            <v>0.68300000000000005</v>
          </cell>
          <cell r="J264">
            <v>3.7709999999999999</v>
          </cell>
          <cell r="K264">
            <v>106.07</v>
          </cell>
          <cell r="L264">
            <v>1.4619883040935671</v>
          </cell>
          <cell r="M264">
            <v>0.80010000000000003</v>
          </cell>
          <cell r="N264">
            <v>3.1728999999999998</v>
          </cell>
          <cell r="O264">
            <v>881</v>
          </cell>
          <cell r="P264">
            <v>13.21</v>
          </cell>
          <cell r="Q264">
            <v>1184</v>
          </cell>
          <cell r="R264">
            <v>247</v>
          </cell>
          <cell r="S264">
            <v>102</v>
          </cell>
          <cell r="T264">
            <v>7.6680000000000001</v>
          </cell>
          <cell r="U264">
            <v>563</v>
          </cell>
          <cell r="V264">
            <v>730</v>
          </cell>
          <cell r="W264">
            <v>1187</v>
          </cell>
          <cell r="X264">
            <v>59</v>
          </cell>
        </row>
        <row r="265">
          <cell r="C265">
            <v>5017</v>
          </cell>
          <cell r="D265">
            <v>11022</v>
          </cell>
          <cell r="E265">
            <v>0.83620000000000005</v>
          </cell>
          <cell r="F265">
            <v>12006</v>
          </cell>
          <cell r="G265">
            <v>18934</v>
          </cell>
          <cell r="H265">
            <v>88.93</v>
          </cell>
          <cell r="I265">
            <v>0.6875</v>
          </cell>
          <cell r="J265">
            <v>3.8620000000000001</v>
          </cell>
          <cell r="K265">
            <v>105.83</v>
          </cell>
          <cell r="L265">
            <v>1.467351430667645</v>
          </cell>
          <cell r="M265">
            <v>0.79630000000000001</v>
          </cell>
          <cell r="N265">
            <v>3.1320999999999999</v>
          </cell>
          <cell r="O265">
            <v>875</v>
          </cell>
          <cell r="P265">
            <v>13.19</v>
          </cell>
          <cell r="Q265">
            <v>1171</v>
          </cell>
          <cell r="R265">
            <v>235</v>
          </cell>
          <cell r="S265">
            <v>103</v>
          </cell>
          <cell r="T265">
            <v>7.7220000000000004</v>
          </cell>
          <cell r="U265">
            <v>558</v>
          </cell>
          <cell r="V265">
            <v>736</v>
          </cell>
          <cell r="W265">
            <v>1183</v>
          </cell>
          <cell r="X265">
            <v>59</v>
          </cell>
        </row>
        <row r="266">
          <cell r="C266">
            <v>4904</v>
          </cell>
          <cell r="D266">
            <v>11143</v>
          </cell>
          <cell r="E266">
            <v>0.82909999999999995</v>
          </cell>
          <cell r="F266">
            <v>11893</v>
          </cell>
          <cell r="G266">
            <v>18682</v>
          </cell>
          <cell r="H266">
            <v>87.88</v>
          </cell>
          <cell r="I266">
            <v>0.68530000000000002</v>
          </cell>
          <cell r="J266">
            <v>3.827</v>
          </cell>
          <cell r="K266">
            <v>106.46</v>
          </cell>
          <cell r="L266">
            <v>1.450536698578474</v>
          </cell>
          <cell r="M266">
            <v>0.80759999999999998</v>
          </cell>
          <cell r="N266">
            <v>3.1415999999999999</v>
          </cell>
          <cell r="O266">
            <v>877</v>
          </cell>
          <cell r="P266">
            <v>13.31</v>
          </cell>
          <cell r="Q266">
            <v>1101</v>
          </cell>
          <cell r="R266">
            <v>222</v>
          </cell>
          <cell r="S266">
            <v>102</v>
          </cell>
          <cell r="T266">
            <v>7.56</v>
          </cell>
          <cell r="U266">
            <v>543</v>
          </cell>
          <cell r="V266">
            <v>716</v>
          </cell>
          <cell r="W266">
            <v>1164</v>
          </cell>
          <cell r="X266">
            <v>54.9</v>
          </cell>
        </row>
        <row r="267">
          <cell r="C267">
            <v>4807</v>
          </cell>
          <cell r="D267">
            <v>10365</v>
          </cell>
          <cell r="E267">
            <v>0.80300000000000005</v>
          </cell>
          <cell r="F267">
            <v>11743</v>
          </cell>
          <cell r="G267">
            <v>17880</v>
          </cell>
          <cell r="H267">
            <v>83.55</v>
          </cell>
          <cell r="I267">
            <v>0.67200000000000004</v>
          </cell>
          <cell r="J267">
            <v>3.6320000000000001</v>
          </cell>
          <cell r="K267">
            <v>104.04</v>
          </cell>
          <cell r="L267">
            <v>1.4444604940054888</v>
          </cell>
          <cell r="M267">
            <v>0.80759999999999998</v>
          </cell>
          <cell r="N267">
            <v>3.1415999999999999</v>
          </cell>
          <cell r="O267">
            <v>903</v>
          </cell>
          <cell r="P267">
            <v>13.08</v>
          </cell>
          <cell r="Q267">
            <v>1060</v>
          </cell>
          <cell r="R267">
            <v>213</v>
          </cell>
          <cell r="S267">
            <v>92</v>
          </cell>
          <cell r="T267">
            <v>7.194</v>
          </cell>
          <cell r="U267">
            <v>513</v>
          </cell>
          <cell r="V267">
            <v>668</v>
          </cell>
          <cell r="W267">
            <v>1094</v>
          </cell>
          <cell r="X267">
            <v>54.9</v>
          </cell>
        </row>
        <row r="268">
          <cell r="C268">
            <v>4600</v>
          </cell>
          <cell r="D268">
            <v>10850</v>
          </cell>
          <cell r="E268">
            <v>0.79459999999999997</v>
          </cell>
          <cell r="F268">
            <v>11259</v>
          </cell>
          <cell r="G268">
            <v>18016</v>
          </cell>
          <cell r="H268">
            <v>84.15</v>
          </cell>
          <cell r="I268">
            <v>0.66979999999999995</v>
          </cell>
          <cell r="J268">
            <v>3.827</v>
          </cell>
          <cell r="K268">
            <v>106.05</v>
          </cell>
          <cell r="L268">
            <v>1.4094432699083861</v>
          </cell>
          <cell r="M268">
            <v>0.76319999999999999</v>
          </cell>
          <cell r="N268">
            <v>2.9891999999999999</v>
          </cell>
          <cell r="O268">
            <v>870</v>
          </cell>
          <cell r="P268">
            <v>12.06</v>
          </cell>
          <cell r="Q268">
            <v>998</v>
          </cell>
          <cell r="R268">
            <v>195</v>
          </cell>
          <cell r="S268">
            <v>99</v>
          </cell>
          <cell r="T268">
            <v>7.4379999999999997</v>
          </cell>
          <cell r="U268">
            <v>487</v>
          </cell>
          <cell r="V268">
            <v>680</v>
          </cell>
          <cell r="W268">
            <v>1045</v>
          </cell>
          <cell r="X268">
            <v>71.8</v>
          </cell>
        </row>
        <row r="269">
          <cell r="C269">
            <v>4794</v>
          </cell>
          <cell r="D269">
            <v>10831</v>
          </cell>
          <cell r="E269">
            <v>0.79069999999999996</v>
          </cell>
          <cell r="F269">
            <v>11368</v>
          </cell>
          <cell r="G269">
            <v>18016</v>
          </cell>
          <cell r="H269">
            <v>83.29</v>
          </cell>
          <cell r="I269">
            <v>0.67079999999999995</v>
          </cell>
          <cell r="J269">
            <v>3.7679999999999998</v>
          </cell>
          <cell r="K269">
            <v>105.88</v>
          </cell>
          <cell r="L269">
            <v>1.4009526478005043</v>
          </cell>
          <cell r="M269">
            <v>0.74709999999999999</v>
          </cell>
          <cell r="N269">
            <v>2.8935</v>
          </cell>
          <cell r="O269">
            <v>880</v>
          </cell>
          <cell r="P269">
            <v>12.28</v>
          </cell>
          <cell r="Q269">
            <v>1010</v>
          </cell>
          <cell r="R269">
            <v>201</v>
          </cell>
          <cell r="S269">
            <v>95.21</v>
          </cell>
          <cell r="T269">
            <v>7.7789999999999999</v>
          </cell>
          <cell r="U269">
            <v>484</v>
          </cell>
          <cell r="V269">
            <v>669</v>
          </cell>
          <cell r="W269">
            <v>1153</v>
          </cell>
          <cell r="X269">
            <v>71.8</v>
          </cell>
        </row>
        <row r="270">
          <cell r="C270">
            <v>4761</v>
          </cell>
          <cell r="D270">
            <v>10482</v>
          </cell>
          <cell r="E270">
            <v>0.7722</v>
          </cell>
          <cell r="F270">
            <v>11154</v>
          </cell>
          <cell r="G270">
            <v>18211</v>
          </cell>
          <cell r="H270">
            <v>81.38</v>
          </cell>
          <cell r="I270">
            <v>0.65749999999999997</v>
          </cell>
          <cell r="J270">
            <v>3.6459999999999999</v>
          </cell>
          <cell r="K270">
            <v>105.36</v>
          </cell>
          <cell r="L270">
            <v>1.3815971262779774</v>
          </cell>
          <cell r="M270">
            <v>0.74709999999999999</v>
          </cell>
          <cell r="N270">
            <v>2.8935</v>
          </cell>
          <cell r="O270">
            <v>834</v>
          </cell>
          <cell r="P270">
            <v>10.85</v>
          </cell>
          <cell r="Q270">
            <v>970</v>
          </cell>
          <cell r="R270">
            <v>193</v>
          </cell>
          <cell r="S270">
            <v>90.37</v>
          </cell>
          <cell r="T270">
            <v>7.4550000000000001</v>
          </cell>
          <cell r="U270">
            <v>454</v>
          </cell>
          <cell r="V270">
            <v>636</v>
          </cell>
          <cell r="W270">
            <v>1004</v>
          </cell>
          <cell r="X270">
            <v>69.599999999999994</v>
          </cell>
        </row>
        <row r="271">
          <cell r="C271">
            <v>4695</v>
          </cell>
          <cell r="D271">
            <v>10325</v>
          </cell>
          <cell r="E271">
            <v>0.77059999999999995</v>
          </cell>
          <cell r="F271">
            <v>10938</v>
          </cell>
          <cell r="G271">
            <v>17682</v>
          </cell>
          <cell r="H271">
            <v>81.42</v>
          </cell>
          <cell r="I271">
            <v>0.66139999999999999</v>
          </cell>
          <cell r="J271">
            <v>3.6440000000000001</v>
          </cell>
          <cell r="K271">
            <v>105.45</v>
          </cell>
          <cell r="L271">
            <v>1.3783597518952446</v>
          </cell>
          <cell r="M271">
            <v>0.70899999999999996</v>
          </cell>
          <cell r="N271">
            <v>2.7033999999999998</v>
          </cell>
          <cell r="O271">
            <v>834</v>
          </cell>
          <cell r="P271">
            <v>11.16</v>
          </cell>
          <cell r="Q271">
            <v>962</v>
          </cell>
          <cell r="R271">
            <v>195</v>
          </cell>
          <cell r="S271">
            <v>89.26</v>
          </cell>
          <cell r="T271">
            <v>7.33</v>
          </cell>
          <cell r="U271">
            <v>454</v>
          </cell>
          <cell r="V271">
            <v>640</v>
          </cell>
          <cell r="W271">
            <v>992</v>
          </cell>
          <cell r="X271">
            <v>53.2</v>
          </cell>
        </row>
        <row r="272">
          <cell r="C272">
            <v>4540</v>
          </cell>
          <cell r="D272">
            <v>9955</v>
          </cell>
          <cell r="E272">
            <v>0.72019999999999995</v>
          </cell>
          <cell r="F272">
            <v>10473</v>
          </cell>
          <cell r="G272">
            <v>16803</v>
          </cell>
          <cell r="H272">
            <v>73.86</v>
          </cell>
          <cell r="I272">
            <v>0.63800000000000001</v>
          </cell>
          <cell r="J272">
            <v>3.4260000000000002</v>
          </cell>
          <cell r="K272">
            <v>101.86</v>
          </cell>
          <cell r="L272">
            <v>1.3526308670363858</v>
          </cell>
          <cell r="M272">
            <v>0.70899999999999996</v>
          </cell>
          <cell r="N272">
            <v>2.7033999999999998</v>
          </cell>
          <cell r="O272">
            <v>856</v>
          </cell>
          <cell r="P272">
            <v>11.05</v>
          </cell>
          <cell r="Q272">
            <v>965</v>
          </cell>
          <cell r="R272">
            <v>195</v>
          </cell>
          <cell r="S272">
            <v>84.57</v>
          </cell>
          <cell r="T272">
            <v>6.923</v>
          </cell>
          <cell r="U272">
            <v>424</v>
          </cell>
          <cell r="V272">
            <v>595</v>
          </cell>
          <cell r="W272">
            <v>922</v>
          </cell>
          <cell r="X272">
            <v>47.3</v>
          </cell>
        </row>
        <row r="273">
          <cell r="C273">
            <v>4618</v>
          </cell>
          <cell r="D273">
            <v>9447</v>
          </cell>
          <cell r="E273">
            <v>0.70650000000000002</v>
          </cell>
          <cell r="F273">
            <v>10155</v>
          </cell>
          <cell r="G273">
            <v>16803</v>
          </cell>
          <cell r="H273">
            <v>71.67</v>
          </cell>
          <cell r="I273">
            <v>0.62390000000000001</v>
          </cell>
          <cell r="J273">
            <v>3.5059999999999998</v>
          </cell>
          <cell r="K273">
            <v>101.46</v>
          </cell>
          <cell r="L273">
            <v>1.3590649633052461</v>
          </cell>
          <cell r="M273">
            <v>0.68989999999999996</v>
          </cell>
          <cell r="N273">
            <v>2.5882000000000001</v>
          </cell>
          <cell r="O273">
            <v>886</v>
          </cell>
          <cell r="P273">
            <v>11.54</v>
          </cell>
          <cell r="Q273">
            <v>1015</v>
          </cell>
          <cell r="R273">
            <v>195</v>
          </cell>
          <cell r="S273">
            <v>84.27</v>
          </cell>
          <cell r="T273">
            <v>6.7670000000000003</v>
          </cell>
          <cell r="U273">
            <v>417</v>
          </cell>
          <cell r="V273">
            <v>603</v>
          </cell>
          <cell r="W273">
            <v>926</v>
          </cell>
          <cell r="X273">
            <v>47.3</v>
          </cell>
        </row>
        <row r="274">
          <cell r="C274">
            <v>4338</v>
          </cell>
          <cell r="D274">
            <v>9258</v>
          </cell>
          <cell r="E274">
            <v>0.66779999999999995</v>
          </cell>
          <cell r="F274">
            <v>9230</v>
          </cell>
          <cell r="G274">
            <v>15431</v>
          </cell>
          <cell r="H274">
            <v>66.040000000000006</v>
          </cell>
          <cell r="I274">
            <v>0.60119999999999996</v>
          </cell>
          <cell r="J274">
            <v>3.7149999999999999</v>
          </cell>
          <cell r="K274">
            <v>99.52</v>
          </cell>
          <cell r="L274">
            <v>1.3657470636438132</v>
          </cell>
          <cell r="M274">
            <v>0.68400000000000005</v>
          </cell>
          <cell r="N274">
            <v>2.4969999999999999</v>
          </cell>
          <cell r="O274">
            <v>906</v>
          </cell>
          <cell r="P274">
            <v>11.77</v>
          </cell>
          <cell r="Q274">
            <v>1000</v>
          </cell>
          <cell r="R274">
            <v>193</v>
          </cell>
          <cell r="S274">
            <v>84.11</v>
          </cell>
          <cell r="T274">
            <v>6.77</v>
          </cell>
          <cell r="U274">
            <v>427</v>
          </cell>
          <cell r="V274">
            <v>608</v>
          </cell>
          <cell r="W274">
            <v>964</v>
          </cell>
          <cell r="X274">
            <v>77.7</v>
          </cell>
        </row>
        <row r="275">
          <cell r="C275">
            <v>4089</v>
          </cell>
          <cell r="D275">
            <v>8579</v>
          </cell>
          <cell r="E275">
            <v>0.67430000000000001</v>
          </cell>
          <cell r="F275">
            <v>9157</v>
          </cell>
          <cell r="G275">
            <v>15943</v>
          </cell>
          <cell r="H275">
            <v>68.319999999999993</v>
          </cell>
          <cell r="I275">
            <v>0.59699999999999998</v>
          </cell>
          <cell r="J275">
            <v>3.8340000000000001</v>
          </cell>
          <cell r="K275">
            <v>98.57</v>
          </cell>
          <cell r="L275">
            <v>1.3574046423238768</v>
          </cell>
          <cell r="M275">
            <v>0.66220000000000001</v>
          </cell>
          <cell r="N275">
            <v>2.4502999999999999</v>
          </cell>
          <cell r="O275">
            <v>912</v>
          </cell>
          <cell r="P275">
            <v>12.07</v>
          </cell>
          <cell r="Q275">
            <v>1036</v>
          </cell>
          <cell r="R275">
            <v>199</v>
          </cell>
          <cell r="S275">
            <v>83.96</v>
          </cell>
          <cell r="T275">
            <v>6.7</v>
          </cell>
          <cell r="U275">
            <v>438</v>
          </cell>
          <cell r="V275">
            <v>604</v>
          </cell>
          <cell r="W275">
            <v>980</v>
          </cell>
          <cell r="X275">
            <v>60.8</v>
          </cell>
        </row>
        <row r="276">
          <cell r="C276">
            <v>3961</v>
          </cell>
          <cell r="D276">
            <v>8451</v>
          </cell>
          <cell r="E276">
            <v>0.6623</v>
          </cell>
          <cell r="F276">
            <v>8276</v>
          </cell>
          <cell r="G276">
            <v>14796</v>
          </cell>
          <cell r="H276">
            <v>64.739999999999995</v>
          </cell>
          <cell r="I276">
            <v>0.59409999999999996</v>
          </cell>
          <cell r="J276">
            <v>3.8610000000000002</v>
          </cell>
          <cell r="K276">
            <v>99.99</v>
          </cell>
          <cell r="L276">
            <v>1.3528138528138529</v>
          </cell>
          <cell r="M276">
            <v>0.60599999999999998</v>
          </cell>
          <cell r="N276">
            <v>2.2679999999999998</v>
          </cell>
          <cell r="O276">
            <v>849</v>
          </cell>
          <cell r="P276">
            <v>10.17</v>
          </cell>
          <cell r="Q276">
            <v>987</v>
          </cell>
          <cell r="R276">
            <v>189</v>
          </cell>
          <cell r="S276">
            <v>77.739999999999995</v>
          </cell>
          <cell r="T276">
            <v>6.5949999999999998</v>
          </cell>
          <cell r="U276">
            <v>408</v>
          </cell>
          <cell r="V276">
            <v>563</v>
          </cell>
          <cell r="W276">
            <v>910</v>
          </cell>
          <cell r="X276">
            <v>60.8</v>
          </cell>
        </row>
        <row r="277">
          <cell r="C277">
            <v>4180</v>
          </cell>
          <cell r="D277">
            <v>9387</v>
          </cell>
          <cell r="E277">
            <v>0.69750000000000001</v>
          </cell>
          <cell r="F277">
            <v>8276</v>
          </cell>
          <cell r="G277">
            <v>16312</v>
          </cell>
          <cell r="H277">
            <v>71.19</v>
          </cell>
          <cell r="I277">
            <v>0.61760000000000004</v>
          </cell>
          <cell r="J277">
            <v>3.8610000000000002</v>
          </cell>
          <cell r="K277">
            <v>102.24</v>
          </cell>
          <cell r="L277">
            <v>1.3577732518669381</v>
          </cell>
          <cell r="M277">
            <v>0.60599999999999998</v>
          </cell>
          <cell r="N277">
            <v>2.2679999999999998</v>
          </cell>
          <cell r="O277">
            <v>832</v>
          </cell>
          <cell r="P277">
            <v>10.67</v>
          </cell>
          <cell r="Q277">
            <v>987</v>
          </cell>
          <cell r="R277">
            <v>197</v>
          </cell>
          <cell r="S277">
            <v>79.900000000000006</v>
          </cell>
          <cell r="T277">
            <v>6.7439999999999998</v>
          </cell>
          <cell r="U277">
            <v>411</v>
          </cell>
          <cell r="V277">
            <v>588</v>
          </cell>
          <cell r="W277">
            <v>928</v>
          </cell>
          <cell r="X277">
            <v>72.5</v>
          </cell>
        </row>
        <row r="278">
          <cell r="C278">
            <v>4335</v>
          </cell>
          <cell r="D278">
            <v>9310</v>
          </cell>
          <cell r="E278">
            <v>0.70240000000000002</v>
          </cell>
          <cell r="F278">
            <v>9447</v>
          </cell>
          <cell r="G278">
            <v>16832</v>
          </cell>
          <cell r="H278">
            <v>71.05</v>
          </cell>
          <cell r="I278">
            <v>0.61870000000000003</v>
          </cell>
          <cell r="J278">
            <v>4.0229999999999997</v>
          </cell>
          <cell r="K278">
            <v>102.02</v>
          </cell>
          <cell r="L278">
            <v>1.3622122326658495</v>
          </cell>
          <cell r="M278">
            <v>0.65410000000000001</v>
          </cell>
          <cell r="N278">
            <v>2.282</v>
          </cell>
          <cell r="O278">
            <v>834</v>
          </cell>
          <cell r="P278">
            <v>10.96</v>
          </cell>
          <cell r="Q278">
            <v>1032</v>
          </cell>
          <cell r="R278">
            <v>196</v>
          </cell>
          <cell r="S278">
            <v>76.38</v>
          </cell>
          <cell r="T278">
            <v>6.75</v>
          </cell>
          <cell r="U278">
            <v>411</v>
          </cell>
          <cell r="V278">
            <v>573</v>
          </cell>
          <cell r="W278">
            <v>896</v>
          </cell>
          <cell r="X278">
            <v>81.599999999999994</v>
          </cell>
        </row>
        <row r="279">
          <cell r="C279">
            <v>4300</v>
          </cell>
          <cell r="D279">
            <v>8577</v>
          </cell>
          <cell r="E279">
            <v>0.6573</v>
          </cell>
          <cell r="F279">
            <v>9547</v>
          </cell>
          <cell r="G279">
            <v>15998</v>
          </cell>
          <cell r="H279">
            <v>66.09</v>
          </cell>
          <cell r="I279">
            <v>0.5998</v>
          </cell>
          <cell r="J279">
            <v>4.0110000000000001</v>
          </cell>
          <cell r="K279">
            <v>99.6</v>
          </cell>
          <cell r="L279">
            <v>1.3500742540839745</v>
          </cell>
          <cell r="M279">
            <v>0.65410000000000001</v>
          </cell>
          <cell r="N279">
            <v>2.5196999999999998</v>
          </cell>
          <cell r="O279">
            <v>848</v>
          </cell>
          <cell r="P279">
            <v>10.25</v>
          </cell>
          <cell r="Q279">
            <v>968</v>
          </cell>
          <cell r="R279">
            <v>190</v>
          </cell>
          <cell r="S279">
            <v>71.55</v>
          </cell>
          <cell r="T279">
            <v>6.5259999999999998</v>
          </cell>
          <cell r="U279">
            <v>388</v>
          </cell>
          <cell r="V279">
            <v>555</v>
          </cell>
          <cell r="W279">
            <v>858</v>
          </cell>
          <cell r="X279">
            <v>52.2</v>
          </cell>
        </row>
        <row r="280">
          <cell r="C280">
            <v>4013</v>
          </cell>
          <cell r="D280">
            <v>8979</v>
          </cell>
          <cell r="E280">
            <v>0.69089999999999996</v>
          </cell>
          <cell r="F280">
            <v>8458</v>
          </cell>
          <cell r="G280">
            <v>15230</v>
          </cell>
          <cell r="H280">
            <v>70.13</v>
          </cell>
          <cell r="I280">
            <v>0.61660000000000004</v>
          </cell>
          <cell r="J280">
            <v>3.9359999999999999</v>
          </cell>
          <cell r="K280">
            <v>101.71</v>
          </cell>
          <cell r="L280">
            <v>1.3487995683841383</v>
          </cell>
          <cell r="M280">
            <v>0.54590000000000005</v>
          </cell>
          <cell r="N280">
            <v>2.2134999999999998</v>
          </cell>
          <cell r="O280">
            <v>804</v>
          </cell>
          <cell r="P280">
            <v>9.65</v>
          </cell>
          <cell r="Q280">
            <v>896</v>
          </cell>
          <cell r="R280">
            <v>172</v>
          </cell>
          <cell r="S280">
            <v>70.45</v>
          </cell>
          <cell r="T280">
            <v>6.91</v>
          </cell>
          <cell r="U280">
            <v>384</v>
          </cell>
          <cell r="V280">
            <v>555</v>
          </cell>
          <cell r="W280">
            <v>867</v>
          </cell>
          <cell r="X280">
            <v>64.3</v>
          </cell>
        </row>
        <row r="281">
          <cell r="C281">
            <v>4087</v>
          </cell>
          <cell r="D281">
            <v>8852</v>
          </cell>
          <cell r="E281">
            <v>0.69699999999999995</v>
          </cell>
          <cell r="F281">
            <v>8693</v>
          </cell>
          <cell r="G281">
            <v>14554</v>
          </cell>
          <cell r="H281">
            <v>70.02</v>
          </cell>
          <cell r="I281">
            <v>0.61429999999999996</v>
          </cell>
          <cell r="J281">
            <v>3.9380000000000002</v>
          </cell>
          <cell r="K281">
            <v>101.89</v>
          </cell>
          <cell r="L281">
            <v>1.3460761879122358</v>
          </cell>
          <cell r="M281">
            <v>0.50600000000000001</v>
          </cell>
          <cell r="N281">
            <v>2.1322999999999999</v>
          </cell>
          <cell r="O281">
            <v>783</v>
          </cell>
          <cell r="P281">
            <v>9.3800000000000008</v>
          </cell>
          <cell r="Q281">
            <v>857</v>
          </cell>
          <cell r="R281">
            <v>171</v>
          </cell>
          <cell r="S281">
            <v>70.599999999999994</v>
          </cell>
          <cell r="T281">
            <v>6.95</v>
          </cell>
          <cell r="U281">
            <v>403</v>
          </cell>
          <cell r="V281">
            <v>566</v>
          </cell>
          <cell r="W281">
            <v>894</v>
          </cell>
          <cell r="X281">
            <v>59.3</v>
          </cell>
        </row>
        <row r="282">
          <cell r="C282">
            <v>4142</v>
          </cell>
          <cell r="D282">
            <v>9265</v>
          </cell>
          <cell r="E282">
            <v>0.70350000000000001</v>
          </cell>
          <cell r="F282">
            <v>9005</v>
          </cell>
          <cell r="G282">
            <v>15323</v>
          </cell>
          <cell r="H282">
            <v>71.69</v>
          </cell>
          <cell r="I282">
            <v>0.62290000000000001</v>
          </cell>
          <cell r="J282">
            <v>3.8660000000000001</v>
          </cell>
          <cell r="K282">
            <v>102.1</v>
          </cell>
          <cell r="L282">
            <v>1.3340448239060831</v>
          </cell>
          <cell r="M282">
            <v>0.50600000000000001</v>
          </cell>
          <cell r="N282">
            <v>2.1322999999999999</v>
          </cell>
          <cell r="O282">
            <v>795</v>
          </cell>
          <cell r="P282">
            <v>9.73</v>
          </cell>
          <cell r="Q282">
            <v>898</v>
          </cell>
          <cell r="R282">
            <v>179</v>
          </cell>
          <cell r="S282">
            <v>73.25</v>
          </cell>
          <cell r="T282">
            <v>6.7409999999999997</v>
          </cell>
          <cell r="U282">
            <v>418</v>
          </cell>
          <cell r="V282">
            <v>563</v>
          </cell>
          <cell r="W282">
            <v>929</v>
          </cell>
          <cell r="X282">
            <v>53.7</v>
          </cell>
        </row>
        <row r="283">
          <cell r="C283">
            <v>4302</v>
          </cell>
          <cell r="D283">
            <v>9033</v>
          </cell>
          <cell r="E283">
            <v>0.67349999999999999</v>
          </cell>
          <cell r="F283">
            <v>9306</v>
          </cell>
          <cell r="G283">
            <v>15041</v>
          </cell>
          <cell r="H283">
            <v>67.25</v>
          </cell>
          <cell r="I283">
            <v>0.60529999999999995</v>
          </cell>
          <cell r="J283">
            <v>3.7029999999999998</v>
          </cell>
          <cell r="K283">
            <v>100.46</v>
          </cell>
          <cell r="L283">
            <v>1.3061650992685476</v>
          </cell>
          <cell r="M283">
            <v>0.53569999999999995</v>
          </cell>
          <cell r="N283">
            <v>2.2115</v>
          </cell>
          <cell r="O283">
            <v>769</v>
          </cell>
          <cell r="P283">
            <v>10.029999999999999</v>
          </cell>
          <cell r="Q283">
            <v>893</v>
          </cell>
          <cell r="R283">
            <v>181</v>
          </cell>
          <cell r="S283">
            <v>69.05</v>
          </cell>
          <cell r="T283">
            <v>6.8970000000000002</v>
          </cell>
          <cell r="U283">
            <v>411</v>
          </cell>
          <cell r="V283">
            <v>549</v>
          </cell>
          <cell r="W283">
            <v>908</v>
          </cell>
          <cell r="X283">
            <v>50.6</v>
          </cell>
        </row>
        <row r="284">
          <cell r="C284">
            <v>4156</v>
          </cell>
          <cell r="D284">
            <v>8519</v>
          </cell>
          <cell r="E284">
            <v>0.67369999999999997</v>
          </cell>
          <cell r="F284">
            <v>8674</v>
          </cell>
          <cell r="G284">
            <v>14266</v>
          </cell>
          <cell r="H284">
            <v>65.88</v>
          </cell>
          <cell r="I284">
            <v>0.59209999999999996</v>
          </cell>
          <cell r="J284">
            <v>3.6179999999999999</v>
          </cell>
          <cell r="K284">
            <v>97.5</v>
          </cell>
          <cell r="L284">
            <v>1.2856775520699408</v>
          </cell>
          <cell r="M284">
            <v>0.5151</v>
          </cell>
          <cell r="N284">
            <v>2.0366</v>
          </cell>
          <cell r="O284">
            <v>728</v>
          </cell>
          <cell r="P284">
            <v>9.49</v>
          </cell>
          <cell r="Q284">
            <v>843</v>
          </cell>
          <cell r="R284">
            <v>175</v>
          </cell>
          <cell r="S284">
            <v>65</v>
          </cell>
          <cell r="T284">
            <v>6.7549999999999999</v>
          </cell>
          <cell r="U284">
            <v>385</v>
          </cell>
          <cell r="V284">
            <v>517</v>
          </cell>
          <cell r="W284">
            <v>859</v>
          </cell>
          <cell r="X284">
            <v>54</v>
          </cell>
        </row>
        <row r="285">
          <cell r="C285">
            <v>3974</v>
          </cell>
          <cell r="D285">
            <v>8691</v>
          </cell>
          <cell r="E285">
            <v>0.67330000000000001</v>
          </cell>
          <cell r="F285">
            <v>8460</v>
          </cell>
          <cell r="G285">
            <v>13760</v>
          </cell>
          <cell r="H285">
            <v>64.97</v>
          </cell>
          <cell r="I285">
            <v>0.59399999999999997</v>
          </cell>
          <cell r="J285">
            <v>3.5339999999999998</v>
          </cell>
          <cell r="K285">
            <v>97.29</v>
          </cell>
          <cell r="L285">
            <v>1.292824822236587</v>
          </cell>
          <cell r="M285">
            <v>0.51300000000000001</v>
          </cell>
          <cell r="N285">
            <v>1.9440999999999999</v>
          </cell>
          <cell r="O285">
            <v>721</v>
          </cell>
          <cell r="P285">
            <v>9.66</v>
          </cell>
          <cell r="Q285">
            <v>813</v>
          </cell>
          <cell r="R285">
            <v>167</v>
          </cell>
          <cell r="S285">
            <v>67.7</v>
          </cell>
          <cell r="T285">
            <v>6.4349999999999996</v>
          </cell>
          <cell r="U285">
            <v>390</v>
          </cell>
          <cell r="V285">
            <v>523</v>
          </cell>
          <cell r="W285">
            <v>884</v>
          </cell>
          <cell r="X285">
            <v>56.4</v>
          </cell>
        </row>
        <row r="286">
          <cell r="C286">
            <v>3869</v>
          </cell>
          <cell r="D286">
            <v>8378</v>
          </cell>
          <cell r="E286">
            <v>0.61450000000000005</v>
          </cell>
          <cell r="F286">
            <v>7649</v>
          </cell>
          <cell r="G286">
            <v>12618</v>
          </cell>
          <cell r="H286">
            <v>58.64</v>
          </cell>
          <cell r="I286">
            <v>0.55620000000000003</v>
          </cell>
          <cell r="J286">
            <v>3.6970000000000001</v>
          </cell>
          <cell r="K286">
            <v>94.24</v>
          </cell>
          <cell r="L286">
            <v>1.2632642748863063</v>
          </cell>
          <cell r="M286">
            <v>0.4819</v>
          </cell>
          <cell r="N286">
            <v>1.6878</v>
          </cell>
          <cell r="O286">
            <v>734</v>
          </cell>
          <cell r="P286">
            <v>9.3699999999999992</v>
          </cell>
          <cell r="Q286">
            <v>794</v>
          </cell>
          <cell r="R286">
            <v>168</v>
          </cell>
          <cell r="S286">
            <v>62.7</v>
          </cell>
          <cell r="T286">
            <v>6.15</v>
          </cell>
          <cell r="U286">
            <v>372</v>
          </cell>
          <cell r="V286">
            <v>516</v>
          </cell>
          <cell r="W286">
            <v>863</v>
          </cell>
          <cell r="X286">
            <v>56.1</v>
          </cell>
        </row>
        <row r="287">
          <cell r="C287">
            <v>3809</v>
          </cell>
          <cell r="D287">
            <v>8175</v>
          </cell>
          <cell r="E287">
            <v>0.61450000000000005</v>
          </cell>
          <cell r="F287">
            <v>7162</v>
          </cell>
          <cell r="G287">
            <v>11015</v>
          </cell>
          <cell r="H287">
            <v>55.89</v>
          </cell>
          <cell r="I287">
            <v>0.54190000000000005</v>
          </cell>
          <cell r="J287">
            <v>3.7290000000000001</v>
          </cell>
          <cell r="K287">
            <v>92.93</v>
          </cell>
          <cell r="L287">
            <v>1.2478163214374844</v>
          </cell>
          <cell r="M287">
            <v>0.4819</v>
          </cell>
          <cell r="N287">
            <v>1.6878</v>
          </cell>
          <cell r="O287">
            <v>728</v>
          </cell>
          <cell r="P287">
            <v>9.0500000000000007</v>
          </cell>
          <cell r="Q287">
            <v>781</v>
          </cell>
          <cell r="R287">
            <v>169</v>
          </cell>
          <cell r="S287">
            <v>60.3</v>
          </cell>
          <cell r="T287">
            <v>6.149</v>
          </cell>
          <cell r="U287">
            <v>385</v>
          </cell>
          <cell r="V287">
            <v>529</v>
          </cell>
          <cell r="W287">
            <v>893</v>
          </cell>
          <cell r="X287">
            <v>56.8</v>
          </cell>
        </row>
        <row r="288">
          <cell r="C288">
            <v>3794</v>
          </cell>
          <cell r="D288">
            <v>9065</v>
          </cell>
          <cell r="E288">
            <v>0.64939999999999998</v>
          </cell>
          <cell r="F288">
            <v>7621</v>
          </cell>
          <cell r="G288">
            <v>12596</v>
          </cell>
          <cell r="H288">
            <v>62.9</v>
          </cell>
          <cell r="I288">
            <v>0.56420000000000003</v>
          </cell>
          <cell r="J288">
            <v>3.82</v>
          </cell>
          <cell r="K288">
            <v>98.5</v>
          </cell>
          <cell r="L288">
            <v>1.2683916793505834</v>
          </cell>
          <cell r="M288">
            <v>0.48830000000000001</v>
          </cell>
          <cell r="N288">
            <v>1.6718999999999999</v>
          </cell>
          <cell r="O288">
            <v>743</v>
          </cell>
          <cell r="P288">
            <v>9.19</v>
          </cell>
          <cell r="Q288">
            <v>825</v>
          </cell>
          <cell r="R288">
            <v>177</v>
          </cell>
          <cell r="S288">
            <v>62.26</v>
          </cell>
          <cell r="T288">
            <v>6.3849999999999998</v>
          </cell>
          <cell r="U288">
            <v>390</v>
          </cell>
          <cell r="V288">
            <v>514</v>
          </cell>
          <cell r="W288">
            <v>878</v>
          </cell>
          <cell r="X288">
            <v>66</v>
          </cell>
        </row>
        <row r="289">
          <cell r="C289">
            <v>3845</v>
          </cell>
          <cell r="D289">
            <v>8990</v>
          </cell>
          <cell r="E289">
            <v>0.66679999999999995</v>
          </cell>
          <cell r="F289">
            <v>8211</v>
          </cell>
          <cell r="G289">
            <v>12702</v>
          </cell>
          <cell r="H289">
            <v>64.75</v>
          </cell>
          <cell r="I289">
            <v>0.58550000000000002</v>
          </cell>
          <cell r="J289">
            <v>3.8740000000000001</v>
          </cell>
          <cell r="K289">
            <v>97.38</v>
          </cell>
          <cell r="L289">
            <v>1.2951690195570522</v>
          </cell>
          <cell r="M289">
            <v>0.52</v>
          </cell>
          <cell r="N289">
            <v>1.8729</v>
          </cell>
          <cell r="O289">
            <v>752</v>
          </cell>
          <cell r="P289">
            <v>9.85</v>
          </cell>
          <cell r="Q289">
            <v>790</v>
          </cell>
          <cell r="R289">
            <v>195</v>
          </cell>
          <cell r="S289">
            <v>66.099999999999994</v>
          </cell>
          <cell r="T289">
            <v>6.4690000000000003</v>
          </cell>
          <cell r="U289">
            <v>420</v>
          </cell>
          <cell r="V289">
            <v>561</v>
          </cell>
          <cell r="W289">
            <v>937</v>
          </cell>
          <cell r="X289">
            <v>59.2</v>
          </cell>
        </row>
        <row r="290">
          <cell r="C290">
            <v>4001</v>
          </cell>
          <cell r="D290">
            <v>9180</v>
          </cell>
          <cell r="E290">
            <v>0.67100000000000004</v>
          </cell>
          <cell r="F290">
            <v>9029</v>
          </cell>
          <cell r="G290">
            <v>14329</v>
          </cell>
          <cell r="H290">
            <v>67.3</v>
          </cell>
          <cell r="I290">
            <v>0.59209999999999996</v>
          </cell>
          <cell r="J290">
            <v>3.9390000000000001</v>
          </cell>
          <cell r="K290">
            <v>98.28</v>
          </cell>
          <cell r="L290">
            <v>1.2916559028674761</v>
          </cell>
          <cell r="M290">
            <v>0.52890000000000004</v>
          </cell>
          <cell r="N290">
            <v>2.0398000000000001</v>
          </cell>
          <cell r="O290">
            <v>735</v>
          </cell>
          <cell r="P290">
            <v>9.73</v>
          </cell>
          <cell r="Q290">
            <v>826</v>
          </cell>
          <cell r="R290">
            <v>198</v>
          </cell>
          <cell r="S290">
            <v>63.71</v>
          </cell>
          <cell r="T290">
            <v>6.4379999999999997</v>
          </cell>
          <cell r="U290">
            <v>409</v>
          </cell>
          <cell r="V290">
            <v>538</v>
          </cell>
          <cell r="W290">
            <v>934</v>
          </cell>
          <cell r="X290">
            <v>75.099999999999994</v>
          </cell>
        </row>
        <row r="291">
          <cell r="C291">
            <v>4018</v>
          </cell>
          <cell r="D291">
            <v>9325</v>
          </cell>
          <cell r="E291">
            <v>0.66779999999999995</v>
          </cell>
          <cell r="F291">
            <v>8576</v>
          </cell>
          <cell r="G291">
            <v>13968</v>
          </cell>
          <cell r="H291">
            <v>65.760000000000005</v>
          </cell>
          <cell r="I291">
            <v>0.58289999999999997</v>
          </cell>
          <cell r="J291">
            <v>3.97</v>
          </cell>
          <cell r="K291">
            <v>98.7</v>
          </cell>
          <cell r="L291">
            <v>1.2733987011333248</v>
          </cell>
          <cell r="M291">
            <v>0.49490000000000001</v>
          </cell>
          <cell r="N291">
            <v>1.8121</v>
          </cell>
          <cell r="O291">
            <v>723</v>
          </cell>
          <cell r="P291">
            <v>9.86</v>
          </cell>
          <cell r="Q291">
            <v>819</v>
          </cell>
          <cell r="R291">
            <v>195</v>
          </cell>
          <cell r="S291">
            <v>65.599999999999994</v>
          </cell>
          <cell r="T291">
            <v>6.7830000000000004</v>
          </cell>
          <cell r="U291">
            <v>401</v>
          </cell>
          <cell r="V291">
            <v>536</v>
          </cell>
          <cell r="W291">
            <v>933</v>
          </cell>
          <cell r="X291">
            <v>58.4</v>
          </cell>
        </row>
        <row r="292">
          <cell r="C292">
            <v>4018</v>
          </cell>
          <cell r="D292">
            <v>9320</v>
          </cell>
          <cell r="E292">
            <v>0.66779999999999995</v>
          </cell>
          <cell r="F292">
            <v>8577</v>
          </cell>
          <cell r="G292">
            <v>14344</v>
          </cell>
          <cell r="H292">
            <v>65.760000000000005</v>
          </cell>
          <cell r="I292">
            <v>0.58289999999999997</v>
          </cell>
          <cell r="J292">
            <v>3.97</v>
          </cell>
          <cell r="K292">
            <v>98.7</v>
          </cell>
          <cell r="L292">
            <v>1.2733987011333248</v>
          </cell>
          <cell r="M292">
            <v>0.49490000000000001</v>
          </cell>
          <cell r="N292">
            <v>1.8121</v>
          </cell>
          <cell r="O292">
            <v>723</v>
          </cell>
          <cell r="P292">
            <v>9.86</v>
          </cell>
          <cell r="Q292">
            <v>819</v>
          </cell>
          <cell r="R292">
            <v>195</v>
          </cell>
          <cell r="S292">
            <v>65.599999999999994</v>
          </cell>
          <cell r="T292">
            <v>6.7830000000000004</v>
          </cell>
          <cell r="U292">
            <v>401</v>
          </cell>
          <cell r="V292">
            <v>536</v>
          </cell>
          <cell r="W292">
            <v>933</v>
          </cell>
          <cell r="X292">
            <v>58.4</v>
          </cell>
        </row>
        <row r="293">
          <cell r="C293">
            <v>4214</v>
          </cell>
          <cell r="D293">
            <v>9625</v>
          </cell>
          <cell r="E293">
            <v>0.69789999999999996</v>
          </cell>
          <cell r="F293">
            <v>9114</v>
          </cell>
          <cell r="G293">
            <v>14384</v>
          </cell>
          <cell r="H293">
            <v>69.62</v>
          </cell>
          <cell r="I293">
            <v>0.60470000000000002</v>
          </cell>
          <cell r="J293">
            <v>3.7650000000000001</v>
          </cell>
          <cell r="K293">
            <v>99.56</v>
          </cell>
          <cell r="L293">
            <v>1.2978585334198574</v>
          </cell>
          <cell r="M293">
            <v>0.5151</v>
          </cell>
          <cell r="N293">
            <v>1.9192</v>
          </cell>
          <cell r="O293">
            <v>761</v>
          </cell>
          <cell r="P293">
            <v>10.17</v>
          </cell>
          <cell r="Q293">
            <v>853</v>
          </cell>
          <cell r="R293">
            <v>208</v>
          </cell>
          <cell r="S293">
            <v>66.400000000000006</v>
          </cell>
          <cell r="T293">
            <v>7.2480000000000002</v>
          </cell>
          <cell r="U293">
            <v>413</v>
          </cell>
          <cell r="V293">
            <v>572</v>
          </cell>
          <cell r="W293">
            <v>959</v>
          </cell>
          <cell r="X293">
            <v>45.2</v>
          </cell>
        </row>
        <row r="294">
          <cell r="C294">
            <v>4336</v>
          </cell>
          <cell r="D294">
            <v>9139</v>
          </cell>
          <cell r="E294">
            <v>0.68340000000000001</v>
          </cell>
          <cell r="F294">
            <v>9521</v>
          </cell>
          <cell r="G294">
            <v>14840</v>
          </cell>
          <cell r="H294">
            <v>69.62</v>
          </cell>
          <cell r="I294">
            <v>0.59819999999999995</v>
          </cell>
          <cell r="J294">
            <v>3.694</v>
          </cell>
          <cell r="K294">
            <v>98.44</v>
          </cell>
          <cell r="L294">
            <v>1.29315918789603</v>
          </cell>
          <cell r="M294">
            <v>0.5151</v>
          </cell>
          <cell r="N294">
            <v>1.9192</v>
          </cell>
          <cell r="O294">
            <v>738</v>
          </cell>
          <cell r="P294">
            <v>10.39</v>
          </cell>
          <cell r="Q294">
            <v>867</v>
          </cell>
          <cell r="R294">
            <v>217</v>
          </cell>
          <cell r="S294">
            <v>62.01</v>
          </cell>
          <cell r="T294">
            <v>7.2569999999999997</v>
          </cell>
          <cell r="U294">
            <v>390</v>
          </cell>
          <cell r="V294">
            <v>537</v>
          </cell>
          <cell r="W294">
            <v>904</v>
          </cell>
          <cell r="X294">
            <v>63.3</v>
          </cell>
        </row>
        <row r="295">
          <cell r="C295">
            <v>4149</v>
          </cell>
          <cell r="D295">
            <v>8695</v>
          </cell>
          <cell r="E295">
            <v>0.66649999999999998</v>
          </cell>
          <cell r="F295">
            <v>8899</v>
          </cell>
          <cell r="G295">
            <v>13790</v>
          </cell>
          <cell r="H295">
            <v>64.94</v>
          </cell>
          <cell r="I295">
            <v>0.58689999999999998</v>
          </cell>
          <cell r="J295">
            <v>3.7069999999999999</v>
          </cell>
          <cell r="K295">
            <v>97.75</v>
          </cell>
          <cell r="L295">
            <v>1.2688745083111279</v>
          </cell>
          <cell r="M295">
            <v>0.51959999999999995</v>
          </cell>
          <cell r="N295">
            <v>1.8466</v>
          </cell>
          <cell r="O295">
            <v>732</v>
          </cell>
          <cell r="P295">
            <v>9.9700000000000006</v>
          </cell>
          <cell r="Q295">
            <v>826</v>
          </cell>
          <cell r="R295">
            <v>215</v>
          </cell>
          <cell r="S295">
            <v>57.43</v>
          </cell>
          <cell r="T295">
            <v>6.9130000000000003</v>
          </cell>
          <cell r="U295">
            <v>378</v>
          </cell>
          <cell r="V295">
            <v>522</v>
          </cell>
          <cell r="W295">
            <v>906</v>
          </cell>
          <cell r="X295">
            <v>48.2</v>
          </cell>
        </row>
        <row r="296">
          <cell r="C296">
            <v>4149</v>
          </cell>
          <cell r="D296">
            <v>8695</v>
          </cell>
          <cell r="E296">
            <v>0.66649999999999998</v>
          </cell>
          <cell r="F296">
            <v>8899</v>
          </cell>
          <cell r="G296">
            <v>13790</v>
          </cell>
          <cell r="H296">
            <v>64.94</v>
          </cell>
          <cell r="I296">
            <v>0.58689999999999998</v>
          </cell>
          <cell r="J296">
            <v>3.7069999999999999</v>
          </cell>
          <cell r="K296">
            <v>97.75</v>
          </cell>
          <cell r="L296">
            <v>1.2688745083111279</v>
          </cell>
          <cell r="M296">
            <v>0.51959999999999995</v>
          </cell>
          <cell r="N296">
            <v>1.8466</v>
          </cell>
          <cell r="O296">
            <v>732</v>
          </cell>
          <cell r="P296">
            <v>9.9700000000000006</v>
          </cell>
          <cell r="Q296">
            <v>826</v>
          </cell>
          <cell r="R296">
            <v>215</v>
          </cell>
          <cell r="S296">
            <v>57.43</v>
          </cell>
          <cell r="T296">
            <v>6.9130000000000003</v>
          </cell>
          <cell r="U296">
            <v>378</v>
          </cell>
          <cell r="V296">
            <v>522</v>
          </cell>
          <cell r="W296">
            <v>906</v>
          </cell>
          <cell r="X296">
            <v>48.2</v>
          </cell>
        </row>
        <row r="297">
          <cell r="C297">
            <v>4107</v>
          </cell>
          <cell r="D297">
            <v>8870</v>
          </cell>
          <cell r="E297">
            <v>0.67120000000000002</v>
          </cell>
          <cell r="F297">
            <v>9081</v>
          </cell>
          <cell r="G297">
            <v>14744</v>
          </cell>
          <cell r="H297">
            <v>65.650000000000006</v>
          </cell>
          <cell r="I297">
            <v>0.57999999999999996</v>
          </cell>
          <cell r="J297">
            <v>3.76</v>
          </cell>
          <cell r="K297">
            <v>97.99</v>
          </cell>
          <cell r="L297">
            <v>1.2755102040816326</v>
          </cell>
          <cell r="M297">
            <v>0.4899</v>
          </cell>
          <cell r="N297">
            <v>1.706</v>
          </cell>
          <cell r="O297">
            <v>744</v>
          </cell>
          <cell r="P297">
            <v>10.14</v>
          </cell>
          <cell r="Q297">
            <v>853</v>
          </cell>
          <cell r="R297">
            <v>219</v>
          </cell>
          <cell r="S297">
            <v>58.59</v>
          </cell>
          <cell r="T297">
            <v>7.2480000000000002</v>
          </cell>
          <cell r="U297">
            <v>383</v>
          </cell>
          <cell r="V297">
            <v>520</v>
          </cell>
          <cell r="W297">
            <v>948</v>
          </cell>
          <cell r="X297">
            <v>60.7</v>
          </cell>
        </row>
        <row r="298">
          <cell r="C298">
            <v>3960</v>
          </cell>
          <cell r="D298">
            <v>8693</v>
          </cell>
          <cell r="E298">
            <v>0.65690000000000004</v>
          </cell>
          <cell r="F298">
            <v>8809</v>
          </cell>
          <cell r="G298">
            <v>14040</v>
          </cell>
          <cell r="H298">
            <v>64.38</v>
          </cell>
          <cell r="I298">
            <v>0.57250000000000001</v>
          </cell>
          <cell r="J298">
            <v>3.7549999999999999</v>
          </cell>
          <cell r="K298">
            <v>97.61</v>
          </cell>
          <cell r="L298">
            <v>1.2526619065514217</v>
          </cell>
          <cell r="M298">
            <v>0.50239999999999996</v>
          </cell>
          <cell r="N298">
            <v>1.8166</v>
          </cell>
          <cell r="O298">
            <v>731</v>
          </cell>
          <cell r="P298">
            <v>9.75</v>
          </cell>
          <cell r="Q298">
            <v>814</v>
          </cell>
          <cell r="R298">
            <v>215</v>
          </cell>
          <cell r="S298">
            <v>55.56</v>
          </cell>
          <cell r="T298">
            <v>6.7569999999999997</v>
          </cell>
          <cell r="U298">
            <v>374</v>
          </cell>
          <cell r="V298">
            <v>523</v>
          </cell>
          <cell r="W298">
            <v>916</v>
          </cell>
          <cell r="X298">
            <v>54.3</v>
          </cell>
        </row>
        <row r="299">
          <cell r="C299">
            <v>3927</v>
          </cell>
          <cell r="D299">
            <v>8282</v>
          </cell>
          <cell r="E299">
            <v>0.64019999999999999</v>
          </cell>
          <cell r="F299">
            <v>8695</v>
          </cell>
          <cell r="G299">
            <v>13939</v>
          </cell>
          <cell r="H299">
            <v>60.75</v>
          </cell>
          <cell r="I299">
            <v>0.56020000000000003</v>
          </cell>
          <cell r="J299">
            <v>3.665</v>
          </cell>
          <cell r="K299">
            <v>94.94</v>
          </cell>
          <cell r="L299">
            <v>1.2504689258471928</v>
          </cell>
          <cell r="M299">
            <v>0.49009999999999998</v>
          </cell>
          <cell r="N299">
            <v>1.6739999999999999</v>
          </cell>
          <cell r="O299">
            <v>709</v>
          </cell>
          <cell r="P299">
            <v>8.25</v>
          </cell>
          <cell r="Q299">
            <v>811</v>
          </cell>
          <cell r="R299">
            <v>211</v>
          </cell>
          <cell r="S299">
            <v>55.94</v>
          </cell>
          <cell r="T299">
            <v>6.3630000000000004</v>
          </cell>
          <cell r="U299">
            <v>369</v>
          </cell>
          <cell r="V299">
            <v>533</v>
          </cell>
          <cell r="W299">
            <v>895</v>
          </cell>
          <cell r="X299">
            <v>47.2</v>
          </cell>
        </row>
        <row r="300">
          <cell r="C300">
            <v>3697</v>
          </cell>
          <cell r="D300">
            <v>8835</v>
          </cell>
          <cell r="E300">
            <v>0.66579999999999995</v>
          </cell>
          <cell r="F300">
            <v>8238</v>
          </cell>
          <cell r="G300">
            <v>13221</v>
          </cell>
          <cell r="H300">
            <v>65.11</v>
          </cell>
          <cell r="I300">
            <v>0.57069999999999999</v>
          </cell>
          <cell r="J300">
            <v>3.8180000000000001</v>
          </cell>
          <cell r="K300">
            <v>97.72</v>
          </cell>
          <cell r="L300">
            <v>1.278118609406953</v>
          </cell>
          <cell r="M300">
            <v>0.49690000000000001</v>
          </cell>
          <cell r="N300">
            <v>1.6293</v>
          </cell>
          <cell r="O300">
            <v>734</v>
          </cell>
          <cell r="P300">
            <v>9.3699999999999992</v>
          </cell>
          <cell r="Q300">
            <v>828</v>
          </cell>
          <cell r="R300">
            <v>211</v>
          </cell>
          <cell r="S300">
            <v>57.04</v>
          </cell>
          <cell r="T300">
            <v>6.3179999999999996</v>
          </cell>
          <cell r="U300">
            <v>377</v>
          </cell>
          <cell r="V300">
            <v>538</v>
          </cell>
          <cell r="W300">
            <v>894</v>
          </cell>
          <cell r="X300">
            <v>51.7</v>
          </cell>
        </row>
        <row r="301">
          <cell r="C301">
            <v>3749</v>
          </cell>
          <cell r="D301">
            <v>8497</v>
          </cell>
          <cell r="E301">
            <v>0.64829999999999999</v>
          </cell>
          <cell r="F301">
            <v>8462</v>
          </cell>
          <cell r="G301">
            <v>13542</v>
          </cell>
          <cell r="H301">
            <v>62.87</v>
          </cell>
          <cell r="I301">
            <v>0.55359999999999998</v>
          </cell>
          <cell r="J301">
            <v>3.75</v>
          </cell>
          <cell r="K301">
            <v>97.05</v>
          </cell>
          <cell r="L301">
            <v>1.2599218848431397</v>
          </cell>
          <cell r="M301">
            <v>0.54390000000000005</v>
          </cell>
          <cell r="N301">
            <v>1.6882999999999999</v>
          </cell>
          <cell r="O301">
            <v>742</v>
          </cell>
          <cell r="P301">
            <v>9.4700000000000006</v>
          </cell>
          <cell r="Q301">
            <v>833</v>
          </cell>
          <cell r="R301">
            <v>213</v>
          </cell>
          <cell r="S301">
            <v>53.85</v>
          </cell>
          <cell r="T301">
            <v>6.3120000000000003</v>
          </cell>
          <cell r="U301">
            <v>380</v>
          </cell>
          <cell r="V301">
            <v>554</v>
          </cell>
          <cell r="W301">
            <v>896</v>
          </cell>
          <cell r="X301">
            <v>44.7</v>
          </cell>
        </row>
        <row r="302">
          <cell r="C302">
            <v>3653</v>
          </cell>
          <cell r="D302">
            <v>8273</v>
          </cell>
          <cell r="E302">
            <v>0.64810000000000001</v>
          </cell>
          <cell r="F302">
            <v>8522</v>
          </cell>
          <cell r="G302">
            <v>13529</v>
          </cell>
          <cell r="H302">
            <v>62.6</v>
          </cell>
          <cell r="I302">
            <v>0.55030000000000001</v>
          </cell>
          <cell r="J302">
            <v>3.6840000000000002</v>
          </cell>
          <cell r="K302">
            <v>96.38</v>
          </cell>
          <cell r="L302">
            <v>1.2648621300278271</v>
          </cell>
          <cell r="M302">
            <v>0.54390000000000005</v>
          </cell>
          <cell r="N302">
            <v>1.6882999999999999</v>
          </cell>
          <cell r="O302">
            <v>736</v>
          </cell>
          <cell r="P302">
            <v>9.23</v>
          </cell>
          <cell r="Q302">
            <v>802</v>
          </cell>
          <cell r="R302">
            <v>215</v>
          </cell>
          <cell r="S302">
            <v>52.41</v>
          </cell>
          <cell r="T302">
            <v>6.5839999999999996</v>
          </cell>
          <cell r="U302">
            <v>385</v>
          </cell>
          <cell r="V302">
            <v>533</v>
          </cell>
          <cell r="W302">
            <v>906</v>
          </cell>
          <cell r="X302">
            <v>39.299999999999997</v>
          </cell>
        </row>
        <row r="303">
          <cell r="C303">
            <v>3522</v>
          </cell>
          <cell r="D303">
            <v>8424</v>
          </cell>
          <cell r="E303">
            <v>0.65229999999999999</v>
          </cell>
          <cell r="F303">
            <v>8328</v>
          </cell>
          <cell r="G303">
            <v>12915</v>
          </cell>
          <cell r="H303">
            <v>63.3</v>
          </cell>
          <cell r="I303">
            <v>0.55289999999999995</v>
          </cell>
          <cell r="J303">
            <v>3.5350000000000001</v>
          </cell>
          <cell r="K303">
            <v>97.11</v>
          </cell>
          <cell r="L303">
            <v>1.2616704516780217</v>
          </cell>
          <cell r="M303">
            <v>0.50829999999999997</v>
          </cell>
          <cell r="N303">
            <v>1.6241000000000001</v>
          </cell>
          <cell r="O303">
            <v>737</v>
          </cell>
          <cell r="P303">
            <v>9.59</v>
          </cell>
          <cell r="Q303">
            <v>830</v>
          </cell>
          <cell r="R303">
            <v>213</v>
          </cell>
          <cell r="S303">
            <v>51.89</v>
          </cell>
          <cell r="T303">
            <v>6.4720000000000004</v>
          </cell>
          <cell r="U303">
            <v>380</v>
          </cell>
          <cell r="V303">
            <v>529</v>
          </cell>
          <cell r="W303">
            <v>902</v>
          </cell>
          <cell r="X303">
            <v>44.8</v>
          </cell>
        </row>
        <row r="304">
          <cell r="C304">
            <v>3499</v>
          </cell>
          <cell r="D304">
            <v>7997</v>
          </cell>
          <cell r="E304">
            <v>0.63800000000000001</v>
          </cell>
          <cell r="F304">
            <v>8273</v>
          </cell>
          <cell r="G304">
            <v>12815</v>
          </cell>
          <cell r="H304">
            <v>60.96</v>
          </cell>
          <cell r="I304">
            <v>0.54200000000000004</v>
          </cell>
          <cell r="J304">
            <v>3.391</v>
          </cell>
          <cell r="K304">
            <v>95.87</v>
          </cell>
          <cell r="L304">
            <v>1.2495314257153567</v>
          </cell>
          <cell r="M304">
            <v>0.52780000000000005</v>
          </cell>
          <cell r="N304">
            <v>1.6171</v>
          </cell>
          <cell r="O304">
            <v>734</v>
          </cell>
          <cell r="P304">
            <v>9.19</v>
          </cell>
          <cell r="Q304">
            <v>808</v>
          </cell>
          <cell r="R304">
            <v>181</v>
          </cell>
          <cell r="S304">
            <v>51.72</v>
          </cell>
          <cell r="T304">
            <v>6.7649999999999997</v>
          </cell>
          <cell r="U304">
            <v>378</v>
          </cell>
          <cell r="V304">
            <v>527</v>
          </cell>
          <cell r="W304">
            <v>897</v>
          </cell>
          <cell r="X304">
            <v>38.9</v>
          </cell>
        </row>
        <row r="305">
          <cell r="C305">
            <v>3352</v>
          </cell>
          <cell r="D305">
            <v>7552</v>
          </cell>
          <cell r="E305">
            <v>0.6109</v>
          </cell>
          <cell r="F305">
            <v>7703</v>
          </cell>
          <cell r="G305">
            <v>12298</v>
          </cell>
          <cell r="H305">
            <v>57.21</v>
          </cell>
          <cell r="I305">
            <v>0.52170000000000005</v>
          </cell>
          <cell r="J305">
            <v>3.1440000000000001</v>
          </cell>
          <cell r="K305">
            <v>94.1</v>
          </cell>
          <cell r="L305">
            <v>1.2453300124533</v>
          </cell>
          <cell r="M305">
            <v>0.52790000000000004</v>
          </cell>
          <cell r="N305">
            <v>1.6171</v>
          </cell>
          <cell r="O305">
            <v>744</v>
          </cell>
          <cell r="P305">
            <v>8.92</v>
          </cell>
          <cell r="Q305">
            <v>774</v>
          </cell>
          <cell r="R305">
            <v>174</v>
          </cell>
          <cell r="S305">
            <v>47.47</v>
          </cell>
          <cell r="T305">
            <v>6.3019999999999996</v>
          </cell>
          <cell r="U305">
            <v>363</v>
          </cell>
          <cell r="V305">
            <v>511</v>
          </cell>
          <cell r="W305">
            <v>856</v>
          </cell>
          <cell r="X305">
            <v>44.6</v>
          </cell>
        </row>
        <row r="306">
          <cell r="C306">
            <v>3416</v>
          </cell>
          <cell r="D306">
            <v>8046</v>
          </cell>
          <cell r="E306">
            <v>0.63170000000000004</v>
          </cell>
          <cell r="F306">
            <v>7910</v>
          </cell>
          <cell r="G306">
            <v>12659</v>
          </cell>
          <cell r="H306">
            <v>60.85</v>
          </cell>
          <cell r="I306">
            <v>0.53720000000000001</v>
          </cell>
          <cell r="J306">
            <v>3.1669999999999998</v>
          </cell>
          <cell r="K306">
            <v>95.95</v>
          </cell>
          <cell r="L306">
            <v>1.2596044841919636</v>
          </cell>
          <cell r="M306">
            <v>0.5464</v>
          </cell>
          <cell r="N306">
            <v>1.5742</v>
          </cell>
          <cell r="O306">
            <v>801</v>
          </cell>
          <cell r="P306">
            <v>9.64</v>
          </cell>
          <cell r="Q306">
            <v>819</v>
          </cell>
          <cell r="R306">
            <v>181</v>
          </cell>
          <cell r="S306">
            <v>49.25</v>
          </cell>
          <cell r="T306">
            <v>6.51</v>
          </cell>
          <cell r="U306">
            <v>338</v>
          </cell>
          <cell r="V306">
            <v>499</v>
          </cell>
          <cell r="W306">
            <v>840</v>
          </cell>
          <cell r="X306">
            <v>50.4</v>
          </cell>
        </row>
        <row r="307">
          <cell r="C307">
            <v>3425</v>
          </cell>
          <cell r="D307">
            <v>8443</v>
          </cell>
          <cell r="E307">
            <v>0.65429999999999999</v>
          </cell>
          <cell r="F307">
            <v>7910</v>
          </cell>
          <cell r="G307">
            <v>12457</v>
          </cell>
          <cell r="H307">
            <v>63.52</v>
          </cell>
          <cell r="I307">
            <v>0.54800000000000004</v>
          </cell>
          <cell r="J307">
            <v>3.34</v>
          </cell>
          <cell r="K307">
            <v>97.11</v>
          </cell>
          <cell r="L307">
            <v>1.2929919834497026</v>
          </cell>
          <cell r="M307">
            <v>0.5464</v>
          </cell>
          <cell r="N307">
            <v>1.5742</v>
          </cell>
          <cell r="O307">
            <v>821</v>
          </cell>
          <cell r="P307">
            <v>10.57</v>
          </cell>
          <cell r="Q307">
            <v>865</v>
          </cell>
          <cell r="R307">
            <v>191</v>
          </cell>
          <cell r="S307">
            <v>54.08</v>
          </cell>
          <cell r="T307">
            <v>6.94</v>
          </cell>
          <cell r="U307">
            <v>354</v>
          </cell>
          <cell r="V307">
            <v>537</v>
          </cell>
          <cell r="W307">
            <v>884</v>
          </cell>
          <cell r="X307">
            <v>35</v>
          </cell>
        </row>
        <row r="308">
          <cell r="C308">
            <v>3623</v>
          </cell>
          <cell r="D308">
            <v>8479</v>
          </cell>
          <cell r="E308">
            <v>0.64910000000000001</v>
          </cell>
          <cell r="F308">
            <v>8232</v>
          </cell>
          <cell r="G308">
            <v>12878</v>
          </cell>
          <cell r="H308">
            <v>61.81</v>
          </cell>
          <cell r="I308">
            <v>0.54800000000000004</v>
          </cell>
          <cell r="J308">
            <v>3.0920000000000001</v>
          </cell>
          <cell r="K308">
            <v>95.35</v>
          </cell>
          <cell r="L308">
            <v>1.3061650992685476</v>
          </cell>
          <cell r="M308">
            <v>0.54790000000000005</v>
          </cell>
          <cell r="N308">
            <v>1.6853</v>
          </cell>
          <cell r="O308">
            <v>819</v>
          </cell>
          <cell r="P308">
            <v>10.3</v>
          </cell>
          <cell r="Q308">
            <v>863</v>
          </cell>
          <cell r="R308">
            <v>197</v>
          </cell>
          <cell r="S308">
            <v>50.23</v>
          </cell>
          <cell r="T308">
            <v>6.3840000000000003</v>
          </cell>
          <cell r="U308">
            <v>353</v>
          </cell>
          <cell r="V308">
            <v>534</v>
          </cell>
          <cell r="W308">
            <v>883</v>
          </cell>
          <cell r="X308">
            <v>41.2</v>
          </cell>
        </row>
        <row r="309">
          <cell r="C309">
            <v>3540</v>
          </cell>
          <cell r="D309">
            <v>8726</v>
          </cell>
          <cell r="E309">
            <v>0.65180000000000005</v>
          </cell>
          <cell r="F309">
            <v>8213</v>
          </cell>
          <cell r="G309">
            <v>13369</v>
          </cell>
          <cell r="H309">
            <v>62.39</v>
          </cell>
          <cell r="I309">
            <v>0.55249999999999999</v>
          </cell>
          <cell r="J309">
            <v>3.0009999999999999</v>
          </cell>
          <cell r="K309">
            <v>95.6</v>
          </cell>
          <cell r="L309">
            <v>1.2886597938144329</v>
          </cell>
          <cell r="M309">
            <v>0.54910000000000003</v>
          </cell>
          <cell r="N309">
            <v>1.6173</v>
          </cell>
          <cell r="O309">
            <v>806</v>
          </cell>
          <cell r="P309">
            <v>10.27</v>
          </cell>
          <cell r="Q309">
            <v>862</v>
          </cell>
          <cell r="R309">
            <v>191</v>
          </cell>
          <cell r="S309">
            <v>54.35</v>
          </cell>
          <cell r="T309">
            <v>6.8049999999999997</v>
          </cell>
          <cell r="U309">
            <v>354</v>
          </cell>
          <cell r="V309">
            <v>554</v>
          </cell>
          <cell r="W309">
            <v>886</v>
          </cell>
          <cell r="X309">
            <v>41.6</v>
          </cell>
        </row>
        <row r="310">
          <cell r="C310">
            <v>3588</v>
          </cell>
          <cell r="D310">
            <v>8726</v>
          </cell>
          <cell r="E310">
            <v>0.6573</v>
          </cell>
          <cell r="F310">
            <v>8373</v>
          </cell>
          <cell r="G310">
            <v>13552</v>
          </cell>
          <cell r="H310">
            <v>62.61</v>
          </cell>
          <cell r="I310">
            <v>0.55130000000000001</v>
          </cell>
          <cell r="J310">
            <v>3.0009999999999999</v>
          </cell>
          <cell r="K310">
            <v>95.36</v>
          </cell>
          <cell r="L310">
            <v>1.2904890953671442</v>
          </cell>
          <cell r="M310">
            <v>0.57809999999999995</v>
          </cell>
          <cell r="N310">
            <v>1.6973</v>
          </cell>
          <cell r="O310">
            <v>806</v>
          </cell>
          <cell r="P310">
            <v>10.27</v>
          </cell>
          <cell r="Q310">
            <v>862</v>
          </cell>
          <cell r="R310">
            <v>191</v>
          </cell>
          <cell r="S310">
            <v>53.13</v>
          </cell>
          <cell r="T310">
            <v>6.7750000000000004</v>
          </cell>
          <cell r="U310">
            <v>354</v>
          </cell>
          <cell r="V310">
            <v>554</v>
          </cell>
          <cell r="W310">
            <v>886</v>
          </cell>
          <cell r="X310">
            <v>50.2</v>
          </cell>
        </row>
        <row r="311">
          <cell r="C311">
            <v>3742</v>
          </cell>
          <cell r="D311">
            <v>8829</v>
          </cell>
          <cell r="E311">
            <v>0.65529999999999999</v>
          </cell>
          <cell r="F311">
            <v>8512</v>
          </cell>
          <cell r="G311">
            <v>13888</v>
          </cell>
          <cell r="H311">
            <v>62.53</v>
          </cell>
          <cell r="I311">
            <v>0.54890000000000005</v>
          </cell>
          <cell r="J311">
            <v>2.9569999999999999</v>
          </cell>
          <cell r="K311">
            <v>95.6</v>
          </cell>
          <cell r="L311">
            <v>1.2691965985531157</v>
          </cell>
          <cell r="M311">
            <v>0.53749999999999998</v>
          </cell>
          <cell r="N311">
            <v>1.6243000000000001</v>
          </cell>
          <cell r="O311">
            <v>816</v>
          </cell>
          <cell r="P311">
            <v>10.26</v>
          </cell>
          <cell r="Q311">
            <v>888</v>
          </cell>
          <cell r="R311">
            <v>187</v>
          </cell>
          <cell r="S311">
            <v>53.49</v>
          </cell>
          <cell r="T311">
            <v>6.46</v>
          </cell>
          <cell r="U311">
            <v>349</v>
          </cell>
          <cell r="V311">
            <v>561</v>
          </cell>
          <cell r="W311">
            <v>883</v>
          </cell>
          <cell r="X311">
            <v>42.3</v>
          </cell>
        </row>
        <row r="312">
          <cell r="C312">
            <v>3681</v>
          </cell>
          <cell r="D312">
            <v>8149</v>
          </cell>
          <cell r="E312">
            <v>0.63919999999999999</v>
          </cell>
          <cell r="F312">
            <v>8397</v>
          </cell>
          <cell r="G312">
            <v>14108</v>
          </cell>
          <cell r="H312">
            <v>59.69</v>
          </cell>
          <cell r="I312">
            <v>0.53</v>
          </cell>
          <cell r="J312">
            <v>2.7189999999999999</v>
          </cell>
          <cell r="K312">
            <v>92.99</v>
          </cell>
          <cell r="L312">
            <v>1.2608750472828143</v>
          </cell>
          <cell r="M312">
            <v>0.53749999999999998</v>
          </cell>
          <cell r="N312">
            <v>1.6243000000000001</v>
          </cell>
          <cell r="O312">
            <v>768</v>
          </cell>
          <cell r="P312">
            <v>9.23</v>
          </cell>
          <cell r="Q312">
            <v>790</v>
          </cell>
          <cell r="R312">
            <v>173</v>
          </cell>
          <cell r="S312">
            <v>47.53</v>
          </cell>
          <cell r="T312">
            <v>6.5090000000000003</v>
          </cell>
          <cell r="U312">
            <v>332</v>
          </cell>
          <cell r="V312">
            <v>528</v>
          </cell>
          <cell r="W312">
            <v>846</v>
          </cell>
          <cell r="X312">
            <v>43.9</v>
          </cell>
        </row>
        <row r="313">
          <cell r="C313">
            <v>3528</v>
          </cell>
          <cell r="D313">
            <v>8419</v>
          </cell>
          <cell r="E313">
            <v>0.64280000000000004</v>
          </cell>
          <cell r="F313">
            <v>7864</v>
          </cell>
          <cell r="G313">
            <v>13405</v>
          </cell>
          <cell r="H313">
            <v>59.97</v>
          </cell>
          <cell r="I313">
            <v>0.53280000000000005</v>
          </cell>
          <cell r="J313">
            <v>2.6930000000000001</v>
          </cell>
          <cell r="K313">
            <v>93.23</v>
          </cell>
          <cell r="L313">
            <v>1.271940981938438</v>
          </cell>
          <cell r="M313">
            <v>0.53979999999999995</v>
          </cell>
          <cell r="N313">
            <v>1.6309</v>
          </cell>
          <cell r="O313">
            <v>781</v>
          </cell>
          <cell r="P313">
            <v>9.5500000000000007</v>
          </cell>
          <cell r="Q313">
            <v>807</v>
          </cell>
          <cell r="R313">
            <v>170</v>
          </cell>
          <cell r="S313">
            <v>45.83</v>
          </cell>
          <cell r="T313">
            <v>6.47</v>
          </cell>
          <cell r="U313">
            <v>348</v>
          </cell>
          <cell r="V313">
            <v>528</v>
          </cell>
          <cell r="W313">
            <v>827</v>
          </cell>
          <cell r="X313">
            <v>38.5</v>
          </cell>
        </row>
        <row r="314">
          <cell r="C314">
            <v>3533</v>
          </cell>
          <cell r="D314">
            <v>8591</v>
          </cell>
          <cell r="E314">
            <v>0.64800000000000002</v>
          </cell>
          <cell r="F314">
            <v>8004</v>
          </cell>
          <cell r="G314">
            <v>13588</v>
          </cell>
          <cell r="H314">
            <v>60.43</v>
          </cell>
          <cell r="I314">
            <v>0.53220000000000001</v>
          </cell>
          <cell r="J314">
            <v>2.6760000000000002</v>
          </cell>
          <cell r="K314">
            <v>93.31</v>
          </cell>
          <cell r="L314">
            <v>1.2708095056551023</v>
          </cell>
          <cell r="M314">
            <v>0.52800000000000002</v>
          </cell>
          <cell r="N314">
            <v>1.6013999999999999</v>
          </cell>
          <cell r="O314">
            <v>772</v>
          </cell>
          <cell r="P314">
            <v>9.66</v>
          </cell>
          <cell r="Q314">
            <v>806</v>
          </cell>
          <cell r="R314">
            <v>172</v>
          </cell>
          <cell r="S314">
            <v>45.38</v>
          </cell>
          <cell r="T314">
            <v>6.3680000000000003</v>
          </cell>
          <cell r="U314">
            <v>348</v>
          </cell>
          <cell r="V314">
            <v>519</v>
          </cell>
          <cell r="W314">
            <v>830</v>
          </cell>
          <cell r="X314">
            <v>37.9</v>
          </cell>
        </row>
        <row r="315">
          <cell r="C315">
            <v>3532</v>
          </cell>
          <cell r="D315">
            <v>8376</v>
          </cell>
          <cell r="E315">
            <v>0.64219999999999999</v>
          </cell>
          <cell r="F315">
            <v>7924</v>
          </cell>
          <cell r="G315">
            <v>13509</v>
          </cell>
          <cell r="H315">
            <v>59.42</v>
          </cell>
          <cell r="I315">
            <v>0.53269999999999995</v>
          </cell>
          <cell r="J315">
            <v>2.57</v>
          </cell>
          <cell r="K315">
            <v>92.37</v>
          </cell>
          <cell r="L315">
            <v>1.2792631444288092</v>
          </cell>
          <cell r="M315">
            <v>0.51749999999999996</v>
          </cell>
          <cell r="N315">
            <v>1.5526</v>
          </cell>
          <cell r="O315">
            <v>765</v>
          </cell>
          <cell r="P315">
            <v>9.4700000000000006</v>
          </cell>
          <cell r="Q315">
            <v>793</v>
          </cell>
          <cell r="R315">
            <v>167</v>
          </cell>
          <cell r="S315">
            <v>42.24</v>
          </cell>
          <cell r="T315">
            <v>6.0170000000000003</v>
          </cell>
          <cell r="U315">
            <v>334</v>
          </cell>
          <cell r="V315">
            <v>486</v>
          </cell>
          <cell r="W315">
            <v>811</v>
          </cell>
          <cell r="X315">
            <v>39.9</v>
          </cell>
        </row>
        <row r="316">
          <cell r="C316">
            <v>3489</v>
          </cell>
          <cell r="D316">
            <v>8635</v>
          </cell>
          <cell r="E316">
            <v>0.65529999999999999</v>
          </cell>
          <cell r="F316">
            <v>7917</v>
          </cell>
          <cell r="G316">
            <v>13846</v>
          </cell>
          <cell r="H316">
            <v>59.91</v>
          </cell>
          <cell r="I316">
            <v>0.53359999999999996</v>
          </cell>
          <cell r="J316">
            <v>2.657</v>
          </cell>
          <cell r="K316">
            <v>92.67</v>
          </cell>
          <cell r="L316">
            <v>1.271940981938438</v>
          </cell>
          <cell r="M316">
            <v>0.49740000000000001</v>
          </cell>
          <cell r="N316">
            <v>1.3836999999999999</v>
          </cell>
          <cell r="O316">
            <v>754</v>
          </cell>
          <cell r="P316">
            <v>9.4600000000000009</v>
          </cell>
          <cell r="Q316">
            <v>793</v>
          </cell>
          <cell r="R316">
            <v>161</v>
          </cell>
          <cell r="S316">
            <v>39.74</v>
          </cell>
          <cell r="T316">
            <v>5.7350000000000003</v>
          </cell>
          <cell r="U316">
            <v>309</v>
          </cell>
          <cell r="V316">
            <v>475</v>
          </cell>
          <cell r="W316">
            <v>783</v>
          </cell>
          <cell r="X316">
            <v>37.299999999999997</v>
          </cell>
        </row>
        <row r="317">
          <cell r="C317">
            <v>3631</v>
          </cell>
          <cell r="D317">
            <v>8934</v>
          </cell>
          <cell r="E317">
            <v>0.66449999999999998</v>
          </cell>
          <cell r="F317">
            <v>8329</v>
          </cell>
          <cell r="G317">
            <v>15044</v>
          </cell>
          <cell r="H317">
            <v>61.65</v>
          </cell>
          <cell r="I317">
            <v>0.54749999999999999</v>
          </cell>
          <cell r="J317">
            <v>2.734</v>
          </cell>
          <cell r="K317">
            <v>92.79</v>
          </cell>
          <cell r="L317">
            <v>1.2963443090484834</v>
          </cell>
          <cell r="M317">
            <v>0.47399999999999998</v>
          </cell>
          <cell r="N317">
            <v>1.3836999999999999</v>
          </cell>
          <cell r="O317">
            <v>771</v>
          </cell>
          <cell r="P317">
            <v>9.9700000000000006</v>
          </cell>
          <cell r="Q317">
            <v>830</v>
          </cell>
          <cell r="R317">
            <v>174</v>
          </cell>
          <cell r="S317">
            <v>43.71</v>
          </cell>
          <cell r="T317">
            <v>5.59</v>
          </cell>
          <cell r="U317">
            <v>330</v>
          </cell>
          <cell r="V317">
            <v>490</v>
          </cell>
          <cell r="W317">
            <v>820</v>
          </cell>
          <cell r="X317">
            <v>63.8</v>
          </cell>
        </row>
        <row r="318">
          <cell r="C318">
            <v>3604</v>
          </cell>
          <cell r="D318">
            <v>8691</v>
          </cell>
          <cell r="E318">
            <v>0.65790000000000004</v>
          </cell>
          <cell r="F318">
            <v>8395</v>
          </cell>
          <cell r="G318">
            <v>14753</v>
          </cell>
          <cell r="H318">
            <v>60.71</v>
          </cell>
          <cell r="I318">
            <v>0.54010000000000002</v>
          </cell>
          <cell r="J318">
            <v>2.669</v>
          </cell>
          <cell r="K318">
            <v>92.22</v>
          </cell>
          <cell r="L318">
            <v>1.291822761917065</v>
          </cell>
          <cell r="M318">
            <v>0.4899</v>
          </cell>
          <cell r="N318">
            <v>1.4247000000000001</v>
          </cell>
          <cell r="O318">
            <v>775</v>
          </cell>
          <cell r="P318">
            <v>9.81</v>
          </cell>
          <cell r="Q318">
            <v>812</v>
          </cell>
          <cell r="R318">
            <v>175</v>
          </cell>
          <cell r="S318">
            <v>41.81</v>
          </cell>
          <cell r="T318">
            <v>5.6539999999999999</v>
          </cell>
          <cell r="U318">
            <v>327</v>
          </cell>
          <cell r="V318">
            <v>489</v>
          </cell>
          <cell r="W318">
            <v>813</v>
          </cell>
          <cell r="X318">
            <v>56.9</v>
          </cell>
        </row>
        <row r="319">
          <cell r="C319">
            <v>3640</v>
          </cell>
          <cell r="D319">
            <v>8691</v>
          </cell>
          <cell r="E319">
            <v>0.65529999999999999</v>
          </cell>
          <cell r="F319">
            <v>8395</v>
          </cell>
          <cell r="G319">
            <v>15577</v>
          </cell>
          <cell r="H319">
            <v>60.71</v>
          </cell>
          <cell r="I319">
            <v>0.54249999999999998</v>
          </cell>
          <cell r="J319">
            <v>2.6840000000000002</v>
          </cell>
          <cell r="K319">
            <v>92.64</v>
          </cell>
          <cell r="L319">
            <v>1.3017443374121322</v>
          </cell>
          <cell r="M319">
            <v>0.49759999999999999</v>
          </cell>
          <cell r="N319">
            <v>1.4152</v>
          </cell>
          <cell r="O319">
            <v>808</v>
          </cell>
          <cell r="P319">
            <v>10.25</v>
          </cell>
          <cell r="Q319">
            <v>838</v>
          </cell>
          <cell r="R319">
            <v>179</v>
          </cell>
          <cell r="S319">
            <v>42.99</v>
          </cell>
          <cell r="T319">
            <v>5.6950000000000003</v>
          </cell>
          <cell r="U319">
            <v>342</v>
          </cell>
          <cell r="V319">
            <v>509</v>
          </cell>
          <cell r="W319">
            <v>829</v>
          </cell>
          <cell r="X319">
            <v>61.8</v>
          </cell>
        </row>
        <row r="320">
          <cell r="C320">
            <v>3597</v>
          </cell>
          <cell r="D320">
            <v>8565</v>
          </cell>
          <cell r="E320">
            <v>0.65529999999999999</v>
          </cell>
          <cell r="F320">
            <v>8719</v>
          </cell>
          <cell r="G320">
            <v>15613</v>
          </cell>
          <cell r="H320">
            <v>60.71</v>
          </cell>
          <cell r="I320">
            <v>0.54249999999999998</v>
          </cell>
          <cell r="J320">
            <v>2.6840000000000002</v>
          </cell>
          <cell r="K320">
            <v>92.64</v>
          </cell>
          <cell r="L320">
            <v>1.3017443374121322</v>
          </cell>
          <cell r="M320">
            <v>0.49759999999999999</v>
          </cell>
          <cell r="N320">
            <v>1.4152</v>
          </cell>
          <cell r="O320">
            <v>808</v>
          </cell>
          <cell r="P320">
            <v>10.25</v>
          </cell>
          <cell r="Q320">
            <v>838</v>
          </cell>
          <cell r="R320">
            <v>179</v>
          </cell>
          <cell r="S320">
            <v>50.04</v>
          </cell>
          <cell r="T320">
            <v>5.6950000000000003</v>
          </cell>
          <cell r="U320">
            <v>342</v>
          </cell>
          <cell r="V320">
            <v>509</v>
          </cell>
          <cell r="W320">
            <v>829</v>
          </cell>
          <cell r="X320">
            <v>61.8</v>
          </cell>
        </row>
        <row r="321">
          <cell r="C321">
            <v>3510</v>
          </cell>
          <cell r="D321">
            <v>8629</v>
          </cell>
          <cell r="E321">
            <v>0.66180000000000005</v>
          </cell>
          <cell r="F321">
            <v>8235</v>
          </cell>
          <cell r="G321">
            <v>14758</v>
          </cell>
          <cell r="H321">
            <v>60.45</v>
          </cell>
          <cell r="I321">
            <v>0.54749999999999999</v>
          </cell>
          <cell r="J321">
            <v>2.589</v>
          </cell>
          <cell r="K321">
            <v>91.25</v>
          </cell>
          <cell r="L321">
            <v>1.3360053440213759</v>
          </cell>
          <cell r="M321">
            <v>0.47260000000000002</v>
          </cell>
          <cell r="N321">
            <v>1.3526</v>
          </cell>
          <cell r="O321">
            <v>822</v>
          </cell>
          <cell r="P321">
            <v>10.24</v>
          </cell>
          <cell r="Q321">
            <v>823</v>
          </cell>
          <cell r="R321">
            <v>169</v>
          </cell>
          <cell r="S321">
            <v>49.45</v>
          </cell>
          <cell r="T321">
            <v>5.5410000000000004</v>
          </cell>
          <cell r="U321">
            <v>373</v>
          </cell>
          <cell r="V321">
            <v>513</v>
          </cell>
          <cell r="W321">
            <v>854</v>
          </cell>
          <cell r="X321">
            <v>58.7</v>
          </cell>
        </row>
        <row r="322">
          <cell r="C322">
            <v>3591</v>
          </cell>
          <cell r="D322">
            <v>8564</v>
          </cell>
          <cell r="E322">
            <v>0.67069999999999996</v>
          </cell>
          <cell r="F322">
            <v>8664</v>
          </cell>
          <cell r="G322">
            <v>15046</v>
          </cell>
          <cell r="H322">
            <v>60.63</v>
          </cell>
          <cell r="I322">
            <v>0.55469999999999997</v>
          </cell>
          <cell r="J322">
            <v>2.5329999999999999</v>
          </cell>
          <cell r="K322">
            <v>90.67</v>
          </cell>
          <cell r="L322">
            <v>1.3694878115584772</v>
          </cell>
          <cell r="M322">
            <v>0.47260000000000002</v>
          </cell>
          <cell r="N322">
            <v>1.3526</v>
          </cell>
          <cell r="O322">
            <v>836</v>
          </cell>
          <cell r="P322">
            <v>10.63</v>
          </cell>
          <cell r="Q322">
            <v>835</v>
          </cell>
          <cell r="R322">
            <v>172</v>
          </cell>
          <cell r="S322">
            <v>47.32</v>
          </cell>
          <cell r="T322">
            <v>5.6449999999999996</v>
          </cell>
          <cell r="U322">
            <v>375</v>
          </cell>
          <cell r="V322">
            <v>520</v>
          </cell>
          <cell r="W322">
            <v>846</v>
          </cell>
          <cell r="X322">
            <v>42.6</v>
          </cell>
        </row>
        <row r="323">
          <cell r="C323">
            <v>3556</v>
          </cell>
          <cell r="D323">
            <v>8924</v>
          </cell>
          <cell r="E323">
            <v>0.69330000000000003</v>
          </cell>
          <cell r="F323">
            <v>8568</v>
          </cell>
          <cell r="G323">
            <v>15130</v>
          </cell>
          <cell r="H323">
            <v>61.79</v>
          </cell>
          <cell r="I323">
            <v>0.57830000000000004</v>
          </cell>
          <cell r="J323">
            <v>2.363</v>
          </cell>
          <cell r="K323">
            <v>88.96</v>
          </cell>
          <cell r="L323">
            <v>1.4046916701783958</v>
          </cell>
          <cell r="M323">
            <v>0.4824</v>
          </cell>
          <cell r="N323">
            <v>1.395</v>
          </cell>
          <cell r="O323">
            <v>857</v>
          </cell>
          <cell r="P323">
            <v>11.21</v>
          </cell>
          <cell r="Q323">
            <v>868</v>
          </cell>
          <cell r="R323">
            <v>178</v>
          </cell>
          <cell r="S323">
            <v>46.85</v>
          </cell>
          <cell r="T323">
            <v>5.81</v>
          </cell>
          <cell r="U323">
            <v>394</v>
          </cell>
          <cell r="V323">
            <v>544</v>
          </cell>
          <cell r="W323">
            <v>858</v>
          </cell>
          <cell r="X323">
            <v>40.299999999999997</v>
          </cell>
        </row>
        <row r="324">
          <cell r="C324">
            <v>3570</v>
          </cell>
          <cell r="D324">
            <v>8824</v>
          </cell>
          <cell r="E324">
            <v>0.70289999999999997</v>
          </cell>
          <cell r="F324">
            <v>8612</v>
          </cell>
          <cell r="G324">
            <v>15460</v>
          </cell>
          <cell r="H324">
            <v>61.46</v>
          </cell>
          <cell r="I324">
            <v>0.59219999999999995</v>
          </cell>
          <cell r="J324">
            <v>2.19</v>
          </cell>
          <cell r="K324">
            <v>87.43</v>
          </cell>
          <cell r="L324">
            <v>1.4387000000000001</v>
          </cell>
          <cell r="M324">
            <v>0.4783</v>
          </cell>
          <cell r="N324">
            <v>1.3701000000000001</v>
          </cell>
          <cell r="O324">
            <v>866</v>
          </cell>
          <cell r="P324">
            <v>11.38</v>
          </cell>
          <cell r="Q324">
            <v>863</v>
          </cell>
          <cell r="R324">
            <v>175</v>
          </cell>
          <cell r="S324">
            <v>45.72</v>
          </cell>
          <cell r="T324">
            <v>5.5949999999999998</v>
          </cell>
          <cell r="U324">
            <v>385</v>
          </cell>
          <cell r="V324">
            <v>557</v>
          </cell>
          <cell r="W324">
            <v>864</v>
          </cell>
          <cell r="X324">
            <v>56.4</v>
          </cell>
        </row>
        <row r="325">
          <cell r="C325">
            <v>3581</v>
          </cell>
          <cell r="D325">
            <v>8604</v>
          </cell>
          <cell r="E325">
            <v>0.68610000000000004</v>
          </cell>
          <cell r="F325">
            <v>8667</v>
          </cell>
          <cell r="G325">
            <v>15497</v>
          </cell>
          <cell r="H325">
            <v>61.37</v>
          </cell>
          <cell r="I325">
            <v>0.58240000000000003</v>
          </cell>
          <cell r="J325">
            <v>2.0739999999999998</v>
          </cell>
          <cell r="K325">
            <v>89.54</v>
          </cell>
          <cell r="L325">
            <v>1.4257</v>
          </cell>
          <cell r="M325">
            <v>0.47420000000000001</v>
          </cell>
          <cell r="N325">
            <v>1.3608</v>
          </cell>
          <cell r="O325">
            <v>853</v>
          </cell>
          <cell r="P325">
            <v>10.96</v>
          </cell>
          <cell r="Q325">
            <v>853</v>
          </cell>
          <cell r="R325">
            <v>176</v>
          </cell>
          <cell r="S325">
            <v>44</v>
          </cell>
          <cell r="T325">
            <v>5.55</v>
          </cell>
          <cell r="U325">
            <v>389</v>
          </cell>
          <cell r="V325">
            <v>571</v>
          </cell>
          <cell r="W325">
            <v>869</v>
          </cell>
          <cell r="X325">
            <v>52.2</v>
          </cell>
        </row>
        <row r="326">
          <cell r="C326">
            <v>3615</v>
          </cell>
          <cell r="D326">
            <v>8579</v>
          </cell>
          <cell r="E326">
            <v>0.68559999999999999</v>
          </cell>
          <cell r="F326">
            <v>8588</v>
          </cell>
          <cell r="G326">
            <v>15127</v>
          </cell>
          <cell r="H326">
            <v>60.87</v>
          </cell>
          <cell r="I326">
            <v>0.57399999999999995</v>
          </cell>
          <cell r="J326">
            <v>2.1309999999999998</v>
          </cell>
          <cell r="K326">
            <v>89.38</v>
          </cell>
          <cell r="L326">
            <v>1.3917999999999999</v>
          </cell>
          <cell r="M326">
            <v>0.49080000000000001</v>
          </cell>
          <cell r="N326">
            <v>1.2819</v>
          </cell>
          <cell r="O326">
            <v>837</v>
          </cell>
          <cell r="P326">
            <v>10.82</v>
          </cell>
          <cell r="Q326">
            <v>851</v>
          </cell>
          <cell r="R326">
            <v>175</v>
          </cell>
          <cell r="S326">
            <v>44.42</v>
          </cell>
          <cell r="T326">
            <v>5.343</v>
          </cell>
          <cell r="U326">
            <v>380</v>
          </cell>
          <cell r="V326">
            <v>563</v>
          </cell>
          <cell r="W326">
            <v>868</v>
          </cell>
          <cell r="X326">
            <v>57.3</v>
          </cell>
        </row>
        <row r="327">
          <cell r="C327">
            <v>3557</v>
          </cell>
          <cell r="D327">
            <v>8519</v>
          </cell>
          <cell r="E327">
            <v>0.68459999999999999</v>
          </cell>
          <cell r="F327">
            <v>8723</v>
          </cell>
          <cell r="G327">
            <v>14622</v>
          </cell>
          <cell r="H327">
            <v>61.76</v>
          </cell>
          <cell r="I327">
            <v>0.57350000000000001</v>
          </cell>
          <cell r="J327">
            <v>2.141</v>
          </cell>
          <cell r="K327">
            <v>90.2</v>
          </cell>
          <cell r="L327">
            <v>1.3938999999999999</v>
          </cell>
          <cell r="M327">
            <v>0.49080000000000001</v>
          </cell>
          <cell r="N327">
            <v>1.2819</v>
          </cell>
          <cell r="O327">
            <v>848</v>
          </cell>
          <cell r="P327">
            <v>10.81</v>
          </cell>
          <cell r="Q327">
            <v>848</v>
          </cell>
          <cell r="R327">
            <v>171</v>
          </cell>
          <cell r="S327">
            <v>41.28</v>
          </cell>
          <cell r="T327">
            <v>5.351</v>
          </cell>
          <cell r="U327">
            <v>381</v>
          </cell>
          <cell r="V327">
            <v>569</v>
          </cell>
          <cell r="W327">
            <v>886</v>
          </cell>
          <cell r="X327">
            <v>36.4</v>
          </cell>
        </row>
        <row r="328">
          <cell r="C328">
            <v>3531</v>
          </cell>
          <cell r="D328">
            <v>8419</v>
          </cell>
          <cell r="E328">
            <v>0.67979999999999996</v>
          </cell>
          <cell r="F328">
            <v>8723</v>
          </cell>
          <cell r="G328">
            <v>14220</v>
          </cell>
          <cell r="H328">
            <v>61.94</v>
          </cell>
          <cell r="I328">
            <v>0.56740000000000002</v>
          </cell>
          <cell r="J328">
            <v>2.1629999999999998</v>
          </cell>
          <cell r="K328">
            <v>90.93</v>
          </cell>
          <cell r="L328">
            <v>1.3935</v>
          </cell>
          <cell r="M328">
            <v>0.51280000000000003</v>
          </cell>
          <cell r="N328">
            <v>1.3202</v>
          </cell>
          <cell r="O328">
            <v>840</v>
          </cell>
          <cell r="P328">
            <v>10.19</v>
          </cell>
          <cell r="Q328">
            <v>846</v>
          </cell>
          <cell r="R328">
            <v>171</v>
          </cell>
          <cell r="S328">
            <v>40.44</v>
          </cell>
          <cell r="T328">
            <v>5.7549999999999999</v>
          </cell>
          <cell r="U328">
            <v>394</v>
          </cell>
          <cell r="V328">
            <v>575</v>
          </cell>
          <cell r="W328">
            <v>901</v>
          </cell>
          <cell r="X328">
            <v>31.9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DataSheet"/>
      <sheetName val="ChartData"/>
      <sheetName val="Sheet1"/>
      <sheetName val="Main Menu"/>
      <sheetName val="Value Chain"/>
      <sheetName val="Charts"/>
      <sheetName val="Consumer Cards"/>
      <sheetName val="Personal Loans"/>
      <sheetName val="Commercial Cards"/>
      <sheetName val="Collections"/>
      <sheetName val="Telesales"/>
      <sheetName val="Merchan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lson Leung" refreshedDate="45036.606211226848" createdVersion="8" refreshedVersion="8" minRefreshableVersion="3" recordCount="163" xr:uid="{6F8566A6-61B9-450F-93BB-9CC68BC85D6B}">
  <cacheSource type="worksheet">
    <worksheetSource ref="A12:I175" sheet="Bank"/>
  </cacheSource>
  <cacheFields count="9">
    <cacheField name="Date" numFmtId="14">
      <sharedItems containsSemiMixedTypes="0" containsNonDate="0" containsDate="1" containsString="0" minDate="2021-07-01T00:00:00" maxDate="2022-06-17T00:00:00"/>
    </cacheField>
    <cacheField name="Account" numFmtId="0">
      <sharedItems count="27">
        <s v="Opening balance"/>
        <s v="Employer Contribution - Wilson"/>
        <s v="Employer Contribution - Cindy"/>
        <s v="Employer Contribution - Felix"/>
        <s v="Investment Shares"/>
        <s v="Tax receivable/payable"/>
        <s v="Council Rates"/>
        <s v="Fund Transfer"/>
        <s v="Rent Carpark (Law Little)"/>
        <s v="Loan Repayment"/>
        <s v="Rent Apartment Income"/>
        <s v="Insurance"/>
        <s v="Water"/>
        <s v="Body Corp - Platinum Strata"/>
        <s v="Filing fee (ASIC)"/>
        <s v="Audit fee"/>
        <s v="NDIS investment"/>
        <s v="Employer Add'l Contribution - Wilson"/>
        <s v="Employer Add'l Contribution - Cindy"/>
        <s v="Body Corp - McCormacks Strata"/>
        <s v="Interest expense"/>
        <s v="Bank Charge"/>
        <s v="Opening"/>
        <s v="Borrowing cost"/>
        <s v="Exchange currency"/>
        <s v="Interest income"/>
        <s v="Carpark Rent" u="1"/>
      </sharedItems>
    </cacheField>
    <cacheField name="Bank" numFmtId="0">
      <sharedItems count="8">
        <s v="CBA"/>
        <s v="St George"/>
        <s v="BOM Loan S300"/>
        <s v="BOM Loan S301"/>
        <s v="FisrtMac"/>
        <s v="SelfWealth "/>
        <s v="IB (AUD)"/>
        <s v="IB (USD)"/>
      </sharedItems>
    </cacheField>
    <cacheField name="Description" numFmtId="0">
      <sharedItems/>
    </cacheField>
    <cacheField name="Currency" numFmtId="0">
      <sharedItems count="2">
        <s v="AUD"/>
        <s v="USD"/>
      </sharedItems>
    </cacheField>
    <cacheField name="Dr/Cr" numFmtId="43">
      <sharedItems containsSemiMixedTypes="0" containsString="0" containsNumber="1" minValue="-187948.58" maxValue="271780"/>
    </cacheField>
    <cacheField name="Running Bal" numFmtId="43">
      <sharedItems containsSemiMixedTypes="0" containsString="0" containsNumber="1" minValue="-113514.69" maxValue="272000"/>
    </cacheField>
    <cacheField name="GST" numFmtId="0">
      <sharedItems containsBlank="1" containsMixedTypes="1" containsNumber="1" minValue="3.9899999999999998E-2" maxValue="4.8499999999999996"/>
    </cacheField>
    <cacheField name="Remarks" numFmtId="0">
      <sharedItems containsBlank="1" containsMixedTypes="1" containsNumber="1" minValue="-271382.06" maxValue="397.940000000002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3">
  <r>
    <d v="2021-07-01T00:00:00"/>
    <x v="0"/>
    <x v="0"/>
    <s v="Opening balance"/>
    <x v="0"/>
    <n v="0"/>
    <n v="-30999.919999999998"/>
    <s v="ok"/>
    <m/>
  </r>
  <r>
    <d v="2021-07-14T00:00:00"/>
    <x v="1"/>
    <x v="0"/>
    <s v="Law Little - Wilson"/>
    <x v="0"/>
    <n v="-2375.0100000000002"/>
    <n v="-33374.93"/>
    <m/>
    <m/>
  </r>
  <r>
    <d v="2021-07-14T00:00:00"/>
    <x v="2"/>
    <x v="0"/>
    <s v="Law Little - Cindy"/>
    <x v="0"/>
    <n v="-2375.0100000000002"/>
    <n v="-35749.94"/>
    <m/>
    <m/>
  </r>
  <r>
    <d v="2021-07-14T00:00:00"/>
    <x v="3"/>
    <x v="0"/>
    <s v="Law Little - Felix"/>
    <x v="0"/>
    <n v="-263.91000000000003"/>
    <n v="-36013.850000000006"/>
    <m/>
    <m/>
  </r>
  <r>
    <d v="2021-07-20T00:00:00"/>
    <x v="4"/>
    <x v="0"/>
    <s v="PPK 1800 shares Buy @ $13.78"/>
    <x v="0"/>
    <n v="24833.95"/>
    <n v="-11179.900000000005"/>
    <m/>
    <m/>
  </r>
  <r>
    <d v="2021-08-02T00:00:00"/>
    <x v="5"/>
    <x v="0"/>
    <s v="ATO BAS 6/2021"/>
    <x v="0"/>
    <n v="1065"/>
    <n v="-10114.900000000005"/>
    <m/>
    <m/>
  </r>
  <r>
    <d v="2021-08-02T00:00:00"/>
    <x v="6"/>
    <x v="0"/>
    <s v="Sydney Car Park 500 Rates"/>
    <x v="0"/>
    <n v="631.26"/>
    <n v="-9483.6400000000049"/>
    <m/>
    <m/>
  </r>
  <r>
    <d v="2021-08-02T00:00:00"/>
    <x v="6"/>
    <x v="0"/>
    <s v="Sydney Car Park 555 Rates"/>
    <x v="0"/>
    <n v="631.26"/>
    <n v="-8852.3800000000047"/>
    <m/>
    <m/>
  </r>
  <r>
    <d v="2021-08-04T00:00:00"/>
    <x v="7"/>
    <x v="0"/>
    <s v="Xfer Bom to CBA"/>
    <x v="0"/>
    <n v="-7500"/>
    <n v="-16352.380000000005"/>
    <m/>
    <m/>
  </r>
  <r>
    <d v="2021-08-04T00:00:00"/>
    <x v="4"/>
    <x v="0"/>
    <s v="PPK 1200 shares Buy @ $13.4"/>
    <x v="0"/>
    <n v="16108.81"/>
    <n v="-243.57000000000517"/>
    <m/>
    <m/>
  </r>
  <r>
    <d v="2021-10-05T00:00:00"/>
    <x v="4"/>
    <x v="0"/>
    <s v="PPK 3000 shares sold Buy @ $14.81"/>
    <x v="0"/>
    <n v="-44400.28"/>
    <n v="-44643.850000000006"/>
    <n v="4.8499999999999996"/>
    <m/>
  </r>
  <r>
    <d v="2021-10-08T00:00:00"/>
    <x v="7"/>
    <x v="0"/>
    <s v="Xfer CBA to Selfwealth"/>
    <x v="0"/>
    <n v="44000"/>
    <n v="-643.85000000000582"/>
    <m/>
    <m/>
  </r>
  <r>
    <d v="2021-10-15T00:00:00"/>
    <x v="1"/>
    <x v="0"/>
    <s v="Law Little - Wilson"/>
    <x v="0"/>
    <n v="-1500"/>
    <n v="-2143.8500000000058"/>
    <m/>
    <m/>
  </r>
  <r>
    <d v="2021-10-15T00:00:00"/>
    <x v="2"/>
    <x v="0"/>
    <s v="Law Little - Cindy"/>
    <x v="0"/>
    <n v="-1500"/>
    <n v="-3643.8500000000058"/>
    <m/>
    <m/>
  </r>
  <r>
    <d v="2021-10-15T00:00:00"/>
    <x v="3"/>
    <x v="0"/>
    <s v="Law Little - Felix"/>
    <x v="0"/>
    <n v="-327.3"/>
    <n v="-3971.150000000006"/>
    <m/>
    <m/>
  </r>
  <r>
    <d v="2021-10-16T00:00:00"/>
    <x v="8"/>
    <x v="0"/>
    <s v="Rent (Westville Car Park)"/>
    <x v="0"/>
    <n v="-400"/>
    <n v="-4371.150000000006"/>
    <m/>
    <m/>
  </r>
  <r>
    <d v="2021-10-19T00:00:00"/>
    <x v="4"/>
    <x v="0"/>
    <s v="AVZ 100000 shares sold @ $0.33"/>
    <x v="0"/>
    <n v="-32960.400000000001"/>
    <n v="-37331.55000000001"/>
    <n v="3.6"/>
    <m/>
  </r>
  <r>
    <d v="2021-11-11T00:00:00"/>
    <x v="9"/>
    <x v="0"/>
    <s v="FirstMac Loan"/>
    <x v="0"/>
    <n v="1296.5899999999999"/>
    <n v="-36034.960000000014"/>
    <m/>
    <m/>
  </r>
  <r>
    <d v="2021-11-16T00:00:00"/>
    <x v="8"/>
    <x v="0"/>
    <s v="Rent (Westville Car Park)"/>
    <x v="0"/>
    <n v="-400"/>
    <n v="-36434.960000000014"/>
    <m/>
    <m/>
  </r>
  <r>
    <d v="2021-11-17T00:00:00"/>
    <x v="5"/>
    <x v="0"/>
    <s v="ATO BAS 9/2021"/>
    <x v="0"/>
    <n v="1402"/>
    <n v="-35032.960000000014"/>
    <m/>
    <m/>
  </r>
  <r>
    <d v="2021-11-25T00:00:00"/>
    <x v="10"/>
    <x v="0"/>
    <s v="Rent (Apartment)"/>
    <x v="0"/>
    <n v="-1492.18"/>
    <n v="-36525.140000000014"/>
    <m/>
    <m/>
  </r>
  <r>
    <d v="2021-12-02T00:00:00"/>
    <x v="11"/>
    <x v="0"/>
    <s v="BT Life Insurance  FY 2022"/>
    <x v="0"/>
    <n v="8575.92"/>
    <n v="-27949.220000000016"/>
    <m/>
    <m/>
  </r>
  <r>
    <d v="2021-12-02T00:00:00"/>
    <x v="7"/>
    <x v="0"/>
    <s v="Xfer Bom to CBA"/>
    <x v="0"/>
    <n v="-41328.949999999997"/>
    <n v="-69278.170000000013"/>
    <m/>
    <m/>
  </r>
  <r>
    <d v="2021-12-13T00:00:00"/>
    <x v="9"/>
    <x v="0"/>
    <s v="FirstMac Loan"/>
    <x v="0"/>
    <n v="1296.5899999999999"/>
    <n v="-67981.580000000016"/>
    <m/>
    <m/>
  </r>
  <r>
    <d v="2021-12-14T00:00:00"/>
    <x v="12"/>
    <x v="0"/>
    <s v="Westville Water"/>
    <x v="0"/>
    <n v="133.91999999999999"/>
    <n v="-67847.660000000018"/>
    <m/>
    <m/>
  </r>
  <r>
    <d v="2021-12-14T00:00:00"/>
    <x v="13"/>
    <x v="0"/>
    <s v="OC1 Jan-Mar 2022"/>
    <x v="0"/>
    <n v="929.05"/>
    <n v="-66918.610000000015"/>
    <m/>
    <m/>
  </r>
  <r>
    <d v="2021-12-14T00:00:00"/>
    <x v="13"/>
    <x v="0"/>
    <s v="OC3 Jan-Mar 2022"/>
    <x v="0"/>
    <n v="543.20000000000005"/>
    <n v="-66375.410000000018"/>
    <m/>
    <m/>
  </r>
  <r>
    <d v="2021-12-16T00:00:00"/>
    <x v="8"/>
    <x v="0"/>
    <s v="Rent (Westville Car Park)"/>
    <x v="0"/>
    <n v="-400"/>
    <n v="-66775.410000000018"/>
    <m/>
    <m/>
  </r>
  <r>
    <d v="2021-12-22T00:00:00"/>
    <x v="10"/>
    <x v="0"/>
    <s v="Rent (Apartment)"/>
    <x v="0"/>
    <n v="-1492.18"/>
    <n v="-68267.590000000011"/>
    <m/>
    <m/>
  </r>
  <r>
    <d v="2022-01-11T00:00:00"/>
    <x v="9"/>
    <x v="0"/>
    <s v="FirstMac Loan"/>
    <x v="0"/>
    <n v="1296.5899999999999"/>
    <n v="-66971.000000000015"/>
    <m/>
    <m/>
  </r>
  <r>
    <d v="2022-01-14T00:00:00"/>
    <x v="5"/>
    <x v="0"/>
    <s v="ATO BAS Dec 2021"/>
    <x v="0"/>
    <n v="1402"/>
    <n v="-65569.000000000015"/>
    <m/>
    <m/>
  </r>
  <r>
    <d v="2022-01-16T00:00:00"/>
    <x v="8"/>
    <x v="0"/>
    <s v="Rent (Westville Car Park)"/>
    <x v="0"/>
    <n v="-400"/>
    <n v="-65969.000000000015"/>
    <m/>
    <m/>
  </r>
  <r>
    <d v="2022-01-20T00:00:00"/>
    <x v="1"/>
    <x v="0"/>
    <s v="Law Little - Wilson"/>
    <x v="0"/>
    <n v="-1500"/>
    <n v="-67469.000000000015"/>
    <m/>
    <m/>
  </r>
  <r>
    <d v="2022-01-20T00:00:00"/>
    <x v="2"/>
    <x v="0"/>
    <s v="Law Little - Cindy"/>
    <x v="0"/>
    <n v="-1500"/>
    <n v="-68969.000000000015"/>
    <m/>
    <m/>
  </r>
  <r>
    <d v="2022-01-20T00:00:00"/>
    <x v="3"/>
    <x v="0"/>
    <s v="Law Little - Felix"/>
    <x v="0"/>
    <n v="-291"/>
    <n v="-69260.000000000015"/>
    <m/>
    <m/>
  </r>
  <r>
    <d v="2022-01-25T00:00:00"/>
    <x v="10"/>
    <x v="0"/>
    <s v="Rent (Apartment)"/>
    <x v="0"/>
    <n v="-1492.18"/>
    <n v="-70752.180000000008"/>
    <m/>
    <m/>
  </r>
  <r>
    <d v="2022-02-07T00:00:00"/>
    <x v="10"/>
    <x v="0"/>
    <s v="Rent (Apartment)"/>
    <x v="0"/>
    <n v="-744.59"/>
    <n v="-71496.77"/>
    <m/>
    <m/>
  </r>
  <r>
    <d v="2022-02-11T00:00:00"/>
    <x v="9"/>
    <x v="0"/>
    <s v="FirstMac Loan"/>
    <x v="0"/>
    <n v="1296.5899999999999"/>
    <n v="-70200.180000000008"/>
    <m/>
    <m/>
  </r>
  <r>
    <d v="2022-02-16T00:00:00"/>
    <x v="8"/>
    <x v="0"/>
    <s v="Rent (Westville Car Park)"/>
    <x v="0"/>
    <n v="-400"/>
    <n v="-70600.180000000008"/>
    <m/>
    <m/>
  </r>
  <r>
    <d v="2022-02-17T00:00:00"/>
    <x v="14"/>
    <x v="0"/>
    <s v="2022 filing fee  GTIW1 PL"/>
    <x v="0"/>
    <n v="359"/>
    <n v="-70241.180000000008"/>
    <m/>
    <m/>
  </r>
  <r>
    <d v="2022-02-21T00:00:00"/>
    <x v="7"/>
    <x v="0"/>
    <s v="Xfer CBA To IB"/>
    <x v="0"/>
    <n v="100"/>
    <n v="-70141.180000000008"/>
    <m/>
    <m/>
  </r>
  <r>
    <d v="2022-02-25T00:00:00"/>
    <x v="10"/>
    <x v="0"/>
    <s v="Rent (Apartment)"/>
    <x v="0"/>
    <n v="-744.59"/>
    <n v="-70885.77"/>
    <m/>
    <m/>
  </r>
  <r>
    <d v="2022-03-02T00:00:00"/>
    <x v="10"/>
    <x v="0"/>
    <s v="Rent (Apartment)"/>
    <x v="0"/>
    <n v="-744.59"/>
    <n v="-71630.36"/>
    <m/>
    <m/>
  </r>
  <r>
    <d v="2022-03-09T00:00:00"/>
    <x v="13"/>
    <x v="0"/>
    <s v="OC1 Apr-Jun 2022"/>
    <x v="0"/>
    <n v="929.05"/>
    <n v="-70701.31"/>
    <m/>
    <m/>
  </r>
  <r>
    <d v="2022-03-09T00:00:00"/>
    <x v="13"/>
    <x v="0"/>
    <s v="OC3 Apr-Jun 2022"/>
    <x v="0"/>
    <n v="543.20000000000005"/>
    <n v="-70158.11"/>
    <m/>
    <m/>
  </r>
  <r>
    <d v="2022-03-11T00:00:00"/>
    <x v="9"/>
    <x v="0"/>
    <s v="FirstMac Loan"/>
    <x v="0"/>
    <n v="1296.5899999999999"/>
    <n v="-68861.52"/>
    <m/>
    <m/>
  </r>
  <r>
    <d v="2022-03-16T00:00:00"/>
    <x v="8"/>
    <x v="0"/>
    <s v="Rent (Westville Car Park)"/>
    <x v="0"/>
    <n v="-400"/>
    <n v="-69261.52"/>
    <m/>
    <m/>
  </r>
  <r>
    <d v="2022-03-16T00:00:00"/>
    <x v="12"/>
    <x v="0"/>
    <s v="Westville Water"/>
    <x v="0"/>
    <n v="133.91999999999999"/>
    <n v="-69127.600000000006"/>
    <m/>
    <m/>
  </r>
  <r>
    <d v="2022-03-17T00:00:00"/>
    <x v="7"/>
    <x v="0"/>
    <s v="Xfer Selfwealth to CBA"/>
    <x v="0"/>
    <n v="-44000"/>
    <n v="-113127.6"/>
    <m/>
    <m/>
  </r>
  <r>
    <d v="2022-03-21T00:00:00"/>
    <x v="10"/>
    <x v="0"/>
    <s v="Rent (Apartment)"/>
    <x v="0"/>
    <n v="-387.09"/>
    <n v="-113514.69"/>
    <m/>
    <m/>
  </r>
  <r>
    <d v="2022-03-24T00:00:00"/>
    <x v="14"/>
    <x v="0"/>
    <s v="ASIC Golden Tree P/L"/>
    <x v="0"/>
    <n v="56"/>
    <n v="-113458.69"/>
    <m/>
    <m/>
  </r>
  <r>
    <d v="2022-03-29T00:00:00"/>
    <x v="7"/>
    <x v="0"/>
    <s v="Xfer CBA To IB"/>
    <x v="0"/>
    <n v="100000"/>
    <n v="-13458.690000000002"/>
    <m/>
    <m/>
  </r>
  <r>
    <d v="2022-04-05T00:00:00"/>
    <x v="5"/>
    <x v="0"/>
    <s v="ATO BAS 3/2022"/>
    <x v="0"/>
    <n v="1402"/>
    <n v="-12056.690000000002"/>
    <m/>
    <m/>
  </r>
  <r>
    <d v="2022-04-07T00:00:00"/>
    <x v="10"/>
    <x v="0"/>
    <s v="Rent (Apartment)"/>
    <x v="0"/>
    <n v="-387.09"/>
    <n v="-12443.780000000002"/>
    <m/>
    <m/>
  </r>
  <r>
    <d v="2022-04-11T00:00:00"/>
    <x v="9"/>
    <x v="0"/>
    <s v="FirstMac Loan"/>
    <x v="0"/>
    <n v="1296.5899999999999"/>
    <n v="-11147.190000000002"/>
    <m/>
    <m/>
  </r>
  <r>
    <d v="2022-04-12T00:00:00"/>
    <x v="1"/>
    <x v="0"/>
    <s v="Law Little - Wilson"/>
    <x v="0"/>
    <n v="-1500"/>
    <n v="-12647.190000000002"/>
    <m/>
    <m/>
  </r>
  <r>
    <d v="2022-04-12T00:00:00"/>
    <x v="2"/>
    <x v="0"/>
    <s v="Law Little - Cindy"/>
    <x v="0"/>
    <n v="-1500"/>
    <n v="-14147.190000000002"/>
    <m/>
    <m/>
  </r>
  <r>
    <d v="2022-04-12T00:00:00"/>
    <x v="3"/>
    <x v="0"/>
    <s v="Law Little - Felix"/>
    <x v="0"/>
    <n v="-205.5"/>
    <n v="-14352.690000000002"/>
    <m/>
    <m/>
  </r>
  <r>
    <d v="2022-04-16T00:00:00"/>
    <x v="8"/>
    <x v="0"/>
    <s v="Rent (Westville Car Park)"/>
    <x v="0"/>
    <n v="-400"/>
    <n v="-14752.690000000002"/>
    <m/>
    <m/>
  </r>
  <r>
    <d v="2022-04-22T00:00:00"/>
    <x v="15"/>
    <x v="0"/>
    <s v="Audit fee"/>
    <x v="0"/>
    <n v="385"/>
    <n v="-14367.690000000002"/>
    <m/>
    <m/>
  </r>
  <r>
    <d v="2022-04-22T00:00:00"/>
    <x v="5"/>
    <x v="0"/>
    <s v="ATO IncomeTax FY2021"/>
    <x v="0"/>
    <n v="145.44999999999999"/>
    <n v="-14222.240000000002"/>
    <m/>
    <m/>
  </r>
  <r>
    <d v="2022-04-26T00:00:00"/>
    <x v="10"/>
    <x v="0"/>
    <s v="Rent (Apartment)"/>
    <x v="0"/>
    <n v="-744.59"/>
    <n v="-14966.830000000002"/>
    <m/>
    <m/>
  </r>
  <r>
    <d v="2022-04-28T00:00:00"/>
    <x v="10"/>
    <x v="0"/>
    <s v="Rent (Apartment)"/>
    <x v="0"/>
    <n v="-354.5"/>
    <n v="-15321.330000000002"/>
    <m/>
    <m/>
  </r>
  <r>
    <d v="2022-05-03T00:00:00"/>
    <x v="10"/>
    <x v="0"/>
    <s v="Rent (Apartment)"/>
    <x v="0"/>
    <n v="-744.59"/>
    <n v="-16065.920000000002"/>
    <m/>
    <m/>
  </r>
  <r>
    <d v="2022-05-11T00:00:00"/>
    <x v="9"/>
    <x v="0"/>
    <s v="FirstMac Loan"/>
    <x v="0"/>
    <n v="1296.5899999999999"/>
    <n v="-14769.330000000002"/>
    <m/>
    <m/>
  </r>
  <r>
    <d v="2022-05-16T00:00:00"/>
    <x v="8"/>
    <x v="0"/>
    <s v="Rent (Westville Car Park)"/>
    <x v="0"/>
    <n v="-400"/>
    <n v="-15169.330000000002"/>
    <m/>
    <m/>
  </r>
  <r>
    <d v="2022-05-19T00:00:00"/>
    <x v="10"/>
    <x v="0"/>
    <s v="Rent (Apartment)"/>
    <x v="0"/>
    <n v="-744.59"/>
    <n v="-15913.920000000002"/>
    <m/>
    <m/>
  </r>
  <r>
    <d v="2022-06-02T00:00:00"/>
    <x v="16"/>
    <x v="0"/>
    <s v="NDIS investment"/>
    <x v="0"/>
    <n v="1600"/>
    <n v="-14313.920000000002"/>
    <m/>
    <m/>
  </r>
  <r>
    <d v="2022-06-07T00:00:00"/>
    <x v="17"/>
    <x v="0"/>
    <s v="Law Little - Wilson"/>
    <x v="0"/>
    <n v="-20624.990000000002"/>
    <n v="-34938.910000000003"/>
    <m/>
    <m/>
  </r>
  <r>
    <d v="2022-06-07T00:00:00"/>
    <x v="18"/>
    <x v="0"/>
    <s v="Law Little - Cindy"/>
    <x v="0"/>
    <n v="-20624.990000000002"/>
    <n v="-55563.900000000009"/>
    <m/>
    <m/>
  </r>
  <r>
    <d v="2022-06-07T00:00:00"/>
    <x v="7"/>
    <x v="0"/>
    <s v="Xfer CBA to Selfwealth"/>
    <x v="0"/>
    <n v="30000"/>
    <n v="-25563.900000000009"/>
    <m/>
    <m/>
  </r>
  <r>
    <d v="2022-06-07T00:00:00"/>
    <x v="10"/>
    <x v="0"/>
    <s v="Rent (Apartment)"/>
    <x v="0"/>
    <n v="-744.59"/>
    <n v="-26308.490000000009"/>
    <m/>
    <m/>
  </r>
  <r>
    <d v="2022-06-13T00:00:00"/>
    <x v="9"/>
    <x v="0"/>
    <s v="FirstMac Loan"/>
    <x v="0"/>
    <n v="1296.5899999999999"/>
    <n v="-25011.900000000009"/>
    <m/>
    <m/>
  </r>
  <r>
    <d v="2022-06-16T00:00:00"/>
    <x v="8"/>
    <x v="0"/>
    <s v="Rent (Westville Car Park)"/>
    <x v="0"/>
    <n v="-400"/>
    <n v="-25411.900000000009"/>
    <m/>
    <m/>
  </r>
  <r>
    <d v="2022-06-16T00:00:00"/>
    <x v="10"/>
    <x v="0"/>
    <s v="Rent (Apartment)"/>
    <x v="0"/>
    <n v="-744.59"/>
    <n v="-26156.490000000009"/>
    <m/>
    <m/>
  </r>
  <r>
    <d v="2022-06-16T00:00:00"/>
    <x v="12"/>
    <x v="0"/>
    <s v="Westville Water"/>
    <x v="0"/>
    <n v="133.91999999999999"/>
    <n v="-26022.570000000011"/>
    <s v="ok"/>
    <m/>
  </r>
  <r>
    <d v="2021-07-01T00:00:00"/>
    <x v="0"/>
    <x v="1"/>
    <s v="Opening balance"/>
    <x v="0"/>
    <n v="0"/>
    <n v="-53062.089999999975"/>
    <m/>
    <m/>
  </r>
  <r>
    <d v="2021-07-15T00:00:00"/>
    <x v="13"/>
    <x v="1"/>
    <s v="OC1 2103 Qtr"/>
    <x v="0"/>
    <n v="929.04"/>
    <n v="-52133.049999999974"/>
    <m/>
    <m/>
  </r>
  <r>
    <d v="2021-07-15T00:00:00"/>
    <x v="13"/>
    <x v="1"/>
    <s v="OC3 2103 Qtr"/>
    <x v="0"/>
    <n v="543.20000000000005"/>
    <n v="-51589.849999999977"/>
    <m/>
    <m/>
  </r>
  <r>
    <d v="2021-07-15T00:00:00"/>
    <x v="9"/>
    <x v="1"/>
    <s v="S.311.0924633.00"/>
    <x v="0"/>
    <n v="606"/>
    <n v="-50983.849999999977"/>
    <m/>
    <m/>
  </r>
  <r>
    <d v="2021-07-15T00:00:00"/>
    <x v="9"/>
    <x v="1"/>
    <s v="S.311.0924633.01"/>
    <x v="0"/>
    <n v="1291"/>
    <n v="-49692.849999999977"/>
    <m/>
    <m/>
  </r>
  <r>
    <d v="2021-07-16T00:00:00"/>
    <x v="8"/>
    <x v="1"/>
    <s v="Rent (Westville Car Park)"/>
    <x v="0"/>
    <n v="-400"/>
    <n v="-50092.849999999977"/>
    <m/>
    <m/>
  </r>
  <r>
    <d v="2021-07-21T00:00:00"/>
    <x v="10"/>
    <x v="1"/>
    <s v="Rent (Apartment)"/>
    <x v="0"/>
    <n v="-744.59"/>
    <n v="-50837.439999999973"/>
    <m/>
    <m/>
  </r>
  <r>
    <d v="2021-07-28T00:00:00"/>
    <x v="10"/>
    <x v="1"/>
    <s v="Rent (Apartment)"/>
    <x v="0"/>
    <n v="-744.59"/>
    <n v="-51582.02999999997"/>
    <m/>
    <m/>
  </r>
  <r>
    <d v="2021-08-04T00:00:00"/>
    <x v="7"/>
    <x v="1"/>
    <s v="Xfer Bom to CBA"/>
    <x v="0"/>
    <n v="7500"/>
    <n v="-44082.02999999997"/>
    <m/>
    <m/>
  </r>
  <r>
    <d v="2021-08-15T00:00:00"/>
    <x v="9"/>
    <x v="1"/>
    <s v="S.311.0924633.00"/>
    <x v="0"/>
    <n v="606"/>
    <n v="-43476.02999999997"/>
    <m/>
    <m/>
  </r>
  <r>
    <d v="2021-08-15T00:00:00"/>
    <x v="9"/>
    <x v="1"/>
    <s v="S.311.0924633.01"/>
    <x v="0"/>
    <n v="1291"/>
    <n v="-42185.02999999997"/>
    <m/>
    <m/>
  </r>
  <r>
    <d v="2021-08-16T00:00:00"/>
    <x v="8"/>
    <x v="1"/>
    <s v="Rent (Westville Car Park)"/>
    <x v="0"/>
    <n v="-400"/>
    <n v="-42585.02999999997"/>
    <m/>
    <m/>
  </r>
  <r>
    <d v="2021-08-21T00:00:00"/>
    <x v="10"/>
    <x v="1"/>
    <s v="Rent (Apartment)"/>
    <x v="0"/>
    <n v="-744.59"/>
    <n v="-43329.619999999966"/>
    <m/>
    <m/>
  </r>
  <r>
    <d v="2021-08-25T00:00:00"/>
    <x v="19"/>
    <x v="1"/>
    <s v="Sydney Car Park 500 OC"/>
    <x v="0"/>
    <n v="207.21"/>
    <n v="-43122.409999999967"/>
    <m/>
    <m/>
  </r>
  <r>
    <d v="2021-08-25T00:00:00"/>
    <x v="19"/>
    <x v="1"/>
    <s v="Sydney Car Park 555 OC"/>
    <x v="0"/>
    <n v="207.21"/>
    <n v="-42915.199999999968"/>
    <m/>
    <m/>
  </r>
  <r>
    <d v="2021-08-31T00:00:00"/>
    <x v="10"/>
    <x v="1"/>
    <s v="Rent (Apartment)"/>
    <x v="0"/>
    <n v="-744.59"/>
    <n v="-43659.789999999964"/>
    <m/>
    <m/>
  </r>
  <r>
    <d v="2021-09-10T00:00:00"/>
    <x v="13"/>
    <x v="1"/>
    <s v="OC1 2103 Qtr"/>
    <x v="0"/>
    <n v="929.05"/>
    <n v="-42730.739999999962"/>
    <m/>
    <m/>
  </r>
  <r>
    <d v="2021-09-10T00:00:00"/>
    <x v="13"/>
    <x v="1"/>
    <s v="OC3 2103 Qtr"/>
    <x v="0"/>
    <n v="543.20000000000005"/>
    <n v="-42187.539999999964"/>
    <m/>
    <m/>
  </r>
  <r>
    <d v="2021-09-15T00:00:00"/>
    <x v="9"/>
    <x v="1"/>
    <s v="S.311.0924633.00"/>
    <x v="0"/>
    <n v="606"/>
    <n v="-41581.539999999964"/>
    <m/>
    <m/>
  </r>
  <r>
    <d v="2021-09-15T00:00:00"/>
    <x v="9"/>
    <x v="1"/>
    <s v="S.311.0924633.01"/>
    <x v="0"/>
    <n v="1291"/>
    <n v="-40290.539999999964"/>
    <m/>
    <m/>
  </r>
  <r>
    <d v="2021-09-16T00:00:00"/>
    <x v="12"/>
    <x v="1"/>
    <s v="Westville Water"/>
    <x v="0"/>
    <n v="214.12"/>
    <n v="-40076.419999999962"/>
    <m/>
    <m/>
  </r>
  <r>
    <d v="2021-09-16T00:00:00"/>
    <x v="6"/>
    <x v="1"/>
    <s v="Westville Rates"/>
    <x v="0"/>
    <n v="1384.24"/>
    <n v="-38692.179999999964"/>
    <m/>
    <m/>
  </r>
  <r>
    <d v="2021-09-16T00:00:00"/>
    <x v="8"/>
    <x v="1"/>
    <s v="Rent (Westville Car Park)"/>
    <x v="0"/>
    <n v="-400"/>
    <n v="-39092.179999999964"/>
    <m/>
    <m/>
  </r>
  <r>
    <d v="2021-09-28T00:00:00"/>
    <x v="10"/>
    <x v="1"/>
    <s v="Rent (Apartment)"/>
    <x v="0"/>
    <n v="-744.59"/>
    <n v="-39836.76999999996"/>
    <m/>
    <m/>
  </r>
  <r>
    <d v="2021-10-22T00:00:00"/>
    <x v="10"/>
    <x v="1"/>
    <s v="Rent (Apartment)"/>
    <x v="0"/>
    <n v="-1492.18"/>
    <n v="-41328.949999999961"/>
    <m/>
    <m/>
  </r>
  <r>
    <d v="2021-12-02T00:00:00"/>
    <x v="7"/>
    <x v="1"/>
    <s v="Xfer BOM To CBA"/>
    <x v="0"/>
    <n v="41328.949999999997"/>
    <n v="0"/>
    <s v="ok"/>
    <m/>
  </r>
  <r>
    <d v="2021-07-01T00:00:00"/>
    <x v="0"/>
    <x v="2"/>
    <s v="Opening balance"/>
    <x v="0"/>
    <n v="0"/>
    <n v="84143.290000000066"/>
    <s v="ok"/>
    <m/>
  </r>
  <r>
    <d v="2021-07-14T00:00:00"/>
    <x v="20"/>
    <x v="2"/>
    <s v="Interest"/>
    <x v="0"/>
    <n v="151.94999999999999"/>
    <n v="84295.240000000063"/>
    <m/>
    <m/>
  </r>
  <r>
    <d v="2021-07-14T00:00:00"/>
    <x v="21"/>
    <x v="2"/>
    <s v="Admin Fee"/>
    <x v="0"/>
    <n v="12"/>
    <n v="84307.240000000063"/>
    <m/>
    <m/>
  </r>
  <r>
    <d v="2021-07-15T00:00:00"/>
    <x v="9"/>
    <x v="2"/>
    <s v="Repaymt A/C Tfr"/>
    <x v="0"/>
    <n v="-606"/>
    <n v="83701.240000000063"/>
    <m/>
    <m/>
  </r>
  <r>
    <d v="2021-08-14T00:00:00"/>
    <x v="20"/>
    <x v="2"/>
    <s v="Interest"/>
    <x v="0"/>
    <n v="175.74"/>
    <n v="83876.980000000069"/>
    <m/>
    <m/>
  </r>
  <r>
    <d v="2021-08-14T00:00:00"/>
    <x v="21"/>
    <x v="2"/>
    <s v="Admin Fee"/>
    <x v="0"/>
    <n v="12"/>
    <n v="83888.980000000069"/>
    <m/>
    <m/>
  </r>
  <r>
    <d v="2021-08-15T00:00:00"/>
    <x v="9"/>
    <x v="2"/>
    <s v="Repaymt A/C Tfr"/>
    <x v="0"/>
    <n v="-606"/>
    <n v="83282.980000000069"/>
    <m/>
    <m/>
  </r>
  <r>
    <d v="2021-09-14T00:00:00"/>
    <x v="20"/>
    <x v="2"/>
    <s v="Interest"/>
    <x v="0"/>
    <n v="201.12"/>
    <n v="83484.100000000064"/>
    <m/>
    <m/>
  </r>
  <r>
    <d v="2021-09-14T00:00:00"/>
    <x v="21"/>
    <x v="2"/>
    <s v="Admin Fee"/>
    <x v="0"/>
    <n v="12"/>
    <n v="83496.100000000064"/>
    <m/>
    <m/>
  </r>
  <r>
    <d v="2021-09-15T00:00:00"/>
    <x v="9"/>
    <x v="2"/>
    <s v="Repaymt A/C Tfr"/>
    <x v="0"/>
    <n v="-606"/>
    <n v="82890.100000000064"/>
    <m/>
    <m/>
  </r>
  <r>
    <d v="2021-10-11T00:00:00"/>
    <x v="20"/>
    <x v="2"/>
    <s v="Interest"/>
    <x v="0"/>
    <n v="181.38"/>
    <n v="83071.480000000069"/>
    <m/>
    <m/>
  </r>
  <r>
    <d v="2021-10-11T00:00:00"/>
    <x v="21"/>
    <x v="2"/>
    <s v="Admin Fee"/>
    <x v="0"/>
    <n v="12"/>
    <n v="83083.480000000069"/>
    <m/>
    <m/>
  </r>
  <r>
    <d v="2021-10-11T00:00:00"/>
    <x v="21"/>
    <x v="2"/>
    <s v="Discharge Fee"/>
    <x v="0"/>
    <n v="350"/>
    <n v="83433.480000000069"/>
    <m/>
    <m/>
  </r>
  <r>
    <d v="2021-10-11T00:00:00"/>
    <x v="9"/>
    <x v="2"/>
    <s v="Repaymt A/C Tfr"/>
    <x v="0"/>
    <n v="-83433.48"/>
    <n v="0"/>
    <s v="ok"/>
    <m/>
  </r>
  <r>
    <d v="2021-07-01T00:00:00"/>
    <x v="0"/>
    <x v="3"/>
    <s v="Opening balance"/>
    <x v="0"/>
    <n v="0"/>
    <n v="188211.71000000028"/>
    <s v="ok"/>
    <m/>
  </r>
  <r>
    <d v="2021-07-14T00:00:00"/>
    <x v="20"/>
    <x v="3"/>
    <s v="Interest"/>
    <x v="0"/>
    <n v="908.06"/>
    <n v="189119.77000000028"/>
    <m/>
    <m/>
  </r>
  <r>
    <d v="2021-07-14T00:00:00"/>
    <x v="21"/>
    <x v="3"/>
    <s v="Admin Fee"/>
    <x v="0"/>
    <n v="12"/>
    <n v="189131.77000000028"/>
    <m/>
    <m/>
  </r>
  <r>
    <d v="2021-07-15T00:00:00"/>
    <x v="9"/>
    <x v="3"/>
    <s v="Repaymt A/C Tfr"/>
    <x v="0"/>
    <n v="-1291"/>
    <n v="187840.77000000028"/>
    <m/>
    <m/>
  </r>
  <r>
    <d v="2021-08-14T00:00:00"/>
    <x v="20"/>
    <x v="3"/>
    <s v="Interest"/>
    <x v="0"/>
    <n v="936.48"/>
    <n v="188777.25000000029"/>
    <m/>
    <m/>
  </r>
  <r>
    <d v="2021-08-14T00:00:00"/>
    <x v="21"/>
    <x v="3"/>
    <s v="Admin Fee"/>
    <x v="0"/>
    <n v="12"/>
    <n v="188789.25000000029"/>
    <m/>
    <m/>
  </r>
  <r>
    <d v="2021-08-15T00:00:00"/>
    <x v="9"/>
    <x v="3"/>
    <s v="Repaymt A/C Tfr"/>
    <x v="0"/>
    <n v="-1291"/>
    <n v="187498.25000000029"/>
    <m/>
    <m/>
  </r>
  <r>
    <d v="2021-09-14T00:00:00"/>
    <x v="20"/>
    <x v="3"/>
    <s v="Interest"/>
    <x v="0"/>
    <n v="934.77"/>
    <n v="188433.02000000028"/>
    <m/>
    <m/>
  </r>
  <r>
    <d v="2021-09-14T00:00:00"/>
    <x v="21"/>
    <x v="3"/>
    <s v="Admin Fee"/>
    <x v="0"/>
    <n v="12"/>
    <n v="188445.02000000028"/>
    <m/>
    <m/>
  </r>
  <r>
    <d v="2021-09-15T00:00:00"/>
    <x v="9"/>
    <x v="3"/>
    <s v="Repaymt A/C Tfr"/>
    <x v="0"/>
    <n v="-1291"/>
    <n v="187154.02000000028"/>
    <m/>
    <m/>
  </r>
  <r>
    <d v="2021-10-11T00:00:00"/>
    <x v="20"/>
    <x v="3"/>
    <s v="Interest"/>
    <x v="0"/>
    <n v="782.56"/>
    <n v="187936.58000000028"/>
    <m/>
    <m/>
  </r>
  <r>
    <d v="2021-10-11T00:00:00"/>
    <x v="21"/>
    <x v="3"/>
    <s v="Admin Fee"/>
    <x v="0"/>
    <n v="12"/>
    <n v="187948.58000000028"/>
    <m/>
    <m/>
  </r>
  <r>
    <d v="2021-10-11T00:00:00"/>
    <x v="9"/>
    <x v="3"/>
    <s v="Repaymt A/C Tfr"/>
    <x v="0"/>
    <n v="-187948.58"/>
    <n v="2.9103830456733704E-10"/>
    <s v="ok"/>
    <n v="-271382.06"/>
  </r>
  <r>
    <d v="2021-10-11T00:00:00"/>
    <x v="22"/>
    <x v="4"/>
    <s v="Loan Opening"/>
    <x v="0"/>
    <n v="271780"/>
    <n v="271780"/>
    <n v="3.9899999999999998E-2"/>
    <n v="397.94000000000233"/>
  </r>
  <r>
    <d v="2021-10-11T00:00:00"/>
    <x v="23"/>
    <x v="4"/>
    <s v="FirstMac Borrowing cost"/>
    <x v="0"/>
    <n v="220"/>
    <n v="272000"/>
    <m/>
    <m/>
  </r>
  <r>
    <d v="2021-10-12T00:00:00"/>
    <x v="9"/>
    <x v="4"/>
    <s v="Pexa Surplus"/>
    <x v="0"/>
    <n v="-173.14"/>
    <n v="271826.86"/>
    <m/>
    <n v="-173.14"/>
  </r>
  <r>
    <d v="2021-11-11T00:00:00"/>
    <x v="9"/>
    <x v="4"/>
    <s v="Repaymt A/C Tfr"/>
    <x v="0"/>
    <n v="-1296.5899999999999"/>
    <n v="270530.26999999996"/>
    <m/>
    <n v="224.80000000000234"/>
  </r>
  <r>
    <d v="2021-11-11T00:00:00"/>
    <x v="20"/>
    <x v="4"/>
    <s v="Interest"/>
    <x v="0"/>
    <n v="921.16"/>
    <n v="271451.42999999993"/>
    <m/>
    <m/>
  </r>
  <r>
    <d v="2021-12-11T00:00:00"/>
    <x v="9"/>
    <x v="4"/>
    <s v="Repaymt A/C Tfr"/>
    <x v="0"/>
    <n v="-1296.5899999999999"/>
    <n v="270154.83999999991"/>
    <m/>
    <m/>
  </r>
  <r>
    <d v="2021-12-11T00:00:00"/>
    <x v="20"/>
    <x v="4"/>
    <s v="Interest"/>
    <x v="0"/>
    <n v="890.21"/>
    <n v="271045.04999999993"/>
    <m/>
    <m/>
  </r>
  <r>
    <d v="2022-01-11T00:00:00"/>
    <x v="9"/>
    <x v="4"/>
    <s v="Repaymt A/C Tfr"/>
    <x v="0"/>
    <n v="-1296.5899999999999"/>
    <n v="269748.4599999999"/>
    <m/>
    <m/>
  </r>
  <r>
    <d v="2022-01-11T00:00:00"/>
    <x v="20"/>
    <x v="4"/>
    <s v="Interest"/>
    <x v="0"/>
    <n v="918.51"/>
    <n v="270666.96999999991"/>
    <m/>
    <m/>
  </r>
  <r>
    <d v="2022-02-11T00:00:00"/>
    <x v="9"/>
    <x v="4"/>
    <s v="Repaymt A/C Tfr"/>
    <x v="0"/>
    <n v="-1296.5899999999999"/>
    <n v="269370.37999999989"/>
    <m/>
    <m/>
  </r>
  <r>
    <d v="2022-02-11T00:00:00"/>
    <x v="20"/>
    <x v="4"/>
    <s v="Interest"/>
    <x v="0"/>
    <n v="917.23"/>
    <n v="270287.60999999987"/>
    <m/>
    <m/>
  </r>
  <r>
    <d v="2022-03-11T00:00:00"/>
    <x v="9"/>
    <x v="4"/>
    <s v="Repaymt A/C Tfr"/>
    <x v="0"/>
    <n v="-1296.5899999999999"/>
    <n v="268991.01999999984"/>
    <m/>
    <m/>
  </r>
  <r>
    <d v="2022-03-11T00:00:00"/>
    <x v="20"/>
    <x v="4"/>
    <s v="Interest"/>
    <x v="0"/>
    <n v="827.3"/>
    <n v="269818.31999999983"/>
    <m/>
    <m/>
  </r>
  <r>
    <d v="2022-04-11T00:00:00"/>
    <x v="9"/>
    <x v="4"/>
    <s v="Repaymt A/C Tfr"/>
    <x v="0"/>
    <n v="-1296.5899999999999"/>
    <n v="268521.72999999981"/>
    <m/>
    <m/>
  </r>
  <r>
    <d v="2022-04-11T00:00:00"/>
    <x v="20"/>
    <x v="4"/>
    <s v="Interest"/>
    <x v="0"/>
    <n v="914.35"/>
    <n v="269436.07999999978"/>
    <m/>
    <m/>
  </r>
  <r>
    <d v="2022-05-11T00:00:00"/>
    <x v="9"/>
    <x v="4"/>
    <s v="Repaymt A/C Tfr"/>
    <x v="0"/>
    <n v="-1296.5899999999999"/>
    <n v="268139.48999999976"/>
    <m/>
    <m/>
  </r>
  <r>
    <d v="2022-05-11T00:00:00"/>
    <x v="20"/>
    <x v="4"/>
    <s v="Interest"/>
    <x v="0"/>
    <n v="883.6"/>
    <n v="269023.08999999973"/>
    <m/>
    <m/>
  </r>
  <r>
    <d v="2022-06-11T00:00:00"/>
    <x v="9"/>
    <x v="4"/>
    <s v="Repaymt A/C Tfr"/>
    <x v="0"/>
    <n v="-1296.5899999999999"/>
    <n v="267726.49999999971"/>
    <m/>
    <m/>
  </r>
  <r>
    <d v="2022-06-11T00:00:00"/>
    <x v="20"/>
    <x v="4"/>
    <s v="Interest"/>
    <x v="0"/>
    <n v="955.88"/>
    <n v="268682.37999999971"/>
    <s v="ok"/>
    <m/>
  </r>
  <r>
    <d v="2021-10-08T00:00:00"/>
    <x v="7"/>
    <x v="5"/>
    <s v="Xfer CBA to Selfwealth"/>
    <x v="0"/>
    <n v="-44000"/>
    <n v="-44000"/>
    <m/>
    <m/>
  </r>
  <r>
    <d v="2022-03-17T00:00:00"/>
    <x v="7"/>
    <x v="5"/>
    <s v="Xfer Selfwealth to CBA"/>
    <x v="0"/>
    <n v="44000"/>
    <n v="0"/>
    <m/>
    <m/>
  </r>
  <r>
    <d v="2022-06-07T00:00:00"/>
    <x v="7"/>
    <x v="5"/>
    <s v="Xfer CBA to Selfwealth"/>
    <x v="0"/>
    <n v="-30000"/>
    <n v="-30000"/>
    <s v="ok"/>
    <m/>
  </r>
  <r>
    <d v="2022-02-21T00:00:00"/>
    <x v="7"/>
    <x v="6"/>
    <s v="Xfer CBA To IB"/>
    <x v="0"/>
    <n v="-100"/>
    <n v="-100"/>
    <m/>
    <m/>
  </r>
  <r>
    <d v="2022-03-29T00:00:00"/>
    <x v="7"/>
    <x v="6"/>
    <s v="Xfer CBA To IB"/>
    <x v="0"/>
    <n v="-100000"/>
    <n v="-100100"/>
    <m/>
    <m/>
  </r>
  <r>
    <d v="2022-03-29T00:00:00"/>
    <x v="24"/>
    <x v="6"/>
    <s v="Exchange currency AU$100k to US$75101"/>
    <x v="0"/>
    <n v="100000"/>
    <n v="-100"/>
    <m/>
    <m/>
  </r>
  <r>
    <d v="2022-03-29T00:00:00"/>
    <x v="21"/>
    <x v="6"/>
    <s v="Exchange currency AU$100k to US$75101"/>
    <x v="0"/>
    <n v="2.67"/>
    <n v="-97.33"/>
    <s v="ok"/>
    <m/>
  </r>
  <r>
    <d v="2022-03-29T00:00:00"/>
    <x v="24"/>
    <x v="7"/>
    <s v="Exchange currency AU$100k to US$75101"/>
    <x v="1"/>
    <n v="-75101"/>
    <n v="-75101"/>
    <s v="Exchange rate 0.75101"/>
    <m/>
  </r>
  <r>
    <d v="2022-04-06T00:00:00"/>
    <x v="4"/>
    <x v="7"/>
    <s v="CWEN 573 shares Buy @ $37.52"/>
    <x v="1"/>
    <n v="21501.56"/>
    <n v="-53599.44"/>
    <m/>
    <m/>
  </r>
  <r>
    <d v="2022-04-08T00:00:00"/>
    <x v="4"/>
    <x v="7"/>
    <s v="MRCY 268 shares Buy @ $63.18"/>
    <x v="1"/>
    <n v="16933.580000000002"/>
    <n v="-36665.86"/>
    <m/>
    <m/>
  </r>
  <r>
    <d v="2022-04-13T00:00:00"/>
    <x v="4"/>
    <x v="7"/>
    <s v="CWEN 573 shares sold @ $34.365"/>
    <x v="1"/>
    <n v="-19688.099999999999"/>
    <n v="-56353.96"/>
    <m/>
    <m/>
  </r>
  <r>
    <d v="2022-04-26T00:00:00"/>
    <x v="4"/>
    <x v="7"/>
    <s v="MRCY 268 shares sold @ $57.19"/>
    <x v="1"/>
    <n v="-15327.47"/>
    <n v="-71681.429999999993"/>
    <m/>
    <m/>
  </r>
  <r>
    <d v="2022-04-27T00:00:00"/>
    <x v="4"/>
    <x v="7"/>
    <s v="SPY 113 shares Buy @ $418"/>
    <x v="1"/>
    <n v="47235"/>
    <n v="-24446.429999999993"/>
    <m/>
    <m/>
  </r>
  <r>
    <d v="2022-04-30T00:00:00"/>
    <x v="4"/>
    <x v="7"/>
    <s v="SPY 113 shares sold @ $422.08"/>
    <x v="1"/>
    <n v="-47693.78"/>
    <n v="-72140.209999999992"/>
    <m/>
    <m/>
  </r>
  <r>
    <d v="2022-06-03T00:00:00"/>
    <x v="25"/>
    <x v="7"/>
    <s v="USD Credit Interest for May-2022"/>
    <x v="1"/>
    <n v="-11.07"/>
    <n v="-72151.28"/>
    <s v="ok"/>
    <s v="US$72151.28 @ 1.4484 = AU$104503.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D8A0A2-AFD2-484E-AD38-0A7928A4ECF3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G4:J14" firstHeaderRow="1" firstDataRow="2" firstDataCol="1"/>
  <pivotFields count="9">
    <pivotField numFmtId="14" showAll="0"/>
    <pivotField showAll="0"/>
    <pivotField axis="axisRow" showAll="0">
      <items count="9">
        <item x="2"/>
        <item x="3"/>
        <item x="0"/>
        <item x="4"/>
        <item x="6"/>
        <item x="7"/>
        <item x="5"/>
        <item x="1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dataField="1" numFmtId="43" showAll="0"/>
    <pivotField numFmtId="43"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Sum of Dr/Cr" fld="5" baseField="0" baseItem="0" numFmtId="43"/>
  </dataFields>
  <formats count="3">
    <format dxfId="2">
      <pivotArea outline="0" collapsedLevelsAreSubtotals="1" fieldPosition="0"/>
    </format>
    <format dxfId="1">
      <pivotArea dataOnly="0" labelOnly="1" fieldPosition="0">
        <references count="1">
          <reference field="4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FC63DF-D800-41BC-B0A9-E238BD71C9B9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31" firstHeaderRow="1" firstDataRow="2" firstDataCol="1"/>
  <pivotFields count="9">
    <pivotField numFmtId="14" showAll="0"/>
    <pivotField axis="axisRow" showAll="0">
      <items count="28">
        <item x="15"/>
        <item x="21"/>
        <item x="19"/>
        <item x="13"/>
        <item x="23"/>
        <item m="1" x="26"/>
        <item x="6"/>
        <item x="18"/>
        <item x="17"/>
        <item x="2"/>
        <item x="3"/>
        <item x="1"/>
        <item x="24"/>
        <item x="14"/>
        <item x="7"/>
        <item x="11"/>
        <item x="20"/>
        <item x="25"/>
        <item x="4"/>
        <item x="9"/>
        <item x="16"/>
        <item x="22"/>
        <item x="0"/>
        <item x="10"/>
        <item x="8"/>
        <item x="5"/>
        <item x="12"/>
        <item t="default"/>
      </items>
    </pivotField>
    <pivotField showAll="0"/>
    <pivotField showAll="0"/>
    <pivotField axis="axisCol" showAll="0">
      <items count="3">
        <item x="0"/>
        <item x="1"/>
        <item t="default"/>
      </items>
    </pivotField>
    <pivotField dataField="1" numFmtId="43" showAll="0"/>
    <pivotField numFmtId="43" showAll="0"/>
    <pivotField showAll="0"/>
    <pivotField showAll="0"/>
  </pivotFields>
  <rowFields count="1">
    <field x="1"/>
  </rowFields>
  <rowItems count="27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Sum of Dr/Cr" fld="5" baseField="0" baseItem="0" numFmtId="43"/>
  </dataFields>
  <formats count="5">
    <format dxfId="7">
      <pivotArea outline="0" collapsedLevelsAreSubtotals="1" fieldPosition="0"/>
    </format>
    <format dxfId="6">
      <pivotArea dataOnly="0" labelOnly="1" fieldPosition="0">
        <references count="1">
          <reference field="4" count="0"/>
        </references>
      </pivotArea>
    </format>
    <format dxfId="5">
      <pivotArea dataOnly="0" labelOnly="1" grandCol="1" outline="0" fieldPosition="0"/>
    </format>
    <format dxfId="4">
      <pivotArea collapsedLevelsAreSubtotals="1" fieldPosition="0">
        <references count="2">
          <reference field="1" count="2">
            <x v="23"/>
            <x v="24"/>
          </reference>
          <reference field="4" count="1" selected="0">
            <x v="0"/>
          </reference>
        </references>
      </pivotArea>
    </format>
    <format dxfId="3">
      <pivotArea collapsedLevelsAreSubtotals="1" fieldPosition="0">
        <references count="2">
          <reference field="1" count="5">
            <x v="7"/>
            <x v="8"/>
            <x v="9"/>
            <x v="10"/>
            <x v="11"/>
          </reference>
          <reference field="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tap.ato.gov.au/TaxAgentPortal/default.aspx?nav=TAPAOL.20003.4.8&amp;aoliid=9286729790023&amp;finid=1928672964117&amp;identifier3" TargetMode="External"/><Relationship Id="rId13" Type="http://schemas.openxmlformats.org/officeDocument/2006/relationships/hyperlink" Target="https://tap.ato.gov.au/TaxAgentPortal/default.aspx?nav=TAPAOL.20003.4.8&amp;aoliid=9286729790023&amp;finid=1928672960700&amp;identifier6" TargetMode="External"/><Relationship Id="rId18" Type="http://schemas.openxmlformats.org/officeDocument/2006/relationships/hyperlink" Target="https://onlineservices.ato.gov.au/OnlineServices/hydro.aspx?spa=ITRHistory" TargetMode="External"/><Relationship Id="rId3" Type="http://schemas.openxmlformats.org/officeDocument/2006/relationships/hyperlink" Target="https://tap.ato.gov.au/TaxAgentPortal/default.aspx?nav=TAPAOL.20003.4.8&amp;aoliid=9286729790023&amp;finid=1928672969106&amp;identifier1" TargetMode="External"/><Relationship Id="rId7" Type="http://schemas.openxmlformats.org/officeDocument/2006/relationships/hyperlink" Target="https://tap.ato.gov.au/TaxAgentPortal/default.aspx?nav=TAPAOL.20003.4.8&amp;aoliid=9286729790023&amp;finid=1928672960860&amp;identifier5" TargetMode="External"/><Relationship Id="rId12" Type="http://schemas.openxmlformats.org/officeDocument/2006/relationships/hyperlink" Target="https://tap.ato.gov.au/TaxAgentPortal/default.aspx?nav=TAPAOL.20003.4.8&amp;aoliid=9286729790023&amp;finid=1928672964938&amp;identifier5" TargetMode="External"/><Relationship Id="rId17" Type="http://schemas.openxmlformats.org/officeDocument/2006/relationships/hyperlink" Target="https://onlineservices.ato.gov.au/OnlineServices/hydro.aspx?spa=ActivityStatements" TargetMode="External"/><Relationship Id="rId2" Type="http://schemas.openxmlformats.org/officeDocument/2006/relationships/hyperlink" Target="javascript:WebForm_DoPostBackWithOptions(new%20WebForm_PostBackOptions(%22_ctl0:transactions:lbtnEffectiveDate%22,%20%22%22,%20true,%20%22%22,%20%22%22,%20false,%20true))" TargetMode="External"/><Relationship Id="rId16" Type="http://schemas.openxmlformats.org/officeDocument/2006/relationships/hyperlink" Target="https://onlineservices.ato.gov.au/OnlineServices/hydro.aspx?spa=ActivityStatements" TargetMode="External"/><Relationship Id="rId1" Type="http://schemas.openxmlformats.org/officeDocument/2006/relationships/hyperlink" Target="javascript:WebForm_DoPostBackWithOptions(new%20WebForm_PostBackOptions(%22_ctl0:transactions:lbtnProcessDate%22,%20%22%22,%20true,%20%22%22,%20%22%22,%20false,%20true))" TargetMode="External"/><Relationship Id="rId6" Type="http://schemas.openxmlformats.org/officeDocument/2006/relationships/hyperlink" Target="https://tap.ato.gov.au/TaxAgentPortal/default.aspx?nav=TAPAOL.20003.4.8&amp;aoliid=9286729790023&amp;finid=1928672966829&amp;identifier4" TargetMode="External"/><Relationship Id="rId11" Type="http://schemas.openxmlformats.org/officeDocument/2006/relationships/hyperlink" Target="https://tap.ato.gov.au/TaxAgentPortal/default.aspx?nav=TAPAOL.20003.4.8&amp;aoliid=9286729790023&amp;finid=1928672961665&amp;identifier4" TargetMode="External"/><Relationship Id="rId5" Type="http://schemas.openxmlformats.org/officeDocument/2006/relationships/hyperlink" Target="https://tap.ato.gov.au/TaxAgentPortal/default.aspx?nav=TAPAOL.20003.4.8&amp;aoliid=9286729790023&amp;finid=1928672964686&amp;identifier3" TargetMode="External"/><Relationship Id="rId15" Type="http://schemas.openxmlformats.org/officeDocument/2006/relationships/hyperlink" Target="https://onlineservices.ato.gov.au/OnlineServices/hydro.aspx?spa=ActivityStatements" TargetMode="External"/><Relationship Id="rId10" Type="http://schemas.openxmlformats.org/officeDocument/2006/relationships/hyperlink" Target="https://tap.ato.gov.au/TaxAgentPortal/default.aspx?nav=TAPAOL.20003.4.5&amp;aoliid=9286729790023&amp;aolsd=29/09/2018&amp;aolsdn=3" TargetMode="External"/><Relationship Id="rId19" Type="http://schemas.openxmlformats.org/officeDocument/2006/relationships/printerSettings" Target="../printerSettings/printerSettings13.bin"/><Relationship Id="rId4" Type="http://schemas.openxmlformats.org/officeDocument/2006/relationships/hyperlink" Target="https://tap.ato.gov.au/TaxAgentPortal/default.aspx?nav=TAPAOL.20003.4.8&amp;aoliid=9286729790023&amp;finid=1928672967632&amp;identifier2" TargetMode="External"/><Relationship Id="rId9" Type="http://schemas.openxmlformats.org/officeDocument/2006/relationships/hyperlink" Target="https://tap.ato.gov.au/TaxAgentPortal/default.aspx?nav=TAPAOL.20003.4.5&amp;aoliid=9286729790023&amp;aolsd=29/09/2018&amp;aolsdn=1" TargetMode="External"/><Relationship Id="rId14" Type="http://schemas.openxmlformats.org/officeDocument/2006/relationships/hyperlink" Target="https://onlineservices.ato.gov.au/OnlineServices/hydro.aspx?spa=ActivityStatements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ortal.domacomonline.com/auth/logi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">
    <tabColor rgb="FFFFFF00"/>
  </sheetPr>
  <dimension ref="A1:L3143"/>
  <sheetViews>
    <sheetView tabSelected="1" workbookViewId="0">
      <pane ySplit="12" topLeftCell="A19" activePane="bottomLeft" state="frozen"/>
      <selection pane="bottomLeft" activeCell="J25" sqref="J25"/>
    </sheetView>
  </sheetViews>
  <sheetFormatPr defaultColWidth="9.140625" defaultRowHeight="15.75"/>
  <cols>
    <col min="1" max="1" width="13.42578125" customWidth="1"/>
    <col min="2" max="2" width="36.140625" bestFit="1" customWidth="1"/>
    <col min="3" max="3" width="18" style="9" customWidth="1"/>
    <col min="4" max="4" width="29.85546875" style="56" customWidth="1"/>
    <col min="5" max="5" width="11.42578125" style="56" bestFit="1" customWidth="1"/>
    <col min="6" max="6" width="12.5703125" style="9" bestFit="1" customWidth="1"/>
    <col min="7" max="7" width="11.5703125" style="9" bestFit="1" customWidth="1"/>
    <col min="8" max="8" width="11.5703125" style="9" customWidth="1"/>
    <col min="9" max="9" width="12.5703125" bestFit="1" customWidth="1"/>
    <col min="10" max="10" width="10.5703125" bestFit="1" customWidth="1"/>
    <col min="11" max="11" width="12.5703125" bestFit="1" customWidth="1"/>
    <col min="12" max="12" width="10.5703125" bestFit="1" customWidth="1"/>
  </cols>
  <sheetData>
    <row r="1" spans="1:9">
      <c r="A1" t="s">
        <v>63</v>
      </c>
    </row>
    <row r="2" spans="1:9">
      <c r="A2" s="1"/>
    </row>
    <row r="3" spans="1:9">
      <c r="A3" s="85" t="s">
        <v>169</v>
      </c>
      <c r="D3" s="5"/>
      <c r="E3" s="5"/>
    </row>
    <row r="4" spans="1:9">
      <c r="A4" s="85" t="s">
        <v>293</v>
      </c>
      <c r="D4" s="51"/>
      <c r="E4" s="51"/>
      <c r="F4" s="53"/>
    </row>
    <row r="5" spans="1:9">
      <c r="A5" s="85" t="s">
        <v>255</v>
      </c>
      <c r="D5" s="51"/>
      <c r="E5" s="51"/>
      <c r="F5" s="53"/>
    </row>
    <row r="6" spans="1:9">
      <c r="A6" s="85" t="s">
        <v>256</v>
      </c>
      <c r="D6" s="51"/>
      <c r="E6" s="51"/>
      <c r="F6" s="53"/>
    </row>
    <row r="7" spans="1:9">
      <c r="A7" s="85" t="s">
        <v>355</v>
      </c>
      <c r="B7" s="74"/>
      <c r="C7" s="74"/>
      <c r="D7" s="79"/>
      <c r="E7" s="79"/>
      <c r="F7" s="55"/>
      <c r="G7" s="53"/>
    </row>
    <row r="8" spans="1:9">
      <c r="A8" s="85" t="s">
        <v>375</v>
      </c>
      <c r="B8" s="74"/>
      <c r="C8" s="74"/>
      <c r="D8" s="79"/>
      <c r="E8" s="79"/>
      <c r="F8" s="55"/>
      <c r="G8" s="53"/>
    </row>
    <row r="9" spans="1:9">
      <c r="A9" s="85" t="s">
        <v>376</v>
      </c>
      <c r="B9" s="74"/>
      <c r="C9" s="74"/>
      <c r="D9" s="79"/>
      <c r="E9" s="79"/>
      <c r="F9" s="55"/>
      <c r="G9" s="53"/>
    </row>
    <row r="10" spans="1:9">
      <c r="A10" s="85" t="s">
        <v>380</v>
      </c>
      <c r="B10" s="74"/>
      <c r="C10" s="74"/>
      <c r="D10" s="79"/>
      <c r="E10" s="79"/>
      <c r="F10" s="55"/>
      <c r="G10" s="53"/>
      <c r="I10" s="74"/>
    </row>
    <row r="11" spans="1:9">
      <c r="A11" s="85"/>
      <c r="D11" s="51"/>
      <c r="E11" s="51"/>
      <c r="F11" s="53"/>
    </row>
    <row r="12" spans="1:9">
      <c r="A12" s="43" t="s">
        <v>0</v>
      </c>
      <c r="B12" s="43" t="s">
        <v>4</v>
      </c>
      <c r="C12" s="43" t="s">
        <v>7</v>
      </c>
      <c r="D12" s="52" t="s">
        <v>1</v>
      </c>
      <c r="E12" s="52" t="s">
        <v>407</v>
      </c>
      <c r="F12" s="54" t="s">
        <v>6</v>
      </c>
      <c r="G12" s="54" t="s">
        <v>57</v>
      </c>
      <c r="H12" s="54" t="s">
        <v>53</v>
      </c>
      <c r="I12" s="42" t="s">
        <v>34</v>
      </c>
    </row>
    <row r="13" spans="1:9">
      <c r="A13" s="1">
        <v>44378</v>
      </c>
      <c r="B13" t="s">
        <v>400</v>
      </c>
      <c r="C13" t="s">
        <v>8</v>
      </c>
      <c r="D13" t="s">
        <v>400</v>
      </c>
      <c r="E13" t="s">
        <v>409</v>
      </c>
      <c r="F13" s="84">
        <v>0</v>
      </c>
      <c r="G13" s="44">
        <v>-30999.919999999998</v>
      </c>
      <c r="H13" s="9" t="s">
        <v>326</v>
      </c>
    </row>
    <row r="14" spans="1:9">
      <c r="A14" s="1">
        <v>44391</v>
      </c>
      <c r="B14" t="s">
        <v>268</v>
      </c>
      <c r="C14" t="s">
        <v>8</v>
      </c>
      <c r="D14" s="5" t="s">
        <v>52</v>
      </c>
      <c r="E14" t="s">
        <v>409</v>
      </c>
      <c r="F14" s="83">
        <v>-2375.0100000000002</v>
      </c>
      <c r="G14" s="44">
        <f>G13+F14</f>
        <v>-33374.93</v>
      </c>
    </row>
    <row r="15" spans="1:9">
      <c r="A15" s="1">
        <v>44391</v>
      </c>
      <c r="B15" t="s">
        <v>222</v>
      </c>
      <c r="C15" t="s">
        <v>8</v>
      </c>
      <c r="D15" s="5" t="s">
        <v>316</v>
      </c>
      <c r="E15" t="s">
        <v>409</v>
      </c>
      <c r="F15" s="83">
        <v>-2375.0100000000002</v>
      </c>
      <c r="G15" s="44">
        <f t="shared" ref="G15:G21" si="0">G14+F15</f>
        <v>-35749.94</v>
      </c>
    </row>
    <row r="16" spans="1:9">
      <c r="A16" s="1">
        <v>44391</v>
      </c>
      <c r="B16" t="s">
        <v>369</v>
      </c>
      <c r="C16" t="s">
        <v>8</v>
      </c>
      <c r="D16" s="5" t="s">
        <v>336</v>
      </c>
      <c r="E16" t="s">
        <v>409</v>
      </c>
      <c r="F16" s="83">
        <v>-263.91000000000003</v>
      </c>
      <c r="G16" s="44">
        <f t="shared" si="0"/>
        <v>-36013.850000000006</v>
      </c>
    </row>
    <row r="17" spans="1:8">
      <c r="A17" s="1">
        <v>44397</v>
      </c>
      <c r="B17" t="s">
        <v>150</v>
      </c>
      <c r="C17" t="s">
        <v>8</v>
      </c>
      <c r="D17" t="s">
        <v>335</v>
      </c>
      <c r="E17" t="s">
        <v>409</v>
      </c>
      <c r="F17" s="83">
        <v>24833.95</v>
      </c>
      <c r="G17" s="44">
        <f t="shared" si="0"/>
        <v>-11179.900000000005</v>
      </c>
      <c r="H17" s="9">
        <v>2.72</v>
      </c>
    </row>
    <row r="18" spans="1:8">
      <c r="A18" s="1">
        <v>44410</v>
      </c>
      <c r="B18" t="s">
        <v>132</v>
      </c>
      <c r="C18" t="s">
        <v>8</v>
      </c>
      <c r="D18" t="s">
        <v>337</v>
      </c>
      <c r="E18" t="s">
        <v>409</v>
      </c>
      <c r="F18" s="62">
        <v>1065</v>
      </c>
      <c r="G18" s="44">
        <f t="shared" si="0"/>
        <v>-10114.900000000005</v>
      </c>
      <c r="H18"/>
    </row>
    <row r="19" spans="1:8">
      <c r="A19" s="1">
        <v>44410</v>
      </c>
      <c r="B19" t="s">
        <v>113</v>
      </c>
      <c r="C19" t="s">
        <v>8</v>
      </c>
      <c r="D19" s="56" t="s">
        <v>308</v>
      </c>
      <c r="E19" t="s">
        <v>409</v>
      </c>
      <c r="F19" s="44">
        <v>631.26</v>
      </c>
      <c r="G19" s="44">
        <f t="shared" si="0"/>
        <v>-9483.6400000000049</v>
      </c>
      <c r="H19" s="82"/>
    </row>
    <row r="20" spans="1:8">
      <c r="A20" s="1">
        <v>44410</v>
      </c>
      <c r="B20" t="s">
        <v>113</v>
      </c>
      <c r="C20" t="s">
        <v>8</v>
      </c>
      <c r="D20" s="56" t="s">
        <v>309</v>
      </c>
      <c r="E20" t="s">
        <v>409</v>
      </c>
      <c r="F20" s="44">
        <v>631.26</v>
      </c>
      <c r="G20" s="44">
        <f t="shared" si="0"/>
        <v>-8852.3800000000047</v>
      </c>
      <c r="H20" s="82"/>
    </row>
    <row r="21" spans="1:8">
      <c r="A21" s="1">
        <v>44412</v>
      </c>
      <c r="B21" t="s">
        <v>114</v>
      </c>
      <c r="C21" t="s">
        <v>8</v>
      </c>
      <c r="D21" s="5" t="s">
        <v>338</v>
      </c>
      <c r="E21" t="s">
        <v>409</v>
      </c>
      <c r="F21" s="84">
        <v>-7500</v>
      </c>
      <c r="G21" s="44">
        <f t="shared" si="0"/>
        <v>-16352.380000000005</v>
      </c>
      <c r="H21"/>
    </row>
    <row r="22" spans="1:8">
      <c r="A22" s="1">
        <v>44412</v>
      </c>
      <c r="B22" t="s">
        <v>150</v>
      </c>
      <c r="C22" t="s">
        <v>8</v>
      </c>
      <c r="D22" t="s">
        <v>339</v>
      </c>
      <c r="E22" t="s">
        <v>409</v>
      </c>
      <c r="F22" s="83">
        <v>16108.81</v>
      </c>
      <c r="G22" s="44">
        <f t="shared" ref="G22:G35" si="1">G21+F22</f>
        <v>-243.57000000000517</v>
      </c>
      <c r="H22" s="9">
        <v>2.72</v>
      </c>
    </row>
    <row r="23" spans="1:8">
      <c r="A23" s="1">
        <v>44474</v>
      </c>
      <c r="B23" t="s">
        <v>150</v>
      </c>
      <c r="C23" t="s">
        <v>8</v>
      </c>
      <c r="D23" t="s">
        <v>340</v>
      </c>
      <c r="E23" t="s">
        <v>409</v>
      </c>
      <c r="F23" s="62">
        <v>-44400.28</v>
      </c>
      <c r="G23" s="44">
        <f t="shared" si="1"/>
        <v>-44643.850000000006</v>
      </c>
      <c r="H23" s="9">
        <v>4.8499999999999996</v>
      </c>
    </row>
    <row r="24" spans="1:8">
      <c r="A24" s="1">
        <v>44477</v>
      </c>
      <c r="B24" t="s">
        <v>114</v>
      </c>
      <c r="C24" t="s">
        <v>8</v>
      </c>
      <c r="D24" s="5" t="s">
        <v>341</v>
      </c>
      <c r="E24" t="s">
        <v>409</v>
      </c>
      <c r="F24" s="84">
        <v>44000</v>
      </c>
      <c r="G24" s="44">
        <f t="shared" si="1"/>
        <v>-643.85000000000582</v>
      </c>
      <c r="H24"/>
    </row>
    <row r="25" spans="1:8">
      <c r="A25" s="1">
        <v>44484</v>
      </c>
      <c r="B25" t="s">
        <v>268</v>
      </c>
      <c r="C25" t="s">
        <v>8</v>
      </c>
      <c r="D25" s="5" t="s">
        <v>52</v>
      </c>
      <c r="E25" t="s">
        <v>409</v>
      </c>
      <c r="F25" s="83">
        <v>-1500</v>
      </c>
      <c r="G25" s="44">
        <f t="shared" si="1"/>
        <v>-2143.8500000000058</v>
      </c>
    </row>
    <row r="26" spans="1:8">
      <c r="A26" s="1">
        <v>44484</v>
      </c>
      <c r="B26" t="s">
        <v>222</v>
      </c>
      <c r="C26" t="s">
        <v>8</v>
      </c>
      <c r="D26" s="5" t="s">
        <v>316</v>
      </c>
      <c r="E26" t="s">
        <v>409</v>
      </c>
      <c r="F26" s="83">
        <v>-1500</v>
      </c>
      <c r="G26" s="44">
        <f t="shared" si="1"/>
        <v>-3643.8500000000058</v>
      </c>
    </row>
    <row r="27" spans="1:8">
      <c r="A27" s="1">
        <v>44484</v>
      </c>
      <c r="B27" t="s">
        <v>369</v>
      </c>
      <c r="C27" t="s">
        <v>8</v>
      </c>
      <c r="D27" s="5" t="s">
        <v>336</v>
      </c>
      <c r="E27" t="s">
        <v>409</v>
      </c>
      <c r="F27" s="83">
        <v>-327.3</v>
      </c>
      <c r="G27" s="44">
        <f t="shared" si="1"/>
        <v>-3971.150000000006</v>
      </c>
    </row>
    <row r="28" spans="1:8">
      <c r="A28" s="1">
        <v>44485</v>
      </c>
      <c r="B28" t="s">
        <v>81</v>
      </c>
      <c r="C28" t="s">
        <v>8</v>
      </c>
      <c r="D28" s="87" t="s">
        <v>313</v>
      </c>
      <c r="E28" t="s">
        <v>409</v>
      </c>
      <c r="F28" s="84">
        <v>-400</v>
      </c>
      <c r="G28" s="44">
        <f t="shared" si="1"/>
        <v>-4371.150000000006</v>
      </c>
      <c r="H28"/>
    </row>
    <row r="29" spans="1:8">
      <c r="A29" s="1">
        <v>44488</v>
      </c>
      <c r="B29" t="s">
        <v>150</v>
      </c>
      <c r="C29" t="s">
        <v>8</v>
      </c>
      <c r="D29" t="s">
        <v>342</v>
      </c>
      <c r="E29" t="s">
        <v>409</v>
      </c>
      <c r="F29" s="62">
        <v>-32960.400000000001</v>
      </c>
      <c r="G29" s="44">
        <f t="shared" si="1"/>
        <v>-37331.55000000001</v>
      </c>
      <c r="H29" s="9">
        <v>3.6</v>
      </c>
    </row>
    <row r="30" spans="1:8">
      <c r="A30" s="1">
        <v>44511</v>
      </c>
      <c r="B30" t="s">
        <v>248</v>
      </c>
      <c r="C30" t="s">
        <v>8</v>
      </c>
      <c r="D30" t="s">
        <v>364</v>
      </c>
      <c r="E30" t="s">
        <v>409</v>
      </c>
      <c r="F30" s="62">
        <v>1296.5899999999999</v>
      </c>
      <c r="G30" s="44">
        <f t="shared" si="1"/>
        <v>-36034.960000000014</v>
      </c>
    </row>
    <row r="31" spans="1:8">
      <c r="A31" s="1">
        <v>44516</v>
      </c>
      <c r="B31" t="s">
        <v>81</v>
      </c>
      <c r="C31" t="s">
        <v>8</v>
      </c>
      <c r="D31" s="87" t="s">
        <v>313</v>
      </c>
      <c r="E31" t="s">
        <v>409</v>
      </c>
      <c r="F31" s="84">
        <v>-400</v>
      </c>
      <c r="G31" s="44">
        <f t="shared" si="1"/>
        <v>-36434.960000000014</v>
      </c>
    </row>
    <row r="32" spans="1:8">
      <c r="A32" s="1">
        <v>44517</v>
      </c>
      <c r="B32" t="s">
        <v>132</v>
      </c>
      <c r="C32" t="s">
        <v>8</v>
      </c>
      <c r="D32" t="s">
        <v>357</v>
      </c>
      <c r="E32" t="s">
        <v>409</v>
      </c>
      <c r="F32" s="62">
        <v>1402</v>
      </c>
      <c r="G32" s="44">
        <f t="shared" si="1"/>
        <v>-35032.960000000014</v>
      </c>
    </row>
    <row r="33" spans="1:11">
      <c r="A33" s="1">
        <v>44525</v>
      </c>
      <c r="B33" t="s">
        <v>78</v>
      </c>
      <c r="C33" t="s">
        <v>8</v>
      </c>
      <c r="D33" t="s">
        <v>314</v>
      </c>
      <c r="E33" t="s">
        <v>409</v>
      </c>
      <c r="F33" s="44">
        <v>-1492.18</v>
      </c>
      <c r="G33" s="44">
        <f t="shared" si="1"/>
        <v>-36525.140000000014</v>
      </c>
      <c r="H33" s="82"/>
    </row>
    <row r="34" spans="1:11">
      <c r="A34" s="1">
        <v>44532</v>
      </c>
      <c r="B34" t="s">
        <v>68</v>
      </c>
      <c r="C34" t="s">
        <v>8</v>
      </c>
      <c r="D34" s="5" t="s">
        <v>358</v>
      </c>
      <c r="E34" t="s">
        <v>409</v>
      </c>
      <c r="F34" s="62">
        <v>8575.92</v>
      </c>
      <c r="G34" s="44">
        <f t="shared" si="1"/>
        <v>-27949.220000000016</v>
      </c>
      <c r="K34" s="39"/>
    </row>
    <row r="35" spans="1:11">
      <c r="A35" s="1">
        <v>44532</v>
      </c>
      <c r="B35" t="s">
        <v>114</v>
      </c>
      <c r="C35" t="s">
        <v>8</v>
      </c>
      <c r="D35" s="5" t="s">
        <v>359</v>
      </c>
      <c r="E35" t="s">
        <v>409</v>
      </c>
      <c r="F35" s="44">
        <v>-41328.949999999997</v>
      </c>
      <c r="G35" s="44">
        <f t="shared" si="1"/>
        <v>-69278.170000000013</v>
      </c>
      <c r="H35" s="82"/>
    </row>
    <row r="36" spans="1:11">
      <c r="A36" s="1">
        <v>44543</v>
      </c>
      <c r="B36" t="s">
        <v>248</v>
      </c>
      <c r="C36" t="s">
        <v>8</v>
      </c>
      <c r="D36" t="s">
        <v>364</v>
      </c>
      <c r="E36" t="s">
        <v>409</v>
      </c>
      <c r="F36" s="62">
        <v>1296.5899999999999</v>
      </c>
      <c r="G36" s="44">
        <f t="shared" ref="G36:G37" si="2">G35+F36</f>
        <v>-67981.580000000016</v>
      </c>
    </row>
    <row r="37" spans="1:11">
      <c r="A37" s="1">
        <v>44544</v>
      </c>
      <c r="B37" t="s">
        <v>80</v>
      </c>
      <c r="C37" t="s">
        <v>8</v>
      </c>
      <c r="D37" s="5" t="s">
        <v>87</v>
      </c>
      <c r="E37" t="s">
        <v>409</v>
      </c>
      <c r="F37" s="44">
        <v>133.91999999999999</v>
      </c>
      <c r="G37" s="44">
        <f t="shared" si="2"/>
        <v>-67847.660000000018</v>
      </c>
      <c r="H37"/>
    </row>
    <row r="38" spans="1:11">
      <c r="A38" s="1">
        <v>44544</v>
      </c>
      <c r="B38" t="s">
        <v>159</v>
      </c>
      <c r="C38" t="s">
        <v>8</v>
      </c>
      <c r="D38" s="56" t="s">
        <v>365</v>
      </c>
      <c r="E38" t="s">
        <v>409</v>
      </c>
      <c r="F38" s="44">
        <v>929.05</v>
      </c>
      <c r="G38" s="44">
        <f t="shared" ref="G38:G43" si="3">G37+F38</f>
        <v>-66918.610000000015</v>
      </c>
      <c r="H38"/>
    </row>
    <row r="39" spans="1:11">
      <c r="A39" s="1">
        <v>44544</v>
      </c>
      <c r="B39" t="s">
        <v>159</v>
      </c>
      <c r="C39" t="s">
        <v>8</v>
      </c>
      <c r="D39" s="56" t="s">
        <v>366</v>
      </c>
      <c r="E39" t="s">
        <v>409</v>
      </c>
      <c r="F39" s="44">
        <v>543.20000000000005</v>
      </c>
      <c r="G39" s="44">
        <f t="shared" si="3"/>
        <v>-66375.410000000018</v>
      </c>
      <c r="H39"/>
    </row>
    <row r="40" spans="1:11">
      <c r="A40" s="1">
        <v>44546</v>
      </c>
      <c r="B40" t="s">
        <v>81</v>
      </c>
      <c r="C40" t="s">
        <v>8</v>
      </c>
      <c r="D40" s="87" t="s">
        <v>313</v>
      </c>
      <c r="E40" t="s">
        <v>409</v>
      </c>
      <c r="F40" s="84">
        <v>-400</v>
      </c>
      <c r="G40" s="44">
        <f t="shared" si="3"/>
        <v>-66775.410000000018</v>
      </c>
    </row>
    <row r="41" spans="1:11">
      <c r="A41" s="1">
        <v>44552</v>
      </c>
      <c r="B41" t="s">
        <v>78</v>
      </c>
      <c r="C41" t="s">
        <v>8</v>
      </c>
      <c r="D41" t="s">
        <v>314</v>
      </c>
      <c r="E41" t="s">
        <v>409</v>
      </c>
      <c r="F41" s="44">
        <v>-1492.18</v>
      </c>
      <c r="G41" s="44">
        <f t="shared" si="3"/>
        <v>-68267.590000000011</v>
      </c>
      <c r="H41" s="82"/>
    </row>
    <row r="42" spans="1:11">
      <c r="A42" s="1">
        <v>44572</v>
      </c>
      <c r="B42" t="s">
        <v>248</v>
      </c>
      <c r="C42" t="s">
        <v>8</v>
      </c>
      <c r="D42" t="s">
        <v>364</v>
      </c>
      <c r="E42" t="s">
        <v>409</v>
      </c>
      <c r="F42" s="62">
        <v>1296.5899999999999</v>
      </c>
      <c r="G42" s="44">
        <f t="shared" si="3"/>
        <v>-66971.000000000015</v>
      </c>
    </row>
    <row r="43" spans="1:11">
      <c r="A43" s="1">
        <v>44575</v>
      </c>
      <c r="B43" t="s">
        <v>132</v>
      </c>
      <c r="C43" t="s">
        <v>8</v>
      </c>
      <c r="D43" t="s">
        <v>367</v>
      </c>
      <c r="E43" t="s">
        <v>409</v>
      </c>
      <c r="F43" s="62">
        <v>1402</v>
      </c>
      <c r="G43" s="44">
        <f t="shared" si="3"/>
        <v>-65569.000000000015</v>
      </c>
    </row>
    <row r="44" spans="1:11">
      <c r="A44" s="1">
        <v>44577</v>
      </c>
      <c r="B44" t="s">
        <v>81</v>
      </c>
      <c r="C44" t="s">
        <v>8</v>
      </c>
      <c r="D44" s="87" t="s">
        <v>313</v>
      </c>
      <c r="E44" t="s">
        <v>409</v>
      </c>
      <c r="F44" s="84">
        <v>-400</v>
      </c>
      <c r="G44" s="44">
        <f t="shared" ref="G44:G48" si="4">G43+F44</f>
        <v>-65969.000000000015</v>
      </c>
    </row>
    <row r="45" spans="1:11">
      <c r="A45" s="1">
        <v>44581</v>
      </c>
      <c r="B45" t="s">
        <v>268</v>
      </c>
      <c r="C45" t="s">
        <v>8</v>
      </c>
      <c r="D45" s="5" t="s">
        <v>52</v>
      </c>
      <c r="E45" t="s">
        <v>409</v>
      </c>
      <c r="F45" s="83">
        <v>-1500</v>
      </c>
      <c r="G45" s="44">
        <f t="shared" si="4"/>
        <v>-67469.000000000015</v>
      </c>
    </row>
    <row r="46" spans="1:11">
      <c r="A46" s="1">
        <v>44581</v>
      </c>
      <c r="B46" t="s">
        <v>222</v>
      </c>
      <c r="C46" t="s">
        <v>8</v>
      </c>
      <c r="D46" s="5" t="s">
        <v>316</v>
      </c>
      <c r="E46" t="s">
        <v>409</v>
      </c>
      <c r="F46" s="83">
        <v>-1500</v>
      </c>
      <c r="G46" s="44">
        <f t="shared" si="4"/>
        <v>-68969.000000000015</v>
      </c>
    </row>
    <row r="47" spans="1:11">
      <c r="A47" s="1">
        <v>44581</v>
      </c>
      <c r="B47" t="s">
        <v>369</v>
      </c>
      <c r="C47" t="s">
        <v>8</v>
      </c>
      <c r="D47" s="5" t="s">
        <v>336</v>
      </c>
      <c r="E47" t="s">
        <v>409</v>
      </c>
      <c r="F47" s="83">
        <v>-291</v>
      </c>
      <c r="G47" s="44">
        <f t="shared" si="4"/>
        <v>-69260.000000000015</v>
      </c>
    </row>
    <row r="48" spans="1:11">
      <c r="A48" s="1">
        <v>44586</v>
      </c>
      <c r="B48" t="s">
        <v>78</v>
      </c>
      <c r="C48" t="s">
        <v>8</v>
      </c>
      <c r="D48" t="s">
        <v>314</v>
      </c>
      <c r="E48" t="s">
        <v>409</v>
      </c>
      <c r="F48" s="44">
        <v>-1492.18</v>
      </c>
      <c r="G48" s="44">
        <f t="shared" si="4"/>
        <v>-70752.180000000008</v>
      </c>
      <c r="H48" s="82"/>
    </row>
    <row r="49" spans="1:9">
      <c r="A49" s="1">
        <v>44599</v>
      </c>
      <c r="B49" t="s">
        <v>78</v>
      </c>
      <c r="C49" t="s">
        <v>8</v>
      </c>
      <c r="D49" t="s">
        <v>314</v>
      </c>
      <c r="E49" t="s">
        <v>409</v>
      </c>
      <c r="F49" s="44">
        <v>-744.59</v>
      </c>
      <c r="G49" s="44">
        <f t="shared" ref="G49:G53" si="5">G48+F49</f>
        <v>-71496.77</v>
      </c>
      <c r="H49" s="82"/>
    </row>
    <row r="50" spans="1:9">
      <c r="A50" s="1">
        <v>44603</v>
      </c>
      <c r="B50" t="s">
        <v>248</v>
      </c>
      <c r="C50" t="s">
        <v>8</v>
      </c>
      <c r="D50" t="s">
        <v>364</v>
      </c>
      <c r="E50" t="s">
        <v>409</v>
      </c>
      <c r="F50" s="62">
        <v>1296.5899999999999</v>
      </c>
      <c r="G50" s="44">
        <f t="shared" si="5"/>
        <v>-70200.180000000008</v>
      </c>
    </row>
    <row r="51" spans="1:9">
      <c r="A51" s="1">
        <v>44608</v>
      </c>
      <c r="B51" t="s">
        <v>81</v>
      </c>
      <c r="C51" t="s">
        <v>8</v>
      </c>
      <c r="D51" s="87" t="s">
        <v>313</v>
      </c>
      <c r="E51" t="s">
        <v>409</v>
      </c>
      <c r="F51" s="84">
        <v>-400</v>
      </c>
      <c r="G51" s="44">
        <f t="shared" si="5"/>
        <v>-70600.180000000008</v>
      </c>
    </row>
    <row r="52" spans="1:9">
      <c r="A52" s="1">
        <v>44609</v>
      </c>
      <c r="B52" t="s">
        <v>117</v>
      </c>
      <c r="C52" t="s">
        <v>8</v>
      </c>
      <c r="D52" s="56" t="s">
        <v>370</v>
      </c>
      <c r="E52" t="s">
        <v>409</v>
      </c>
      <c r="F52" s="55">
        <v>359</v>
      </c>
      <c r="G52" s="44">
        <f t="shared" si="5"/>
        <v>-70241.180000000008</v>
      </c>
    </row>
    <row r="53" spans="1:9">
      <c r="A53" s="1">
        <v>44613</v>
      </c>
      <c r="B53" t="s">
        <v>114</v>
      </c>
      <c r="C53" t="s">
        <v>8</v>
      </c>
      <c r="D53" s="5" t="s">
        <v>371</v>
      </c>
      <c r="E53" t="s">
        <v>409</v>
      </c>
      <c r="F53" s="44">
        <v>100</v>
      </c>
      <c r="G53" s="44">
        <f t="shared" si="5"/>
        <v>-70141.180000000008</v>
      </c>
    </row>
    <row r="54" spans="1:9">
      <c r="A54" s="1">
        <v>44617</v>
      </c>
      <c r="B54" t="s">
        <v>78</v>
      </c>
      <c r="C54" t="s">
        <v>8</v>
      </c>
      <c r="D54" t="s">
        <v>314</v>
      </c>
      <c r="E54" t="s">
        <v>409</v>
      </c>
      <c r="F54" s="44">
        <v>-744.59</v>
      </c>
      <c r="G54" s="44">
        <f t="shared" ref="G54:G65" si="6">G53+F54</f>
        <v>-70885.77</v>
      </c>
      <c r="H54" s="82"/>
    </row>
    <row r="55" spans="1:9">
      <c r="A55" s="1">
        <v>44622</v>
      </c>
      <c r="B55" t="s">
        <v>78</v>
      </c>
      <c r="C55" t="s">
        <v>8</v>
      </c>
      <c r="D55" t="s">
        <v>314</v>
      </c>
      <c r="E55" t="s">
        <v>409</v>
      </c>
      <c r="F55" s="44">
        <v>-744.59</v>
      </c>
      <c r="G55" s="44">
        <f t="shared" si="6"/>
        <v>-71630.36</v>
      </c>
      <c r="H55" s="82"/>
    </row>
    <row r="56" spans="1:9">
      <c r="A56" s="1">
        <v>44629</v>
      </c>
      <c r="B56" t="s">
        <v>159</v>
      </c>
      <c r="C56" t="s">
        <v>8</v>
      </c>
      <c r="D56" s="56" t="s">
        <v>372</v>
      </c>
      <c r="E56" t="s">
        <v>409</v>
      </c>
      <c r="F56" s="44">
        <v>929.05</v>
      </c>
      <c r="G56" s="44">
        <f t="shared" si="6"/>
        <v>-70701.31</v>
      </c>
      <c r="H56"/>
    </row>
    <row r="57" spans="1:9">
      <c r="A57" s="1">
        <v>44629</v>
      </c>
      <c r="B57" t="s">
        <v>159</v>
      </c>
      <c r="C57" t="s">
        <v>8</v>
      </c>
      <c r="D57" s="56" t="s">
        <v>373</v>
      </c>
      <c r="E57" t="s">
        <v>409</v>
      </c>
      <c r="F57" s="44">
        <v>543.20000000000005</v>
      </c>
      <c r="G57" s="44">
        <f t="shared" si="6"/>
        <v>-70158.11</v>
      </c>
      <c r="H57"/>
    </row>
    <row r="58" spans="1:9">
      <c r="A58" s="1">
        <v>44631</v>
      </c>
      <c r="B58" t="s">
        <v>248</v>
      </c>
      <c r="C58" t="s">
        <v>8</v>
      </c>
      <c r="D58" t="s">
        <v>364</v>
      </c>
      <c r="E58" t="s">
        <v>409</v>
      </c>
      <c r="F58" s="62">
        <v>1296.5899999999999</v>
      </c>
      <c r="G58" s="44">
        <f t="shared" si="6"/>
        <v>-68861.52</v>
      </c>
    </row>
    <row r="59" spans="1:9">
      <c r="A59" s="1">
        <v>44636</v>
      </c>
      <c r="B59" t="s">
        <v>81</v>
      </c>
      <c r="C59" t="s">
        <v>8</v>
      </c>
      <c r="D59" s="87" t="s">
        <v>313</v>
      </c>
      <c r="E59" t="s">
        <v>409</v>
      </c>
      <c r="F59" s="84">
        <v>-400</v>
      </c>
      <c r="G59" s="44">
        <f t="shared" si="6"/>
        <v>-69261.52</v>
      </c>
    </row>
    <row r="60" spans="1:9">
      <c r="A60" s="1">
        <v>44636</v>
      </c>
      <c r="B60" t="s">
        <v>80</v>
      </c>
      <c r="C60" t="s">
        <v>8</v>
      </c>
      <c r="D60" s="5" t="s">
        <v>87</v>
      </c>
      <c r="E60" t="s">
        <v>409</v>
      </c>
      <c r="F60" s="44">
        <v>133.91999999999999</v>
      </c>
      <c r="G60" s="44">
        <f t="shared" si="6"/>
        <v>-69127.600000000006</v>
      </c>
    </row>
    <row r="61" spans="1:9">
      <c r="A61" s="1">
        <v>44637</v>
      </c>
      <c r="B61" t="s">
        <v>114</v>
      </c>
      <c r="C61" t="s">
        <v>8</v>
      </c>
      <c r="D61" s="5" t="s">
        <v>374</v>
      </c>
      <c r="E61" t="s">
        <v>409</v>
      </c>
      <c r="F61" s="84">
        <v>-44000</v>
      </c>
      <c r="G61" s="44">
        <f t="shared" si="6"/>
        <v>-113127.6</v>
      </c>
      <c r="H61"/>
    </row>
    <row r="62" spans="1:9">
      <c r="A62" s="1">
        <v>44641</v>
      </c>
      <c r="B62" t="s">
        <v>78</v>
      </c>
      <c r="C62" t="s">
        <v>8</v>
      </c>
      <c r="D62" t="s">
        <v>314</v>
      </c>
      <c r="E62" t="s">
        <v>409</v>
      </c>
      <c r="F62" s="44">
        <v>-387.09</v>
      </c>
      <c r="G62" s="44">
        <f t="shared" si="6"/>
        <v>-113514.69</v>
      </c>
      <c r="H62" s="82"/>
    </row>
    <row r="63" spans="1:9">
      <c r="A63" s="1">
        <v>44644</v>
      </c>
      <c r="B63" t="s">
        <v>117</v>
      </c>
      <c r="C63" t="s">
        <v>8</v>
      </c>
      <c r="D63" s="5" t="s">
        <v>58</v>
      </c>
      <c r="E63" t="s">
        <v>409</v>
      </c>
      <c r="F63" s="9">
        <v>56</v>
      </c>
      <c r="G63" s="44">
        <f t="shared" si="6"/>
        <v>-113458.69</v>
      </c>
      <c r="I63" s="62"/>
    </row>
    <row r="64" spans="1:9">
      <c r="A64" s="1">
        <v>44649</v>
      </c>
      <c r="B64" t="s">
        <v>114</v>
      </c>
      <c r="C64" t="s">
        <v>8</v>
      </c>
      <c r="D64" s="5" t="s">
        <v>371</v>
      </c>
      <c r="E64" t="s">
        <v>409</v>
      </c>
      <c r="F64" s="44">
        <v>100000</v>
      </c>
      <c r="G64" s="44">
        <f t="shared" si="6"/>
        <v>-13458.690000000002</v>
      </c>
    </row>
    <row r="65" spans="1:8">
      <c r="A65" s="1">
        <v>44656</v>
      </c>
      <c r="B65" t="s">
        <v>132</v>
      </c>
      <c r="C65" t="s">
        <v>8</v>
      </c>
      <c r="D65" t="s">
        <v>385</v>
      </c>
      <c r="E65" t="s">
        <v>409</v>
      </c>
      <c r="F65" s="62">
        <v>1402</v>
      </c>
      <c r="G65" s="44">
        <f t="shared" si="6"/>
        <v>-12056.690000000002</v>
      </c>
      <c r="H65"/>
    </row>
    <row r="66" spans="1:8">
      <c r="A66" s="1">
        <v>44658</v>
      </c>
      <c r="B66" t="s">
        <v>78</v>
      </c>
      <c r="C66" t="s">
        <v>8</v>
      </c>
      <c r="D66" t="s">
        <v>314</v>
      </c>
      <c r="E66" t="s">
        <v>409</v>
      </c>
      <c r="F66" s="44">
        <v>-387.09</v>
      </c>
      <c r="G66" s="44">
        <f t="shared" ref="G66:G72" si="7">G65+F66</f>
        <v>-12443.780000000002</v>
      </c>
      <c r="H66" s="82"/>
    </row>
    <row r="67" spans="1:8">
      <c r="A67" s="1">
        <v>44662</v>
      </c>
      <c r="B67" t="s">
        <v>248</v>
      </c>
      <c r="C67" t="s">
        <v>8</v>
      </c>
      <c r="D67" t="s">
        <v>364</v>
      </c>
      <c r="E67" t="s">
        <v>409</v>
      </c>
      <c r="F67" s="62">
        <v>1296.5899999999999</v>
      </c>
      <c r="G67" s="44">
        <f t="shared" si="7"/>
        <v>-11147.190000000002</v>
      </c>
    </row>
    <row r="68" spans="1:8">
      <c r="A68" s="1">
        <v>44663</v>
      </c>
      <c r="B68" t="s">
        <v>268</v>
      </c>
      <c r="C68" t="s">
        <v>8</v>
      </c>
      <c r="D68" s="5" t="s">
        <v>52</v>
      </c>
      <c r="E68" t="s">
        <v>409</v>
      </c>
      <c r="F68" s="83">
        <v>-1500</v>
      </c>
      <c r="G68" s="44">
        <f t="shared" si="7"/>
        <v>-12647.190000000002</v>
      </c>
    </row>
    <row r="69" spans="1:8">
      <c r="A69" s="1">
        <v>44663</v>
      </c>
      <c r="B69" t="s">
        <v>222</v>
      </c>
      <c r="C69" t="s">
        <v>8</v>
      </c>
      <c r="D69" s="5" t="s">
        <v>316</v>
      </c>
      <c r="E69" t="s">
        <v>409</v>
      </c>
      <c r="F69" s="83">
        <v>-1500</v>
      </c>
      <c r="G69" s="44">
        <f t="shared" si="7"/>
        <v>-14147.190000000002</v>
      </c>
    </row>
    <row r="70" spans="1:8">
      <c r="A70" s="1">
        <v>44663</v>
      </c>
      <c r="B70" t="s">
        <v>369</v>
      </c>
      <c r="C70" t="s">
        <v>8</v>
      </c>
      <c r="D70" s="5" t="s">
        <v>336</v>
      </c>
      <c r="E70" t="s">
        <v>409</v>
      </c>
      <c r="F70" s="83">
        <v>-205.5</v>
      </c>
      <c r="G70" s="44">
        <f t="shared" si="7"/>
        <v>-14352.690000000002</v>
      </c>
    </row>
    <row r="71" spans="1:8">
      <c r="A71" s="1">
        <v>44667</v>
      </c>
      <c r="B71" t="s">
        <v>81</v>
      </c>
      <c r="C71" t="s">
        <v>8</v>
      </c>
      <c r="D71" s="87" t="s">
        <v>313</v>
      </c>
      <c r="E71" t="s">
        <v>409</v>
      </c>
      <c r="F71" s="84">
        <v>-400</v>
      </c>
      <c r="G71" s="44">
        <f t="shared" si="7"/>
        <v>-14752.690000000002</v>
      </c>
    </row>
    <row r="72" spans="1:8">
      <c r="A72" s="1">
        <v>44673</v>
      </c>
      <c r="B72" t="s">
        <v>62</v>
      </c>
      <c r="C72" t="s">
        <v>8</v>
      </c>
      <c r="D72" s="5" t="s">
        <v>62</v>
      </c>
      <c r="E72" t="s">
        <v>409</v>
      </c>
      <c r="F72" s="9">
        <v>385</v>
      </c>
      <c r="G72" s="44">
        <f t="shared" si="7"/>
        <v>-14367.690000000002</v>
      </c>
    </row>
    <row r="73" spans="1:8">
      <c r="A73" s="1">
        <v>44673</v>
      </c>
      <c r="B73" t="s">
        <v>132</v>
      </c>
      <c r="C73" t="s">
        <v>8</v>
      </c>
      <c r="D73" t="s">
        <v>386</v>
      </c>
      <c r="E73" t="s">
        <v>409</v>
      </c>
      <c r="F73" s="9">
        <v>145.44999999999999</v>
      </c>
      <c r="G73" s="44">
        <f t="shared" ref="G73:G78" si="8">G72+F73</f>
        <v>-14222.240000000002</v>
      </c>
    </row>
    <row r="74" spans="1:8">
      <c r="A74" s="1">
        <v>44677</v>
      </c>
      <c r="B74" t="s">
        <v>78</v>
      </c>
      <c r="C74" t="s">
        <v>8</v>
      </c>
      <c r="D74" t="s">
        <v>314</v>
      </c>
      <c r="E74" t="s">
        <v>409</v>
      </c>
      <c r="F74" s="44">
        <v>-744.59</v>
      </c>
      <c r="G74" s="44">
        <f t="shared" si="8"/>
        <v>-14966.830000000002</v>
      </c>
      <c r="H74" s="82"/>
    </row>
    <row r="75" spans="1:8">
      <c r="A75" s="1">
        <v>44679</v>
      </c>
      <c r="B75" t="s">
        <v>78</v>
      </c>
      <c r="C75" t="s">
        <v>8</v>
      </c>
      <c r="D75" t="s">
        <v>314</v>
      </c>
      <c r="E75" t="s">
        <v>409</v>
      </c>
      <c r="F75" s="44">
        <v>-354.5</v>
      </c>
      <c r="G75" s="44">
        <f t="shared" si="8"/>
        <v>-15321.330000000002</v>
      </c>
      <c r="H75" s="82"/>
    </row>
    <row r="76" spans="1:8">
      <c r="A76" s="1">
        <v>44684</v>
      </c>
      <c r="B76" t="s">
        <v>78</v>
      </c>
      <c r="C76" t="s">
        <v>8</v>
      </c>
      <c r="D76" t="s">
        <v>314</v>
      </c>
      <c r="E76" t="s">
        <v>409</v>
      </c>
      <c r="F76" s="44">
        <v>-744.59</v>
      </c>
      <c r="G76" s="44">
        <f t="shared" si="8"/>
        <v>-16065.920000000002</v>
      </c>
      <c r="H76" s="82"/>
    </row>
    <row r="77" spans="1:8">
      <c r="A77" s="1">
        <v>44692</v>
      </c>
      <c r="B77" t="s">
        <v>248</v>
      </c>
      <c r="C77" t="s">
        <v>8</v>
      </c>
      <c r="D77" t="s">
        <v>364</v>
      </c>
      <c r="E77" t="s">
        <v>409</v>
      </c>
      <c r="F77" s="62">
        <v>1296.5899999999999</v>
      </c>
      <c r="G77" s="44">
        <f t="shared" si="8"/>
        <v>-14769.330000000002</v>
      </c>
    </row>
    <row r="78" spans="1:8">
      <c r="A78" s="1">
        <v>44697</v>
      </c>
      <c r="B78" t="s">
        <v>81</v>
      </c>
      <c r="C78" t="s">
        <v>8</v>
      </c>
      <c r="D78" s="87" t="s">
        <v>313</v>
      </c>
      <c r="E78" t="s">
        <v>409</v>
      </c>
      <c r="F78" s="84">
        <v>-400</v>
      </c>
      <c r="G78" s="44">
        <f t="shared" si="8"/>
        <v>-15169.330000000002</v>
      </c>
    </row>
    <row r="79" spans="1:8">
      <c r="A79" s="1">
        <v>44700</v>
      </c>
      <c r="B79" t="s">
        <v>78</v>
      </c>
      <c r="C79" t="s">
        <v>8</v>
      </c>
      <c r="D79" t="s">
        <v>314</v>
      </c>
      <c r="E79" t="s">
        <v>409</v>
      </c>
      <c r="F79" s="44">
        <v>-744.59</v>
      </c>
      <c r="G79" s="44">
        <f t="shared" ref="G79:G141" si="9">G78+F79</f>
        <v>-15913.920000000002</v>
      </c>
      <c r="H79" s="82"/>
    </row>
    <row r="80" spans="1:8">
      <c r="A80" s="1">
        <v>44714</v>
      </c>
      <c r="B80" t="s">
        <v>390</v>
      </c>
      <c r="C80" t="s">
        <v>8</v>
      </c>
      <c r="D80" s="5" t="s">
        <v>390</v>
      </c>
      <c r="E80" t="s">
        <v>409</v>
      </c>
      <c r="F80" s="84">
        <v>1600</v>
      </c>
      <c r="G80" s="44">
        <f t="shared" si="9"/>
        <v>-14313.920000000002</v>
      </c>
    </row>
    <row r="81" spans="1:8">
      <c r="A81" s="1">
        <v>44719</v>
      </c>
      <c r="B81" t="s">
        <v>333</v>
      </c>
      <c r="C81" t="s">
        <v>8</v>
      </c>
      <c r="D81" s="5" t="s">
        <v>52</v>
      </c>
      <c r="E81" t="s">
        <v>409</v>
      </c>
      <c r="F81" s="83">
        <v>-20624.990000000002</v>
      </c>
      <c r="G81" s="44">
        <f t="shared" si="9"/>
        <v>-34938.910000000003</v>
      </c>
    </row>
    <row r="82" spans="1:8">
      <c r="A82" s="1">
        <v>44719</v>
      </c>
      <c r="B82" t="s">
        <v>334</v>
      </c>
      <c r="C82" t="s">
        <v>8</v>
      </c>
      <c r="D82" s="5" t="s">
        <v>316</v>
      </c>
      <c r="E82" t="s">
        <v>409</v>
      </c>
      <c r="F82" s="83">
        <v>-20624.990000000002</v>
      </c>
      <c r="G82" s="44">
        <f t="shared" si="9"/>
        <v>-55563.900000000009</v>
      </c>
    </row>
    <row r="83" spans="1:8">
      <c r="A83" s="1">
        <v>44719</v>
      </c>
      <c r="B83" t="s">
        <v>114</v>
      </c>
      <c r="C83" t="s">
        <v>8</v>
      </c>
      <c r="D83" s="5" t="s">
        <v>341</v>
      </c>
      <c r="E83" t="s">
        <v>409</v>
      </c>
      <c r="F83" s="84">
        <v>30000</v>
      </c>
      <c r="G83" s="44">
        <f t="shared" si="9"/>
        <v>-25563.900000000009</v>
      </c>
      <c r="H83"/>
    </row>
    <row r="84" spans="1:8">
      <c r="A84" s="1">
        <v>44719</v>
      </c>
      <c r="B84" t="s">
        <v>78</v>
      </c>
      <c r="C84" t="s">
        <v>8</v>
      </c>
      <c r="D84" t="s">
        <v>314</v>
      </c>
      <c r="E84" t="s">
        <v>409</v>
      </c>
      <c r="F84" s="44">
        <v>-744.59</v>
      </c>
      <c r="G84" s="44">
        <f t="shared" si="9"/>
        <v>-26308.490000000009</v>
      </c>
      <c r="H84" s="82"/>
    </row>
    <row r="85" spans="1:8">
      <c r="A85" s="1">
        <v>44725</v>
      </c>
      <c r="B85" t="s">
        <v>248</v>
      </c>
      <c r="C85" t="s">
        <v>8</v>
      </c>
      <c r="D85" t="s">
        <v>364</v>
      </c>
      <c r="E85" t="s">
        <v>409</v>
      </c>
      <c r="F85" s="62">
        <v>1296.5899999999999</v>
      </c>
      <c r="G85" s="44">
        <f t="shared" si="9"/>
        <v>-25011.900000000009</v>
      </c>
    </row>
    <row r="86" spans="1:8">
      <c r="A86" s="1">
        <v>44728</v>
      </c>
      <c r="B86" t="s">
        <v>81</v>
      </c>
      <c r="C86" t="s">
        <v>8</v>
      </c>
      <c r="D86" s="87" t="s">
        <v>313</v>
      </c>
      <c r="E86" t="s">
        <v>409</v>
      </c>
      <c r="F86" s="84">
        <v>-400</v>
      </c>
      <c r="G86" s="44">
        <f t="shared" si="9"/>
        <v>-25411.900000000009</v>
      </c>
    </row>
    <row r="87" spans="1:8">
      <c r="A87" s="1">
        <v>44728</v>
      </c>
      <c r="B87" t="s">
        <v>78</v>
      </c>
      <c r="C87" t="s">
        <v>8</v>
      </c>
      <c r="D87" t="s">
        <v>314</v>
      </c>
      <c r="E87" t="s">
        <v>409</v>
      </c>
      <c r="F87" s="44">
        <v>-744.59</v>
      </c>
      <c r="G87" s="44">
        <f t="shared" si="9"/>
        <v>-26156.490000000009</v>
      </c>
      <c r="H87" s="82"/>
    </row>
    <row r="88" spans="1:8">
      <c r="A88" s="1">
        <v>44728</v>
      </c>
      <c r="B88" t="s">
        <v>80</v>
      </c>
      <c r="C88" t="s">
        <v>8</v>
      </c>
      <c r="D88" s="5" t="s">
        <v>87</v>
      </c>
      <c r="E88" t="s">
        <v>409</v>
      </c>
      <c r="F88" s="44">
        <v>133.91999999999999</v>
      </c>
      <c r="G88" s="44">
        <f t="shared" si="9"/>
        <v>-26022.570000000011</v>
      </c>
      <c r="H88" s="65" t="s">
        <v>401</v>
      </c>
    </row>
    <row r="89" spans="1:8">
      <c r="A89" s="1">
        <v>44378</v>
      </c>
      <c r="B89" t="s">
        <v>400</v>
      </c>
      <c r="C89" t="s">
        <v>55</v>
      </c>
      <c r="D89" t="s">
        <v>400</v>
      </c>
      <c r="E89" t="s">
        <v>409</v>
      </c>
      <c r="F89" s="62">
        <v>0</v>
      </c>
      <c r="G89" s="44">
        <v>-53062.089999999975</v>
      </c>
      <c r="H89" s="84"/>
    </row>
    <row r="90" spans="1:8">
      <c r="A90" s="1">
        <v>44392</v>
      </c>
      <c r="B90" t="s">
        <v>159</v>
      </c>
      <c r="C90" t="s">
        <v>55</v>
      </c>
      <c r="D90" s="87" t="s">
        <v>323</v>
      </c>
      <c r="E90" t="s">
        <v>409</v>
      </c>
      <c r="F90" s="86">
        <v>929.04</v>
      </c>
      <c r="G90" s="44">
        <f t="shared" si="9"/>
        <v>-52133.049999999974</v>
      </c>
      <c r="H90"/>
    </row>
    <row r="91" spans="1:8">
      <c r="A91" s="1">
        <v>44392</v>
      </c>
      <c r="B91" t="s">
        <v>159</v>
      </c>
      <c r="C91" t="s">
        <v>55</v>
      </c>
      <c r="D91" s="87" t="s">
        <v>324</v>
      </c>
      <c r="E91" t="s">
        <v>409</v>
      </c>
      <c r="F91" s="86">
        <v>543.20000000000005</v>
      </c>
      <c r="G91" s="44">
        <f t="shared" si="9"/>
        <v>-51589.849999999977</v>
      </c>
      <c r="H91"/>
    </row>
    <row r="92" spans="1:8">
      <c r="A92" s="1">
        <v>44392</v>
      </c>
      <c r="B92" t="s">
        <v>248</v>
      </c>
      <c r="C92" t="s">
        <v>55</v>
      </c>
      <c r="D92" s="87" t="s">
        <v>70</v>
      </c>
      <c r="E92" t="s">
        <v>409</v>
      </c>
      <c r="F92" s="86">
        <v>606</v>
      </c>
      <c r="G92" s="44">
        <f t="shared" si="9"/>
        <v>-50983.849999999977</v>
      </c>
      <c r="H92" s="82"/>
    </row>
    <row r="93" spans="1:8">
      <c r="A93" s="1">
        <v>44392</v>
      </c>
      <c r="B93" t="s">
        <v>248</v>
      </c>
      <c r="C93" t="s">
        <v>55</v>
      </c>
      <c r="D93" s="87" t="s">
        <v>71</v>
      </c>
      <c r="E93" t="s">
        <v>409</v>
      </c>
      <c r="F93" s="86">
        <v>1291</v>
      </c>
      <c r="G93" s="44">
        <f t="shared" si="9"/>
        <v>-49692.849999999977</v>
      </c>
      <c r="H93" s="82"/>
    </row>
    <row r="94" spans="1:8">
      <c r="A94" s="1">
        <v>44393</v>
      </c>
      <c r="B94" t="s">
        <v>81</v>
      </c>
      <c r="C94" t="s">
        <v>55</v>
      </c>
      <c r="D94" s="87" t="s">
        <v>313</v>
      </c>
      <c r="E94" t="s">
        <v>409</v>
      </c>
      <c r="F94" s="86">
        <v>-400</v>
      </c>
      <c r="G94" s="44">
        <f t="shared" si="9"/>
        <v>-50092.849999999977</v>
      </c>
      <c r="H94" s="82"/>
    </row>
    <row r="95" spans="1:8">
      <c r="A95" s="1">
        <v>44398</v>
      </c>
      <c r="B95" t="s">
        <v>78</v>
      </c>
      <c r="C95" t="s">
        <v>55</v>
      </c>
      <c r="D95" s="87" t="s">
        <v>314</v>
      </c>
      <c r="E95" t="s">
        <v>409</v>
      </c>
      <c r="F95" s="86">
        <v>-744.59</v>
      </c>
      <c r="G95" s="44">
        <f t="shared" si="9"/>
        <v>-50837.439999999973</v>
      </c>
      <c r="H95" s="82"/>
    </row>
    <row r="96" spans="1:8">
      <c r="A96" s="1">
        <v>44405</v>
      </c>
      <c r="B96" t="s">
        <v>78</v>
      </c>
      <c r="C96" t="s">
        <v>55</v>
      </c>
      <c r="D96" s="87" t="s">
        <v>314</v>
      </c>
      <c r="E96" t="s">
        <v>409</v>
      </c>
      <c r="F96" s="86">
        <v>-744.59</v>
      </c>
      <c r="G96" s="44">
        <f t="shared" si="9"/>
        <v>-51582.02999999997</v>
      </c>
      <c r="H96" s="82"/>
    </row>
    <row r="97" spans="1:8">
      <c r="A97" s="1">
        <v>44412</v>
      </c>
      <c r="B97" t="s">
        <v>114</v>
      </c>
      <c r="C97" t="s">
        <v>55</v>
      </c>
      <c r="D97" s="5" t="s">
        <v>338</v>
      </c>
      <c r="E97" t="s">
        <v>409</v>
      </c>
      <c r="F97" s="81">
        <v>7500</v>
      </c>
      <c r="G97" s="44">
        <f t="shared" si="9"/>
        <v>-44082.02999999997</v>
      </c>
      <c r="H97"/>
    </row>
    <row r="98" spans="1:8">
      <c r="A98" s="1">
        <v>44423</v>
      </c>
      <c r="B98" t="s">
        <v>248</v>
      </c>
      <c r="C98" t="s">
        <v>55</v>
      </c>
      <c r="D98" s="87" t="s">
        <v>70</v>
      </c>
      <c r="E98" t="s">
        <v>409</v>
      </c>
      <c r="F98" s="86">
        <v>606</v>
      </c>
      <c r="G98" s="44">
        <f t="shared" si="9"/>
        <v>-43476.02999999997</v>
      </c>
      <c r="H98" s="82"/>
    </row>
    <row r="99" spans="1:8">
      <c r="A99" s="1">
        <v>44423</v>
      </c>
      <c r="B99" t="s">
        <v>248</v>
      </c>
      <c r="C99" t="s">
        <v>55</v>
      </c>
      <c r="D99" s="87" t="s">
        <v>71</v>
      </c>
      <c r="E99" t="s">
        <v>409</v>
      </c>
      <c r="F99" s="86">
        <v>1291</v>
      </c>
      <c r="G99" s="44">
        <f t="shared" si="9"/>
        <v>-42185.02999999997</v>
      </c>
      <c r="H99" s="82"/>
    </row>
    <row r="100" spans="1:8">
      <c r="A100" s="1">
        <v>44424</v>
      </c>
      <c r="B100" t="s">
        <v>81</v>
      </c>
      <c r="C100" t="s">
        <v>55</v>
      </c>
      <c r="D100" s="87" t="s">
        <v>313</v>
      </c>
      <c r="E100" t="s">
        <v>409</v>
      </c>
      <c r="F100" s="86">
        <v>-400</v>
      </c>
      <c r="G100" s="44">
        <f t="shared" si="9"/>
        <v>-42585.02999999997</v>
      </c>
      <c r="H100" s="82"/>
    </row>
    <row r="101" spans="1:8">
      <c r="A101" s="1">
        <v>44429</v>
      </c>
      <c r="B101" t="s">
        <v>78</v>
      </c>
      <c r="C101" t="s">
        <v>55</v>
      </c>
      <c r="D101" s="87" t="s">
        <v>314</v>
      </c>
      <c r="E101" t="s">
        <v>409</v>
      </c>
      <c r="F101" s="86">
        <v>-744.59</v>
      </c>
      <c r="G101" s="44">
        <f t="shared" si="9"/>
        <v>-43329.619999999966</v>
      </c>
      <c r="H101" s="82"/>
    </row>
    <row r="102" spans="1:8">
      <c r="A102" s="1">
        <v>44433</v>
      </c>
      <c r="B102" t="s">
        <v>300</v>
      </c>
      <c r="C102" t="s">
        <v>55</v>
      </c>
      <c r="D102" s="87" t="s">
        <v>298</v>
      </c>
      <c r="E102" t="s">
        <v>409</v>
      </c>
      <c r="F102" s="86">
        <v>207.21</v>
      </c>
      <c r="G102" s="44">
        <f t="shared" si="9"/>
        <v>-43122.409999999967</v>
      </c>
      <c r="H102"/>
    </row>
    <row r="103" spans="1:8">
      <c r="A103" s="1">
        <v>44433</v>
      </c>
      <c r="B103" t="s">
        <v>300</v>
      </c>
      <c r="C103" t="s">
        <v>55</v>
      </c>
      <c r="D103" s="87" t="s">
        <v>299</v>
      </c>
      <c r="E103" t="s">
        <v>409</v>
      </c>
      <c r="F103" s="86">
        <v>207.21</v>
      </c>
      <c r="G103" s="44">
        <f t="shared" si="9"/>
        <v>-42915.199999999968</v>
      </c>
      <c r="H103"/>
    </row>
    <row r="104" spans="1:8">
      <c r="A104" s="1">
        <v>44439</v>
      </c>
      <c r="B104" t="s">
        <v>78</v>
      </c>
      <c r="C104" t="s">
        <v>55</v>
      </c>
      <c r="D104" s="87" t="s">
        <v>314</v>
      </c>
      <c r="E104" t="s">
        <v>409</v>
      </c>
      <c r="F104" s="86">
        <v>-744.59</v>
      </c>
      <c r="G104" s="44">
        <f t="shared" si="9"/>
        <v>-43659.789999999964</v>
      </c>
      <c r="H104" s="82"/>
    </row>
    <row r="105" spans="1:8">
      <c r="A105" s="1">
        <v>44449</v>
      </c>
      <c r="B105" t="s">
        <v>159</v>
      </c>
      <c r="C105" t="s">
        <v>55</v>
      </c>
      <c r="D105" s="87" t="s">
        <v>323</v>
      </c>
      <c r="E105" t="s">
        <v>409</v>
      </c>
      <c r="F105" s="86">
        <v>929.05</v>
      </c>
      <c r="G105" s="44">
        <f t="shared" si="9"/>
        <v>-42730.739999999962</v>
      </c>
      <c r="H105"/>
    </row>
    <row r="106" spans="1:8">
      <c r="A106" s="1">
        <v>44449</v>
      </c>
      <c r="B106" t="s">
        <v>159</v>
      </c>
      <c r="C106" t="s">
        <v>55</v>
      </c>
      <c r="D106" s="87" t="s">
        <v>324</v>
      </c>
      <c r="E106" t="s">
        <v>409</v>
      </c>
      <c r="F106" s="86">
        <v>543.20000000000005</v>
      </c>
      <c r="G106" s="44">
        <f t="shared" si="9"/>
        <v>-42187.539999999964</v>
      </c>
      <c r="H106"/>
    </row>
    <row r="107" spans="1:8">
      <c r="A107" s="1">
        <v>44454</v>
      </c>
      <c r="B107" t="s">
        <v>248</v>
      </c>
      <c r="C107" t="s">
        <v>55</v>
      </c>
      <c r="D107" s="87" t="s">
        <v>70</v>
      </c>
      <c r="E107" t="s">
        <v>409</v>
      </c>
      <c r="F107" s="86">
        <v>606</v>
      </c>
      <c r="G107" s="44">
        <f t="shared" si="9"/>
        <v>-41581.539999999964</v>
      </c>
      <c r="H107" s="82"/>
    </row>
    <row r="108" spans="1:8">
      <c r="A108" s="1">
        <v>44454</v>
      </c>
      <c r="B108" t="s">
        <v>248</v>
      </c>
      <c r="C108" t="s">
        <v>55</v>
      </c>
      <c r="D108" s="87" t="s">
        <v>71</v>
      </c>
      <c r="E108" t="s">
        <v>409</v>
      </c>
      <c r="F108" s="86">
        <v>1291</v>
      </c>
      <c r="G108" s="44">
        <f t="shared" si="9"/>
        <v>-40290.539999999964</v>
      </c>
      <c r="H108" s="82"/>
    </row>
    <row r="109" spans="1:8">
      <c r="A109" s="1">
        <v>44455</v>
      </c>
      <c r="B109" t="s">
        <v>80</v>
      </c>
      <c r="C109" t="s">
        <v>55</v>
      </c>
      <c r="D109" s="5" t="s">
        <v>87</v>
      </c>
      <c r="E109" t="s">
        <v>409</v>
      </c>
      <c r="F109" s="86">
        <v>214.12</v>
      </c>
      <c r="G109" s="44">
        <f t="shared" si="9"/>
        <v>-40076.419999999962</v>
      </c>
      <c r="H109"/>
    </row>
    <row r="110" spans="1:8">
      <c r="A110" s="1">
        <v>44455</v>
      </c>
      <c r="B110" t="s">
        <v>113</v>
      </c>
      <c r="C110" t="s">
        <v>55</v>
      </c>
      <c r="D110" s="5" t="s">
        <v>86</v>
      </c>
      <c r="E110" t="s">
        <v>409</v>
      </c>
      <c r="F110" s="86">
        <v>1384.24</v>
      </c>
      <c r="G110" s="44">
        <f t="shared" si="9"/>
        <v>-38692.179999999964</v>
      </c>
      <c r="H110"/>
    </row>
    <row r="111" spans="1:8">
      <c r="A111" s="1">
        <v>44455</v>
      </c>
      <c r="B111" t="s">
        <v>81</v>
      </c>
      <c r="C111" t="s">
        <v>55</v>
      </c>
      <c r="D111" s="87" t="s">
        <v>313</v>
      </c>
      <c r="E111" t="s">
        <v>409</v>
      </c>
      <c r="F111" s="86">
        <v>-400</v>
      </c>
      <c r="G111" s="44">
        <f t="shared" si="9"/>
        <v>-39092.179999999964</v>
      </c>
      <c r="H111" s="82"/>
    </row>
    <row r="112" spans="1:8">
      <c r="A112" s="1">
        <v>44467</v>
      </c>
      <c r="B112" t="s">
        <v>78</v>
      </c>
      <c r="C112" t="s">
        <v>55</v>
      </c>
      <c r="D112" s="87" t="s">
        <v>314</v>
      </c>
      <c r="E112" t="s">
        <v>409</v>
      </c>
      <c r="F112" s="86">
        <v>-744.59</v>
      </c>
      <c r="G112" s="44">
        <f t="shared" si="9"/>
        <v>-39836.76999999996</v>
      </c>
      <c r="H112" s="82"/>
    </row>
    <row r="113" spans="1:9">
      <c r="A113" s="1">
        <v>44491</v>
      </c>
      <c r="B113" t="s">
        <v>78</v>
      </c>
      <c r="C113" t="s">
        <v>55</v>
      </c>
      <c r="D113" s="87" t="s">
        <v>314</v>
      </c>
      <c r="E113" t="s">
        <v>409</v>
      </c>
      <c r="F113" s="86">
        <v>-1492.18</v>
      </c>
      <c r="G113" s="44">
        <f t="shared" si="9"/>
        <v>-41328.949999999961</v>
      </c>
      <c r="H113" s="82"/>
    </row>
    <row r="114" spans="1:9">
      <c r="A114" s="1">
        <v>44532</v>
      </c>
      <c r="B114" t="s">
        <v>114</v>
      </c>
      <c r="C114" t="s">
        <v>55</v>
      </c>
      <c r="D114" s="5" t="s">
        <v>359</v>
      </c>
      <c r="E114" t="s">
        <v>409</v>
      </c>
      <c r="F114" s="86">
        <v>41328.949999999997</v>
      </c>
      <c r="G114" s="44">
        <f t="shared" si="9"/>
        <v>0</v>
      </c>
      <c r="H114" s="65" t="s">
        <v>401</v>
      </c>
    </row>
    <row r="115" spans="1:9">
      <c r="A115" s="1">
        <v>44378</v>
      </c>
      <c r="B115" t="s">
        <v>400</v>
      </c>
      <c r="C115" t="s">
        <v>238</v>
      </c>
      <c r="D115" t="s">
        <v>400</v>
      </c>
      <c r="E115" t="s">
        <v>409</v>
      </c>
      <c r="F115" s="9">
        <v>0</v>
      </c>
      <c r="G115" s="9">
        <v>84143.290000000066</v>
      </c>
      <c r="H115" s="62" t="s">
        <v>326</v>
      </c>
      <c r="I115" s="62"/>
    </row>
    <row r="116" spans="1:9">
      <c r="A116" s="1">
        <v>44391</v>
      </c>
      <c r="B116" t="s">
        <v>263</v>
      </c>
      <c r="C116" t="s">
        <v>238</v>
      </c>
      <c r="D116" t="s">
        <v>245</v>
      </c>
      <c r="E116" t="s">
        <v>409</v>
      </c>
      <c r="F116" s="62">
        <v>151.94999999999999</v>
      </c>
      <c r="G116" s="44">
        <f t="shared" si="9"/>
        <v>84295.240000000063</v>
      </c>
    </row>
    <row r="117" spans="1:9">
      <c r="A117" s="1">
        <v>44391</v>
      </c>
      <c r="B117" t="s">
        <v>2</v>
      </c>
      <c r="C117" t="s">
        <v>238</v>
      </c>
      <c r="D117" t="s">
        <v>246</v>
      </c>
      <c r="E117" t="s">
        <v>409</v>
      </c>
      <c r="F117" s="62">
        <v>12</v>
      </c>
      <c r="G117" s="44">
        <f t="shared" si="9"/>
        <v>84307.240000000063</v>
      </c>
    </row>
    <row r="118" spans="1:9">
      <c r="A118" s="1">
        <v>44392</v>
      </c>
      <c r="B118" t="s">
        <v>248</v>
      </c>
      <c r="C118" t="s">
        <v>238</v>
      </c>
      <c r="D118" t="s">
        <v>252</v>
      </c>
      <c r="E118" t="s">
        <v>409</v>
      </c>
      <c r="F118" s="62">
        <v>-606</v>
      </c>
      <c r="G118" s="44">
        <f t="shared" si="9"/>
        <v>83701.240000000063</v>
      </c>
    </row>
    <row r="119" spans="1:9">
      <c r="A119" s="1">
        <v>44422</v>
      </c>
      <c r="B119" t="s">
        <v>263</v>
      </c>
      <c r="C119" t="s">
        <v>238</v>
      </c>
      <c r="D119" t="s">
        <v>245</v>
      </c>
      <c r="E119" t="s">
        <v>409</v>
      </c>
      <c r="F119" s="62">
        <v>175.74</v>
      </c>
      <c r="G119" s="44">
        <f t="shared" si="9"/>
        <v>83876.980000000069</v>
      </c>
    </row>
    <row r="120" spans="1:9">
      <c r="A120" s="1">
        <v>44422</v>
      </c>
      <c r="B120" t="s">
        <v>2</v>
      </c>
      <c r="C120" t="s">
        <v>238</v>
      </c>
      <c r="D120" t="s">
        <v>246</v>
      </c>
      <c r="E120" t="s">
        <v>409</v>
      </c>
      <c r="F120" s="62">
        <v>12</v>
      </c>
      <c r="G120" s="44">
        <f t="shared" si="9"/>
        <v>83888.980000000069</v>
      </c>
    </row>
    <row r="121" spans="1:9">
      <c r="A121" s="1">
        <v>44423</v>
      </c>
      <c r="B121" t="s">
        <v>248</v>
      </c>
      <c r="C121" t="s">
        <v>238</v>
      </c>
      <c r="D121" t="s">
        <v>252</v>
      </c>
      <c r="E121" t="s">
        <v>409</v>
      </c>
      <c r="F121" s="62">
        <v>-606</v>
      </c>
      <c r="G121" s="44">
        <f t="shared" si="9"/>
        <v>83282.980000000069</v>
      </c>
    </row>
    <row r="122" spans="1:9">
      <c r="A122" s="1">
        <v>44453</v>
      </c>
      <c r="B122" t="s">
        <v>263</v>
      </c>
      <c r="C122" t="s">
        <v>238</v>
      </c>
      <c r="D122" t="s">
        <v>245</v>
      </c>
      <c r="E122" t="s">
        <v>409</v>
      </c>
      <c r="F122" s="62">
        <v>201.12</v>
      </c>
      <c r="G122" s="44">
        <f t="shared" si="9"/>
        <v>83484.100000000064</v>
      </c>
    </row>
    <row r="123" spans="1:9">
      <c r="A123" s="1">
        <v>44453</v>
      </c>
      <c r="B123" t="s">
        <v>2</v>
      </c>
      <c r="C123" t="s">
        <v>238</v>
      </c>
      <c r="D123" t="s">
        <v>246</v>
      </c>
      <c r="E123" t="s">
        <v>409</v>
      </c>
      <c r="F123" s="62">
        <v>12</v>
      </c>
      <c r="G123" s="44">
        <f t="shared" si="9"/>
        <v>83496.100000000064</v>
      </c>
    </row>
    <row r="124" spans="1:9">
      <c r="A124" s="1">
        <v>44454</v>
      </c>
      <c r="B124" t="s">
        <v>248</v>
      </c>
      <c r="C124" t="s">
        <v>238</v>
      </c>
      <c r="D124" t="s">
        <v>252</v>
      </c>
      <c r="E124" t="s">
        <v>409</v>
      </c>
      <c r="F124" s="62">
        <v>-606</v>
      </c>
      <c r="G124" s="44">
        <f t="shared" si="9"/>
        <v>82890.100000000064</v>
      </c>
    </row>
    <row r="125" spans="1:9">
      <c r="A125" s="1">
        <v>44480</v>
      </c>
      <c r="B125" t="s">
        <v>263</v>
      </c>
      <c r="C125" t="s">
        <v>238</v>
      </c>
      <c r="D125" t="s">
        <v>245</v>
      </c>
      <c r="E125" t="s">
        <v>409</v>
      </c>
      <c r="F125" s="62">
        <v>181.38</v>
      </c>
      <c r="G125" s="44">
        <f t="shared" si="9"/>
        <v>83071.480000000069</v>
      </c>
    </row>
    <row r="126" spans="1:9">
      <c r="A126" s="1">
        <v>44480</v>
      </c>
      <c r="B126" t="s">
        <v>2</v>
      </c>
      <c r="C126" t="s">
        <v>238</v>
      </c>
      <c r="D126" t="s">
        <v>246</v>
      </c>
      <c r="E126" t="s">
        <v>409</v>
      </c>
      <c r="F126" s="62">
        <v>12</v>
      </c>
      <c r="G126" s="44">
        <f t="shared" si="9"/>
        <v>83083.480000000069</v>
      </c>
    </row>
    <row r="127" spans="1:9">
      <c r="A127" s="1">
        <v>44480</v>
      </c>
      <c r="B127" t="s">
        <v>2</v>
      </c>
      <c r="C127" t="s">
        <v>238</v>
      </c>
      <c r="D127" t="s">
        <v>354</v>
      </c>
      <c r="E127" t="s">
        <v>409</v>
      </c>
      <c r="F127" s="62">
        <v>350</v>
      </c>
      <c r="G127" s="44">
        <f t="shared" si="9"/>
        <v>83433.480000000069</v>
      </c>
    </row>
    <row r="128" spans="1:9">
      <c r="A128" s="1">
        <v>44480</v>
      </c>
      <c r="B128" t="s">
        <v>248</v>
      </c>
      <c r="C128" t="s">
        <v>238</v>
      </c>
      <c r="D128" t="s">
        <v>252</v>
      </c>
      <c r="E128" t="s">
        <v>409</v>
      </c>
      <c r="F128" s="62">
        <v>-83433.48</v>
      </c>
      <c r="G128" s="44">
        <f t="shared" si="9"/>
        <v>0</v>
      </c>
      <c r="H128" s="65" t="s">
        <v>401</v>
      </c>
    </row>
    <row r="129" spans="1:9">
      <c r="A129" s="1">
        <v>44378</v>
      </c>
      <c r="B129" t="s">
        <v>400</v>
      </c>
      <c r="C129" t="s">
        <v>250</v>
      </c>
      <c r="D129" t="s">
        <v>400</v>
      </c>
      <c r="E129" t="s">
        <v>409</v>
      </c>
      <c r="F129" s="9">
        <v>0</v>
      </c>
      <c r="G129" s="9">
        <v>188211.71000000028</v>
      </c>
      <c r="H129" s="62" t="s">
        <v>326</v>
      </c>
      <c r="I129" s="62"/>
    </row>
    <row r="130" spans="1:9">
      <c r="A130" s="1">
        <v>44391</v>
      </c>
      <c r="B130" t="s">
        <v>263</v>
      </c>
      <c r="C130" t="s">
        <v>250</v>
      </c>
      <c r="D130" t="s">
        <v>245</v>
      </c>
      <c r="E130" t="s">
        <v>409</v>
      </c>
      <c r="F130" s="62">
        <v>908.06</v>
      </c>
      <c r="G130" s="44">
        <f t="shared" si="9"/>
        <v>189119.77000000028</v>
      </c>
    </row>
    <row r="131" spans="1:9">
      <c r="A131" s="1">
        <v>44391</v>
      </c>
      <c r="B131" t="s">
        <v>2</v>
      </c>
      <c r="C131" t="s">
        <v>250</v>
      </c>
      <c r="D131" t="s">
        <v>246</v>
      </c>
      <c r="E131" t="s">
        <v>409</v>
      </c>
      <c r="F131" s="62">
        <v>12</v>
      </c>
      <c r="G131" s="44">
        <f t="shared" si="9"/>
        <v>189131.77000000028</v>
      </c>
    </row>
    <row r="132" spans="1:9">
      <c r="A132" s="1">
        <v>44392</v>
      </c>
      <c r="B132" t="s">
        <v>248</v>
      </c>
      <c r="C132" t="s">
        <v>250</v>
      </c>
      <c r="D132" t="s">
        <v>252</v>
      </c>
      <c r="E132" t="s">
        <v>409</v>
      </c>
      <c r="F132" s="62">
        <v>-1291</v>
      </c>
      <c r="G132" s="44">
        <f t="shared" si="9"/>
        <v>187840.77000000028</v>
      </c>
    </row>
    <row r="133" spans="1:9">
      <c r="A133" s="1">
        <v>44422</v>
      </c>
      <c r="B133" t="s">
        <v>263</v>
      </c>
      <c r="C133" t="s">
        <v>250</v>
      </c>
      <c r="D133" t="s">
        <v>245</v>
      </c>
      <c r="E133" t="s">
        <v>409</v>
      </c>
      <c r="F133" s="62">
        <v>936.48</v>
      </c>
      <c r="G133" s="44">
        <f t="shared" si="9"/>
        <v>188777.25000000029</v>
      </c>
    </row>
    <row r="134" spans="1:9">
      <c r="A134" s="1">
        <v>44422</v>
      </c>
      <c r="B134" t="s">
        <v>2</v>
      </c>
      <c r="C134" t="s">
        <v>250</v>
      </c>
      <c r="D134" t="s">
        <v>246</v>
      </c>
      <c r="E134" t="s">
        <v>409</v>
      </c>
      <c r="F134" s="62">
        <v>12</v>
      </c>
      <c r="G134" s="44">
        <f t="shared" si="9"/>
        <v>188789.25000000029</v>
      </c>
    </row>
    <row r="135" spans="1:9">
      <c r="A135" s="1">
        <v>44423</v>
      </c>
      <c r="B135" t="s">
        <v>248</v>
      </c>
      <c r="C135" t="s">
        <v>250</v>
      </c>
      <c r="D135" t="s">
        <v>252</v>
      </c>
      <c r="E135" t="s">
        <v>409</v>
      </c>
      <c r="F135" s="62">
        <v>-1291</v>
      </c>
      <c r="G135" s="44">
        <f t="shared" si="9"/>
        <v>187498.25000000029</v>
      </c>
    </row>
    <row r="136" spans="1:9">
      <c r="A136" s="1">
        <v>44453</v>
      </c>
      <c r="B136" t="s">
        <v>263</v>
      </c>
      <c r="C136" t="s">
        <v>250</v>
      </c>
      <c r="D136" t="s">
        <v>245</v>
      </c>
      <c r="E136" t="s">
        <v>409</v>
      </c>
      <c r="F136" s="62">
        <v>934.77</v>
      </c>
      <c r="G136" s="44">
        <f t="shared" si="9"/>
        <v>188433.02000000028</v>
      </c>
    </row>
    <row r="137" spans="1:9">
      <c r="A137" s="1">
        <v>44453</v>
      </c>
      <c r="B137" t="s">
        <v>2</v>
      </c>
      <c r="C137" t="s">
        <v>250</v>
      </c>
      <c r="D137" t="s">
        <v>246</v>
      </c>
      <c r="E137" t="s">
        <v>409</v>
      </c>
      <c r="F137" s="62">
        <v>12</v>
      </c>
      <c r="G137" s="44">
        <f t="shared" si="9"/>
        <v>188445.02000000028</v>
      </c>
    </row>
    <row r="138" spans="1:9">
      <c r="A138" s="1">
        <v>44454</v>
      </c>
      <c r="B138" t="s">
        <v>248</v>
      </c>
      <c r="C138" t="s">
        <v>250</v>
      </c>
      <c r="D138" t="s">
        <v>252</v>
      </c>
      <c r="E138" t="s">
        <v>409</v>
      </c>
      <c r="F138" s="62">
        <v>-1291</v>
      </c>
      <c r="G138" s="44">
        <f t="shared" si="9"/>
        <v>187154.02000000028</v>
      </c>
    </row>
    <row r="139" spans="1:9">
      <c r="A139" s="1">
        <v>44480</v>
      </c>
      <c r="B139" t="s">
        <v>263</v>
      </c>
      <c r="C139" t="s">
        <v>250</v>
      </c>
      <c r="D139" t="s">
        <v>245</v>
      </c>
      <c r="E139" t="s">
        <v>409</v>
      </c>
      <c r="F139" s="62">
        <v>782.56</v>
      </c>
      <c r="G139" s="44">
        <f t="shared" si="9"/>
        <v>187936.58000000028</v>
      </c>
    </row>
    <row r="140" spans="1:9">
      <c r="A140" s="1">
        <v>44480</v>
      </c>
      <c r="B140" t="s">
        <v>2</v>
      </c>
      <c r="C140" t="s">
        <v>250</v>
      </c>
      <c r="D140" t="s">
        <v>246</v>
      </c>
      <c r="E140" t="s">
        <v>409</v>
      </c>
      <c r="F140" s="62">
        <v>12</v>
      </c>
      <c r="G140" s="44">
        <f t="shared" si="9"/>
        <v>187948.58000000028</v>
      </c>
    </row>
    <row r="141" spans="1:9">
      <c r="A141" s="1">
        <v>44480</v>
      </c>
      <c r="B141" t="s">
        <v>248</v>
      </c>
      <c r="C141" t="s">
        <v>250</v>
      </c>
      <c r="D141" t="s">
        <v>252</v>
      </c>
      <c r="E141" t="s">
        <v>409</v>
      </c>
      <c r="F141" s="62">
        <v>-187948.58</v>
      </c>
      <c r="G141" s="44">
        <f t="shared" si="9"/>
        <v>2.9103830456733704E-10</v>
      </c>
      <c r="H141" s="65" t="s">
        <v>401</v>
      </c>
      <c r="I141" s="39"/>
    </row>
    <row r="142" spans="1:9">
      <c r="A142" s="1">
        <v>44480</v>
      </c>
      <c r="B142" t="s">
        <v>239</v>
      </c>
      <c r="C142" t="s">
        <v>356</v>
      </c>
      <c r="D142" t="s">
        <v>360</v>
      </c>
      <c r="E142" t="s">
        <v>409</v>
      </c>
      <c r="F142" s="9">
        <v>271780</v>
      </c>
      <c r="G142" s="9">
        <f>F142</f>
        <v>271780</v>
      </c>
      <c r="I142" s="57" t="s">
        <v>822</v>
      </c>
    </row>
    <row r="143" spans="1:9">
      <c r="A143" s="1">
        <v>44480</v>
      </c>
      <c r="B143" t="s">
        <v>361</v>
      </c>
      <c r="C143" t="s">
        <v>356</v>
      </c>
      <c r="D143" t="s">
        <v>362</v>
      </c>
      <c r="E143" t="s">
        <v>409</v>
      </c>
      <c r="F143" s="9">
        <v>220</v>
      </c>
      <c r="G143" s="9">
        <f>G142+F143</f>
        <v>272000</v>
      </c>
    </row>
    <row r="144" spans="1:9">
      <c r="A144" s="1">
        <v>44481</v>
      </c>
      <c r="B144" t="s">
        <v>248</v>
      </c>
      <c r="C144" t="s">
        <v>356</v>
      </c>
      <c r="D144" t="s">
        <v>363</v>
      </c>
      <c r="E144" t="s">
        <v>409</v>
      </c>
      <c r="F144" s="9">
        <v>-173.14</v>
      </c>
      <c r="G144" s="9">
        <f t="shared" ref="G144:G146" si="10">G143+F144</f>
        <v>271826.86</v>
      </c>
      <c r="I144" s="39"/>
    </row>
    <row r="145" spans="1:9">
      <c r="A145" s="1">
        <v>44511</v>
      </c>
      <c r="B145" t="s">
        <v>248</v>
      </c>
      <c r="C145" t="s">
        <v>356</v>
      </c>
      <c r="D145" t="s">
        <v>252</v>
      </c>
      <c r="E145" t="s">
        <v>409</v>
      </c>
      <c r="F145" s="9">
        <v>-1296.5899999999999</v>
      </c>
      <c r="G145" s="9">
        <f t="shared" si="10"/>
        <v>270530.26999999996</v>
      </c>
      <c r="I145" s="39"/>
    </row>
    <row r="146" spans="1:9">
      <c r="A146" s="1">
        <v>44511</v>
      </c>
      <c r="B146" t="s">
        <v>263</v>
      </c>
      <c r="C146" t="s">
        <v>356</v>
      </c>
      <c r="D146" t="s">
        <v>245</v>
      </c>
      <c r="E146" t="s">
        <v>409</v>
      </c>
      <c r="F146" s="9">
        <v>921.16</v>
      </c>
      <c r="G146" s="9">
        <f t="shared" si="10"/>
        <v>271451.42999999993</v>
      </c>
    </row>
    <row r="147" spans="1:9">
      <c r="A147" s="1">
        <v>44541</v>
      </c>
      <c r="B147" t="s">
        <v>248</v>
      </c>
      <c r="C147" t="s">
        <v>356</v>
      </c>
      <c r="D147" t="s">
        <v>252</v>
      </c>
      <c r="E147" t="s">
        <v>409</v>
      </c>
      <c r="F147" s="9">
        <v>-1296.5899999999999</v>
      </c>
      <c r="G147" s="9">
        <f t="shared" ref="G147:G152" si="11">G146+F147</f>
        <v>270154.83999999991</v>
      </c>
    </row>
    <row r="148" spans="1:9">
      <c r="A148" s="1">
        <f>A147</f>
        <v>44541</v>
      </c>
      <c r="B148" t="s">
        <v>263</v>
      </c>
      <c r="C148" t="s">
        <v>356</v>
      </c>
      <c r="D148" t="s">
        <v>245</v>
      </c>
      <c r="E148" t="s">
        <v>409</v>
      </c>
      <c r="F148" s="9">
        <v>890.21</v>
      </c>
      <c r="G148" s="9">
        <f t="shared" si="11"/>
        <v>271045.04999999993</v>
      </c>
    </row>
    <row r="149" spans="1:9">
      <c r="A149" s="1">
        <v>44572</v>
      </c>
      <c r="B149" t="s">
        <v>248</v>
      </c>
      <c r="C149" t="s">
        <v>356</v>
      </c>
      <c r="D149" t="s">
        <v>252</v>
      </c>
      <c r="E149" t="s">
        <v>409</v>
      </c>
      <c r="F149" s="9">
        <v>-1296.5899999999999</v>
      </c>
      <c r="G149" s="9">
        <f t="shared" si="11"/>
        <v>269748.4599999999</v>
      </c>
    </row>
    <row r="150" spans="1:9">
      <c r="A150" s="1">
        <f>A149</f>
        <v>44572</v>
      </c>
      <c r="B150" t="s">
        <v>263</v>
      </c>
      <c r="C150" t="s">
        <v>356</v>
      </c>
      <c r="D150" t="s">
        <v>245</v>
      </c>
      <c r="E150" t="s">
        <v>409</v>
      </c>
      <c r="F150" s="9">
        <v>918.51</v>
      </c>
      <c r="G150" s="9">
        <f t="shared" si="11"/>
        <v>270666.96999999991</v>
      </c>
    </row>
    <row r="151" spans="1:9">
      <c r="A151" s="1">
        <v>44603</v>
      </c>
      <c r="B151" t="s">
        <v>248</v>
      </c>
      <c r="C151" t="s">
        <v>356</v>
      </c>
      <c r="D151" t="s">
        <v>252</v>
      </c>
      <c r="E151" t="s">
        <v>409</v>
      </c>
      <c r="F151" s="9">
        <v>-1296.5899999999999</v>
      </c>
      <c r="G151" s="9">
        <f t="shared" si="11"/>
        <v>269370.37999999989</v>
      </c>
    </row>
    <row r="152" spans="1:9">
      <c r="A152" s="1">
        <f>A151</f>
        <v>44603</v>
      </c>
      <c r="B152" t="s">
        <v>263</v>
      </c>
      <c r="C152" t="s">
        <v>356</v>
      </c>
      <c r="D152" t="s">
        <v>245</v>
      </c>
      <c r="E152" t="s">
        <v>409</v>
      </c>
      <c r="F152" s="9">
        <v>917.23</v>
      </c>
      <c r="G152" s="9">
        <f t="shared" si="11"/>
        <v>270287.60999999987</v>
      </c>
    </row>
    <row r="153" spans="1:9">
      <c r="A153" s="1">
        <v>44631</v>
      </c>
      <c r="B153" t="s">
        <v>248</v>
      </c>
      <c r="C153" t="s">
        <v>356</v>
      </c>
      <c r="D153" t="s">
        <v>252</v>
      </c>
      <c r="E153" t="s">
        <v>409</v>
      </c>
      <c r="F153" s="9">
        <v>-1296.5899999999999</v>
      </c>
      <c r="G153" s="9">
        <f t="shared" ref="G153:G160" si="12">G152+F153</f>
        <v>268991.01999999984</v>
      </c>
    </row>
    <row r="154" spans="1:9">
      <c r="A154" s="1">
        <f>A153</f>
        <v>44631</v>
      </c>
      <c r="B154" t="s">
        <v>263</v>
      </c>
      <c r="C154" t="s">
        <v>356</v>
      </c>
      <c r="D154" t="s">
        <v>245</v>
      </c>
      <c r="E154" t="s">
        <v>409</v>
      </c>
      <c r="F154" s="9">
        <v>827.3</v>
      </c>
      <c r="G154" s="9">
        <f t="shared" si="12"/>
        <v>269818.31999999983</v>
      </c>
    </row>
    <row r="155" spans="1:9">
      <c r="A155" s="1">
        <v>44662</v>
      </c>
      <c r="B155" t="s">
        <v>248</v>
      </c>
      <c r="C155" t="s">
        <v>356</v>
      </c>
      <c r="D155" t="s">
        <v>252</v>
      </c>
      <c r="E155" t="s">
        <v>409</v>
      </c>
      <c r="F155" s="9">
        <v>-1296.5899999999999</v>
      </c>
      <c r="G155" s="9">
        <f t="shared" si="12"/>
        <v>268521.72999999981</v>
      </c>
    </row>
    <row r="156" spans="1:9">
      <c r="A156" s="1">
        <f>A155</f>
        <v>44662</v>
      </c>
      <c r="B156" t="s">
        <v>263</v>
      </c>
      <c r="C156" t="s">
        <v>356</v>
      </c>
      <c r="D156" t="s">
        <v>245</v>
      </c>
      <c r="E156" t="s">
        <v>409</v>
      </c>
      <c r="F156" s="9">
        <v>914.35</v>
      </c>
      <c r="G156" s="9">
        <f t="shared" si="12"/>
        <v>269436.07999999978</v>
      </c>
    </row>
    <row r="157" spans="1:9">
      <c r="A157" s="1">
        <v>44692</v>
      </c>
      <c r="B157" t="s">
        <v>248</v>
      </c>
      <c r="C157" t="s">
        <v>356</v>
      </c>
      <c r="D157" t="s">
        <v>252</v>
      </c>
      <c r="E157" t="s">
        <v>409</v>
      </c>
      <c r="F157" s="9">
        <v>-1296.5899999999999</v>
      </c>
      <c r="G157" s="9">
        <f t="shared" si="12"/>
        <v>268139.48999999976</v>
      </c>
    </row>
    <row r="158" spans="1:9">
      <c r="A158" s="1">
        <f>A157</f>
        <v>44692</v>
      </c>
      <c r="B158" t="s">
        <v>263</v>
      </c>
      <c r="C158" t="s">
        <v>356</v>
      </c>
      <c r="D158" t="s">
        <v>245</v>
      </c>
      <c r="E158" t="s">
        <v>409</v>
      </c>
      <c r="F158" s="9">
        <v>883.6</v>
      </c>
      <c r="G158" s="9">
        <f t="shared" si="12"/>
        <v>269023.08999999973</v>
      </c>
    </row>
    <row r="159" spans="1:9">
      <c r="A159" s="1">
        <v>44723</v>
      </c>
      <c r="B159" t="s">
        <v>248</v>
      </c>
      <c r="C159" t="s">
        <v>356</v>
      </c>
      <c r="D159" t="s">
        <v>252</v>
      </c>
      <c r="E159" t="s">
        <v>409</v>
      </c>
      <c r="F159" s="9">
        <v>-1296.5899999999999</v>
      </c>
      <c r="G159" s="9">
        <f t="shared" si="12"/>
        <v>267726.49999999971</v>
      </c>
    </row>
    <row r="160" spans="1:9">
      <c r="A160" s="1">
        <f>A159</f>
        <v>44723</v>
      </c>
      <c r="B160" t="s">
        <v>263</v>
      </c>
      <c r="C160" t="s">
        <v>356</v>
      </c>
      <c r="D160" t="s">
        <v>245</v>
      </c>
      <c r="E160" t="s">
        <v>409</v>
      </c>
      <c r="F160" s="9">
        <v>955.88</v>
      </c>
      <c r="G160" s="9">
        <f t="shared" si="12"/>
        <v>268682.37999999971</v>
      </c>
      <c r="H160" s="65" t="s">
        <v>401</v>
      </c>
    </row>
    <row r="161" spans="1:12">
      <c r="A161" s="1">
        <v>44477</v>
      </c>
      <c r="B161" t="s">
        <v>114</v>
      </c>
      <c r="C161" t="s">
        <v>368</v>
      </c>
      <c r="D161" s="5" t="s">
        <v>341</v>
      </c>
      <c r="E161" t="s">
        <v>409</v>
      </c>
      <c r="F161" s="84">
        <v>-44000</v>
      </c>
      <c r="G161" s="44">
        <f>F161</f>
        <v>-44000</v>
      </c>
      <c r="H161"/>
    </row>
    <row r="162" spans="1:12">
      <c r="A162" s="1">
        <v>44637</v>
      </c>
      <c r="B162" t="s">
        <v>114</v>
      </c>
      <c r="C162" t="s">
        <v>368</v>
      </c>
      <c r="D162" s="5" t="s">
        <v>374</v>
      </c>
      <c r="E162" t="s">
        <v>409</v>
      </c>
      <c r="F162" s="84">
        <v>44000</v>
      </c>
      <c r="G162" s="44">
        <f>G161+F162</f>
        <v>0</v>
      </c>
      <c r="H162"/>
    </row>
    <row r="163" spans="1:12">
      <c r="A163" s="1">
        <v>44719</v>
      </c>
      <c r="B163" t="s">
        <v>114</v>
      </c>
      <c r="C163" t="s">
        <v>368</v>
      </c>
      <c r="D163" s="5" t="s">
        <v>341</v>
      </c>
      <c r="E163" t="s">
        <v>409</v>
      </c>
      <c r="F163" s="84">
        <v>-30000</v>
      </c>
      <c r="G163" s="44">
        <f>F163</f>
        <v>-30000</v>
      </c>
      <c r="H163" s="65" t="s">
        <v>401</v>
      </c>
    </row>
    <row r="164" spans="1:12">
      <c r="A164" s="1">
        <v>44613</v>
      </c>
      <c r="B164" t="s">
        <v>114</v>
      </c>
      <c r="C164" t="s">
        <v>377</v>
      </c>
      <c r="D164" s="5" t="s">
        <v>371</v>
      </c>
      <c r="E164" t="s">
        <v>409</v>
      </c>
      <c r="F164" s="44">
        <v>-100</v>
      </c>
      <c r="G164" s="44">
        <f>F164</f>
        <v>-100</v>
      </c>
    </row>
    <row r="165" spans="1:12">
      <c r="A165" s="1">
        <v>44649</v>
      </c>
      <c r="B165" t="s">
        <v>114</v>
      </c>
      <c r="C165" t="s">
        <v>377</v>
      </c>
      <c r="D165" s="5" t="s">
        <v>371</v>
      </c>
      <c r="E165" t="s">
        <v>409</v>
      </c>
      <c r="F165" s="44">
        <v>-100000</v>
      </c>
      <c r="G165" s="44">
        <f t="shared" ref="G165:G166" si="13">G164+F165</f>
        <v>-100100</v>
      </c>
    </row>
    <row r="166" spans="1:12">
      <c r="A166" s="1">
        <v>44649</v>
      </c>
      <c r="B166" t="s">
        <v>378</v>
      </c>
      <c r="C166" t="s">
        <v>377</v>
      </c>
      <c r="D166" t="s">
        <v>381</v>
      </c>
      <c r="E166" t="s">
        <v>409</v>
      </c>
      <c r="F166" s="62">
        <f>100000</f>
        <v>100000</v>
      </c>
      <c r="G166" s="39">
        <f t="shared" si="13"/>
        <v>-100</v>
      </c>
    </row>
    <row r="167" spans="1:12">
      <c r="A167" s="1">
        <v>44649</v>
      </c>
      <c r="B167" t="s">
        <v>750</v>
      </c>
      <c r="C167" t="s">
        <v>377</v>
      </c>
      <c r="D167" t="s">
        <v>381</v>
      </c>
      <c r="E167" t="s">
        <v>409</v>
      </c>
      <c r="F167" s="62">
        <f>2.67</f>
        <v>2.67</v>
      </c>
      <c r="G167" s="39">
        <f t="shared" ref="G167" si="14">G166+F167</f>
        <v>-97.33</v>
      </c>
      <c r="H167" s="65" t="s">
        <v>401</v>
      </c>
    </row>
    <row r="168" spans="1:12">
      <c r="A168" s="1">
        <v>44649</v>
      </c>
      <c r="B168" t="s">
        <v>378</v>
      </c>
      <c r="C168" t="s">
        <v>379</v>
      </c>
      <c r="D168" t="s">
        <v>381</v>
      </c>
      <c r="E168" t="s">
        <v>411</v>
      </c>
      <c r="F168" s="62">
        <v>-75101</v>
      </c>
      <c r="G168" s="39">
        <f>F168</f>
        <v>-75101</v>
      </c>
      <c r="I168" s="9" t="s">
        <v>402</v>
      </c>
    </row>
    <row r="169" spans="1:12">
      <c r="A169" s="1">
        <v>44657</v>
      </c>
      <c r="B169" t="s">
        <v>150</v>
      </c>
      <c r="C169" t="s">
        <v>379</v>
      </c>
      <c r="D169" t="s">
        <v>382</v>
      </c>
      <c r="E169" t="s">
        <v>411</v>
      </c>
      <c r="F169" s="83">
        <f>21498.7+2.86</f>
        <v>21501.56</v>
      </c>
      <c r="G169" s="44">
        <f t="shared" ref="G169" si="15">G168+F169</f>
        <v>-53599.44</v>
      </c>
      <c r="L169" s="83"/>
    </row>
    <row r="170" spans="1:12">
      <c r="A170" s="1">
        <v>44659</v>
      </c>
      <c r="B170" t="s">
        <v>150</v>
      </c>
      <c r="C170" t="s">
        <v>379</v>
      </c>
      <c r="D170" t="s">
        <v>383</v>
      </c>
      <c r="E170" t="s">
        <v>411</v>
      </c>
      <c r="F170" s="83">
        <f>16932.24+1.34</f>
        <v>16933.580000000002</v>
      </c>
      <c r="G170" s="44">
        <f t="shared" ref="G170" si="16">G169+F170</f>
        <v>-36665.86</v>
      </c>
      <c r="L170" s="83"/>
    </row>
    <row r="171" spans="1:12">
      <c r="A171" s="1">
        <v>44664</v>
      </c>
      <c r="B171" t="s">
        <v>150</v>
      </c>
      <c r="C171" t="s">
        <v>379</v>
      </c>
      <c r="D171" t="s">
        <v>384</v>
      </c>
      <c r="E171" t="s">
        <v>411</v>
      </c>
      <c r="F171" s="83">
        <f>-19691.14+3.04</f>
        <v>-19688.099999999999</v>
      </c>
      <c r="G171" s="44">
        <f t="shared" ref="G171" si="17">G170+F171</f>
        <v>-56353.96</v>
      </c>
      <c r="L171" s="83"/>
    </row>
    <row r="172" spans="1:12">
      <c r="A172" s="1">
        <v>44677</v>
      </c>
      <c r="B172" t="s">
        <v>150</v>
      </c>
      <c r="C172" t="s">
        <v>379</v>
      </c>
      <c r="D172" t="s">
        <v>387</v>
      </c>
      <c r="E172" t="s">
        <v>411</v>
      </c>
      <c r="F172" s="83">
        <f>-15328.92+1.45</f>
        <v>-15327.47</v>
      </c>
      <c r="G172" s="44">
        <f t="shared" ref="G172:G173" si="18">G171+F172</f>
        <v>-71681.429999999993</v>
      </c>
      <c r="J172" t="s">
        <v>393</v>
      </c>
      <c r="L172" s="83"/>
    </row>
    <row r="173" spans="1:12">
      <c r="A173" s="1">
        <v>44678</v>
      </c>
      <c r="B173" t="s">
        <v>150</v>
      </c>
      <c r="C173" t="s">
        <v>379</v>
      </c>
      <c r="D173" t="s">
        <v>388</v>
      </c>
      <c r="E173" t="s">
        <v>411</v>
      </c>
      <c r="F173" s="83">
        <f>47234+1</f>
        <v>47235</v>
      </c>
      <c r="G173" s="44">
        <f t="shared" si="18"/>
        <v>-24446.429999999993</v>
      </c>
      <c r="L173" s="83"/>
    </row>
    <row r="174" spans="1:12">
      <c r="A174" s="1">
        <v>44681</v>
      </c>
      <c r="B174" t="s">
        <v>150</v>
      </c>
      <c r="C174" t="s">
        <v>379</v>
      </c>
      <c r="D174" t="s">
        <v>389</v>
      </c>
      <c r="E174" t="s">
        <v>411</v>
      </c>
      <c r="F174" s="83">
        <f>-47695.04+1.26</f>
        <v>-47693.78</v>
      </c>
      <c r="G174" s="44">
        <f t="shared" ref="G174:G175" si="19">G173+F174</f>
        <v>-72140.209999999992</v>
      </c>
      <c r="L174" s="83"/>
    </row>
    <row r="175" spans="1:12">
      <c r="A175" s="1">
        <v>44715</v>
      </c>
      <c r="B175" t="s">
        <v>391</v>
      </c>
      <c r="C175" t="s">
        <v>379</v>
      </c>
      <c r="D175" t="s">
        <v>392</v>
      </c>
      <c r="E175" t="s">
        <v>411</v>
      </c>
      <c r="F175" s="83">
        <v>-11.07</v>
      </c>
      <c r="G175" s="44">
        <f t="shared" si="19"/>
        <v>-72151.28</v>
      </c>
      <c r="H175" s="65" t="s">
        <v>401</v>
      </c>
      <c r="I175" t="s">
        <v>403</v>
      </c>
    </row>
    <row r="176" spans="1:12">
      <c r="A176" s="1"/>
      <c r="C176"/>
      <c r="D176"/>
      <c r="E176"/>
      <c r="F176" s="83"/>
      <c r="G176" s="44"/>
    </row>
    <row r="177" spans="1:7">
      <c r="A177" s="1"/>
      <c r="C177"/>
      <c r="D177"/>
      <c r="E177"/>
      <c r="F177" s="83"/>
      <c r="G177" s="44"/>
    </row>
    <row r="178" spans="1:7">
      <c r="A178" s="1"/>
      <c r="C178"/>
      <c r="D178"/>
      <c r="E178"/>
      <c r="F178" s="83"/>
      <c r="G178" s="44"/>
    </row>
    <row r="179" spans="1:7">
      <c r="A179" s="1"/>
      <c r="C179"/>
      <c r="D179"/>
      <c r="E179"/>
      <c r="F179" s="83"/>
      <c r="G179" s="44"/>
    </row>
    <row r="180" spans="1:7">
      <c r="A180" s="1"/>
      <c r="C180"/>
      <c r="D180"/>
      <c r="E180"/>
      <c r="F180" s="83"/>
      <c r="G180" s="44"/>
    </row>
    <row r="181" spans="1:7">
      <c r="A181" s="1"/>
      <c r="C181"/>
      <c r="D181"/>
      <c r="E181"/>
      <c r="F181" s="83"/>
      <c r="G181" s="44"/>
    </row>
    <row r="182" spans="1:7">
      <c r="A182" s="1"/>
      <c r="C182"/>
      <c r="D182"/>
      <c r="E182"/>
      <c r="F182" s="83"/>
      <c r="G182" s="44"/>
    </row>
    <row r="183" spans="1:7">
      <c r="A183" s="1"/>
      <c r="C183"/>
      <c r="D183"/>
      <c r="E183"/>
      <c r="F183" s="83"/>
      <c r="G183" s="44"/>
    </row>
    <row r="184" spans="1:7">
      <c r="A184" s="1"/>
      <c r="C184"/>
      <c r="D184"/>
      <c r="E184"/>
      <c r="F184" s="83"/>
      <c r="G184" s="44"/>
    </row>
    <row r="185" spans="1:7">
      <c r="A185" s="1"/>
      <c r="C185"/>
      <c r="D185"/>
      <c r="E185"/>
      <c r="F185" s="83"/>
      <c r="G185" s="44"/>
    </row>
    <row r="186" spans="1:7">
      <c r="A186" s="1"/>
      <c r="C186"/>
      <c r="D186"/>
      <c r="E186"/>
      <c r="F186" s="83"/>
      <c r="G186" s="44"/>
    </row>
    <row r="187" spans="1:7">
      <c r="A187" s="1"/>
      <c r="C187"/>
      <c r="D187"/>
      <c r="E187"/>
      <c r="F187" s="83"/>
      <c r="G187" s="44"/>
    </row>
    <row r="188" spans="1:7">
      <c r="A188" s="1"/>
      <c r="C188"/>
      <c r="D188"/>
      <c r="E188"/>
      <c r="F188" s="83"/>
      <c r="G188" s="44"/>
    </row>
    <row r="189" spans="1:7">
      <c r="A189" s="1"/>
      <c r="C189"/>
      <c r="D189"/>
      <c r="E189"/>
      <c r="F189" s="83"/>
      <c r="G189" s="44"/>
    </row>
    <row r="190" spans="1:7">
      <c r="A190" s="1"/>
      <c r="C190"/>
      <c r="D190"/>
      <c r="E190"/>
      <c r="F190" s="83"/>
      <c r="G190" s="44"/>
    </row>
    <row r="191" spans="1:7">
      <c r="A191" s="1"/>
      <c r="C191"/>
      <c r="D191"/>
      <c r="E191"/>
      <c r="F191" s="83"/>
      <c r="G191" s="44"/>
    </row>
    <row r="192" spans="1:7">
      <c r="A192" s="1"/>
      <c r="C192"/>
      <c r="D192"/>
      <c r="E192"/>
      <c r="F192" s="83"/>
      <c r="G192" s="44"/>
    </row>
    <row r="193" spans="1:7">
      <c r="A193" s="1"/>
      <c r="C193"/>
      <c r="D193"/>
      <c r="E193"/>
      <c r="F193" s="83"/>
      <c r="G193" s="44"/>
    </row>
    <row r="194" spans="1:7">
      <c r="A194" s="1"/>
      <c r="C194"/>
      <c r="D194"/>
      <c r="E194"/>
      <c r="F194" s="83"/>
      <c r="G194" s="44"/>
    </row>
    <row r="195" spans="1:7">
      <c r="A195" s="1"/>
      <c r="C195"/>
      <c r="D195"/>
      <c r="E195"/>
      <c r="F195" s="83"/>
      <c r="G195" s="44"/>
    </row>
    <row r="196" spans="1:7">
      <c r="A196" s="1"/>
      <c r="C196"/>
      <c r="D196"/>
      <c r="E196"/>
      <c r="F196" s="83"/>
      <c r="G196" s="44"/>
    </row>
    <row r="197" spans="1:7">
      <c r="A197" s="1"/>
      <c r="C197"/>
      <c r="D197"/>
      <c r="E197"/>
      <c r="F197" s="83"/>
      <c r="G197" s="44"/>
    </row>
    <row r="198" spans="1:7">
      <c r="A198" s="1"/>
      <c r="C198"/>
      <c r="D198"/>
      <c r="E198"/>
      <c r="F198" s="83"/>
      <c r="G198" s="44"/>
    </row>
    <row r="199" spans="1:7">
      <c r="A199" s="1"/>
      <c r="C199"/>
      <c r="D199"/>
      <c r="E199"/>
      <c r="F199" s="83"/>
      <c r="G199" s="44"/>
    </row>
    <row r="200" spans="1:7">
      <c r="A200" s="1"/>
      <c r="C200"/>
      <c r="D200"/>
      <c r="E200"/>
      <c r="F200" s="83"/>
      <c r="G200" s="44"/>
    </row>
    <row r="201" spans="1:7">
      <c r="A201" s="1"/>
      <c r="C201"/>
      <c r="D201"/>
      <c r="E201"/>
      <c r="F201" s="83"/>
      <c r="G201" s="44"/>
    </row>
    <row r="202" spans="1:7">
      <c r="A202" s="1"/>
      <c r="C202"/>
      <c r="D202"/>
      <c r="E202"/>
      <c r="F202" s="83"/>
      <c r="G202" s="44"/>
    </row>
    <row r="203" spans="1:7">
      <c r="A203" s="1"/>
      <c r="C203"/>
      <c r="D203"/>
      <c r="E203"/>
      <c r="F203" s="83"/>
      <c r="G203" s="44"/>
    </row>
    <row r="204" spans="1:7">
      <c r="A204" s="1"/>
      <c r="C204"/>
      <c r="D204"/>
      <c r="E204"/>
      <c r="F204" s="83"/>
      <c r="G204" s="44"/>
    </row>
    <row r="205" spans="1:7">
      <c r="A205" s="1"/>
      <c r="C205"/>
      <c r="D205"/>
      <c r="E205"/>
      <c r="F205" s="83"/>
      <c r="G205" s="44"/>
    </row>
    <row r="206" spans="1:7">
      <c r="A206" s="1"/>
      <c r="C206"/>
      <c r="D206"/>
      <c r="E206"/>
      <c r="F206" s="83"/>
      <c r="G206" s="44"/>
    </row>
    <row r="207" spans="1:7">
      <c r="A207" s="1"/>
      <c r="C207"/>
      <c r="D207"/>
      <c r="E207"/>
      <c r="F207" s="83"/>
      <c r="G207" s="44"/>
    </row>
    <row r="208" spans="1:7">
      <c r="A208" s="1"/>
      <c r="C208"/>
      <c r="D208"/>
      <c r="E208"/>
      <c r="F208" s="83"/>
      <c r="G208" s="44"/>
    </row>
    <row r="209" spans="1:7">
      <c r="A209" s="1"/>
      <c r="C209"/>
      <c r="D209"/>
      <c r="E209"/>
      <c r="F209" s="83"/>
      <c r="G209" s="44"/>
    </row>
    <row r="210" spans="1:7">
      <c r="A210" s="1"/>
      <c r="C210"/>
      <c r="D210"/>
      <c r="E210"/>
      <c r="F210" s="83"/>
      <c r="G210" s="44"/>
    </row>
    <row r="211" spans="1:7">
      <c r="A211" s="1"/>
      <c r="C211"/>
      <c r="D211"/>
      <c r="E211"/>
      <c r="F211" s="83"/>
      <c r="G211" s="44"/>
    </row>
    <row r="212" spans="1:7">
      <c r="A212" s="1"/>
      <c r="C212"/>
      <c r="D212"/>
      <c r="E212"/>
      <c r="F212" s="83"/>
      <c r="G212" s="44"/>
    </row>
    <row r="213" spans="1:7">
      <c r="A213" s="1"/>
      <c r="C213"/>
      <c r="D213"/>
      <c r="E213"/>
      <c r="F213" s="83"/>
      <c r="G213" s="44"/>
    </row>
    <row r="214" spans="1:7">
      <c r="A214" s="1"/>
      <c r="C214"/>
      <c r="D214"/>
      <c r="E214"/>
      <c r="F214" s="83"/>
      <c r="G214" s="44"/>
    </row>
    <row r="215" spans="1:7">
      <c r="A215" s="1"/>
      <c r="C215"/>
      <c r="D215"/>
      <c r="E215"/>
      <c r="F215" s="83"/>
      <c r="G215" s="44"/>
    </row>
    <row r="216" spans="1:7">
      <c r="A216" s="1"/>
      <c r="C216"/>
      <c r="D216"/>
      <c r="E216"/>
      <c r="F216" s="83"/>
      <c r="G216" s="44"/>
    </row>
    <row r="217" spans="1:7">
      <c r="A217" s="1"/>
      <c r="C217"/>
      <c r="D217"/>
      <c r="E217"/>
      <c r="F217" s="83"/>
      <c r="G217" s="44"/>
    </row>
    <row r="218" spans="1:7">
      <c r="A218" s="1"/>
      <c r="C218"/>
      <c r="D218"/>
      <c r="E218"/>
      <c r="F218" s="83"/>
      <c r="G218" s="44"/>
    </row>
    <row r="219" spans="1:7">
      <c r="A219" s="1"/>
      <c r="C219"/>
      <c r="D219"/>
      <c r="E219"/>
      <c r="F219" s="83"/>
      <c r="G219" s="44"/>
    </row>
    <row r="220" spans="1:7">
      <c r="A220" s="1"/>
      <c r="C220"/>
      <c r="D220"/>
      <c r="E220"/>
      <c r="F220" s="83"/>
      <c r="G220" s="44"/>
    </row>
    <row r="221" spans="1:7">
      <c r="A221" s="1"/>
      <c r="C221"/>
      <c r="D221"/>
      <c r="E221"/>
      <c r="F221" s="83"/>
      <c r="G221" s="44"/>
    </row>
    <row r="222" spans="1:7">
      <c r="A222" s="1"/>
      <c r="C222"/>
      <c r="D222"/>
      <c r="E222"/>
      <c r="F222" s="83"/>
      <c r="G222" s="44"/>
    </row>
    <row r="223" spans="1:7">
      <c r="A223" s="1"/>
      <c r="C223"/>
      <c r="D223"/>
      <c r="E223"/>
      <c r="F223" s="83"/>
      <c r="G223" s="44"/>
    </row>
    <row r="224" spans="1:7">
      <c r="A224" s="1"/>
      <c r="C224"/>
      <c r="D224"/>
      <c r="E224"/>
      <c r="F224" s="83"/>
      <c r="G224" s="44"/>
    </row>
    <row r="225" spans="1:7">
      <c r="A225" s="1"/>
      <c r="C225"/>
      <c r="D225"/>
      <c r="E225"/>
      <c r="F225" s="83"/>
      <c r="G225" s="44"/>
    </row>
    <row r="226" spans="1:7">
      <c r="A226" s="1"/>
      <c r="C226"/>
      <c r="D226"/>
      <c r="E226"/>
      <c r="F226" s="83"/>
      <c r="G226" s="44"/>
    </row>
    <row r="227" spans="1:7">
      <c r="A227" s="1"/>
      <c r="C227"/>
      <c r="D227"/>
      <c r="E227"/>
      <c r="F227" s="83"/>
      <c r="G227" s="44"/>
    </row>
    <row r="228" spans="1:7">
      <c r="A228" s="1"/>
      <c r="C228"/>
      <c r="D228"/>
      <c r="E228"/>
      <c r="F228" s="83"/>
      <c r="G228" s="44"/>
    </row>
    <row r="229" spans="1:7">
      <c r="A229" s="1"/>
      <c r="C229"/>
      <c r="D229"/>
      <c r="E229"/>
      <c r="F229" s="83"/>
      <c r="G229" s="44"/>
    </row>
    <row r="230" spans="1:7">
      <c r="A230" s="1"/>
      <c r="C230"/>
      <c r="D230"/>
      <c r="E230"/>
      <c r="F230" s="83"/>
      <c r="G230" s="44"/>
    </row>
    <row r="231" spans="1:7">
      <c r="A231" s="1"/>
      <c r="C231"/>
      <c r="D231"/>
      <c r="E231"/>
      <c r="F231" s="83"/>
      <c r="G231" s="44"/>
    </row>
    <row r="232" spans="1:7">
      <c r="A232" s="1"/>
      <c r="C232"/>
      <c r="D232"/>
      <c r="E232"/>
      <c r="F232" s="83"/>
      <c r="G232" s="44"/>
    </row>
    <row r="233" spans="1:7">
      <c r="A233" s="1"/>
      <c r="C233"/>
      <c r="D233"/>
      <c r="E233"/>
      <c r="F233" s="83"/>
      <c r="G233" s="44"/>
    </row>
    <row r="234" spans="1:7">
      <c r="A234" s="1"/>
      <c r="C234"/>
      <c r="D234"/>
      <c r="E234"/>
      <c r="F234" s="83"/>
      <c r="G234" s="44"/>
    </row>
    <row r="235" spans="1:7">
      <c r="A235" s="1"/>
      <c r="C235"/>
      <c r="D235"/>
      <c r="E235"/>
      <c r="F235" s="83"/>
      <c r="G235" s="44"/>
    </row>
    <row r="236" spans="1:7">
      <c r="A236" s="1"/>
      <c r="C236"/>
      <c r="D236"/>
      <c r="E236"/>
      <c r="F236" s="83"/>
      <c r="G236" s="44"/>
    </row>
    <row r="237" spans="1:7">
      <c r="A237" s="1"/>
      <c r="C237"/>
      <c r="D237"/>
      <c r="E237"/>
      <c r="F237" s="83"/>
      <c r="G237" s="44"/>
    </row>
    <row r="238" spans="1:7">
      <c r="A238" s="1"/>
      <c r="C238"/>
      <c r="D238"/>
      <c r="E238"/>
      <c r="F238" s="83"/>
      <c r="G238" s="44"/>
    </row>
    <row r="239" spans="1:7">
      <c r="A239" s="1"/>
      <c r="C239"/>
      <c r="D239"/>
      <c r="E239"/>
      <c r="F239" s="83"/>
      <c r="G239" s="44"/>
    </row>
    <row r="240" spans="1:7">
      <c r="A240" s="1"/>
      <c r="C240"/>
      <c r="D240"/>
      <c r="E240"/>
      <c r="F240" s="83"/>
      <c r="G240" s="44"/>
    </row>
    <row r="241" spans="1:7">
      <c r="A241" s="1"/>
      <c r="C241"/>
      <c r="D241"/>
      <c r="E241"/>
      <c r="F241" s="83"/>
      <c r="G241" s="44"/>
    </row>
    <row r="242" spans="1:7">
      <c r="A242" s="1"/>
      <c r="C242"/>
      <c r="D242"/>
      <c r="E242"/>
      <c r="F242" s="83"/>
      <c r="G242" s="44"/>
    </row>
    <row r="243" spans="1:7">
      <c r="A243" s="1"/>
      <c r="C243"/>
      <c r="D243"/>
      <c r="E243"/>
      <c r="F243" s="83"/>
      <c r="G243" s="44"/>
    </row>
    <row r="244" spans="1:7">
      <c r="A244" s="1"/>
      <c r="C244"/>
      <c r="D244"/>
      <c r="E244"/>
      <c r="F244" s="83"/>
      <c r="G244" s="44"/>
    </row>
    <row r="245" spans="1:7">
      <c r="A245" s="1"/>
      <c r="C245"/>
      <c r="D245"/>
      <c r="E245"/>
      <c r="F245" s="83"/>
      <c r="G245" s="44"/>
    </row>
    <row r="246" spans="1:7">
      <c r="A246" s="1"/>
      <c r="C246"/>
      <c r="D246"/>
      <c r="E246"/>
      <c r="F246" s="83"/>
      <c r="G246" s="44"/>
    </row>
    <row r="247" spans="1:7">
      <c r="A247" s="1"/>
      <c r="C247"/>
      <c r="D247"/>
      <c r="E247"/>
      <c r="F247" s="83"/>
      <c r="G247" s="44"/>
    </row>
    <row r="248" spans="1:7">
      <c r="A248" s="1"/>
      <c r="C248"/>
      <c r="D248"/>
      <c r="E248"/>
      <c r="F248" s="83"/>
      <c r="G248" s="44"/>
    </row>
    <row r="249" spans="1:7">
      <c r="A249" s="1"/>
      <c r="C249"/>
      <c r="D249"/>
      <c r="E249"/>
      <c r="F249" s="83"/>
      <c r="G249" s="44"/>
    </row>
    <row r="250" spans="1:7">
      <c r="A250" s="1"/>
      <c r="C250"/>
      <c r="D250"/>
      <c r="E250"/>
      <c r="F250" s="83"/>
      <c r="G250" s="44"/>
    </row>
    <row r="251" spans="1:7">
      <c r="A251" s="1"/>
      <c r="C251"/>
      <c r="D251"/>
      <c r="E251"/>
      <c r="F251" s="83"/>
      <c r="G251" s="44"/>
    </row>
    <row r="252" spans="1:7">
      <c r="A252" s="1"/>
      <c r="C252"/>
      <c r="D252"/>
      <c r="E252"/>
      <c r="F252" s="83"/>
      <c r="G252" s="44"/>
    </row>
    <row r="253" spans="1:7">
      <c r="A253" s="1"/>
      <c r="C253"/>
      <c r="D253"/>
      <c r="E253"/>
      <c r="F253" s="83"/>
      <c r="G253" s="44"/>
    </row>
    <row r="254" spans="1:7">
      <c r="A254" s="1"/>
      <c r="C254"/>
      <c r="D254"/>
      <c r="E254"/>
      <c r="F254" s="83"/>
      <c r="G254" s="44"/>
    </row>
    <row r="255" spans="1:7">
      <c r="A255" s="1"/>
      <c r="C255"/>
      <c r="D255"/>
      <c r="E255"/>
      <c r="F255" s="83"/>
      <c r="G255" s="44"/>
    </row>
    <row r="256" spans="1:7">
      <c r="A256" s="1"/>
      <c r="C256"/>
      <c r="D256"/>
      <c r="E256"/>
      <c r="F256" s="83"/>
      <c r="G256" s="44"/>
    </row>
    <row r="257" spans="1:7">
      <c r="A257" s="1"/>
      <c r="C257"/>
      <c r="D257"/>
      <c r="E257"/>
      <c r="F257" s="83"/>
      <c r="G257" s="44"/>
    </row>
    <row r="258" spans="1:7">
      <c r="A258" s="1"/>
      <c r="C258"/>
      <c r="D258"/>
      <c r="E258"/>
      <c r="F258" s="83"/>
      <c r="G258" s="44"/>
    </row>
    <row r="259" spans="1:7">
      <c r="A259" s="1"/>
      <c r="C259"/>
      <c r="D259"/>
      <c r="E259"/>
      <c r="F259" s="83"/>
      <c r="G259" s="44"/>
    </row>
    <row r="260" spans="1:7">
      <c r="A260" s="1"/>
      <c r="C260"/>
      <c r="D260"/>
      <c r="E260"/>
      <c r="F260" s="83"/>
      <c r="G260" s="44"/>
    </row>
    <row r="261" spans="1:7">
      <c r="A261" s="1"/>
      <c r="C261"/>
      <c r="D261"/>
      <c r="E261"/>
      <c r="F261" s="83"/>
      <c r="G261" s="44"/>
    </row>
    <row r="262" spans="1:7">
      <c r="A262" s="1"/>
      <c r="C262"/>
      <c r="D262"/>
      <c r="E262"/>
      <c r="F262" s="83"/>
      <c r="G262" s="44"/>
    </row>
    <row r="263" spans="1:7">
      <c r="A263" s="1"/>
      <c r="C263"/>
      <c r="D263"/>
      <c r="E263"/>
      <c r="F263" s="83"/>
      <c r="G263" s="44"/>
    </row>
    <row r="264" spans="1:7">
      <c r="A264" s="1"/>
      <c r="C264"/>
      <c r="D264"/>
      <c r="E264"/>
      <c r="F264" s="83"/>
      <c r="G264" s="44"/>
    </row>
    <row r="265" spans="1:7">
      <c r="A265" s="1"/>
      <c r="C265"/>
      <c r="D265"/>
      <c r="E265"/>
      <c r="F265" s="83"/>
      <c r="G265" s="44"/>
    </row>
    <row r="266" spans="1:7">
      <c r="A266" s="1"/>
      <c r="C266"/>
      <c r="D266"/>
      <c r="E266"/>
      <c r="F266" s="83"/>
      <c r="G266" s="44"/>
    </row>
    <row r="267" spans="1:7">
      <c r="A267" s="1"/>
      <c r="C267"/>
      <c r="D267"/>
      <c r="E267"/>
      <c r="F267" s="83"/>
      <c r="G267" s="44"/>
    </row>
    <row r="268" spans="1:7">
      <c r="A268" s="1"/>
      <c r="C268"/>
      <c r="D268"/>
      <c r="E268"/>
      <c r="F268" s="83"/>
      <c r="G268" s="44"/>
    </row>
    <row r="269" spans="1:7">
      <c r="A269" s="1"/>
      <c r="C269"/>
      <c r="D269"/>
      <c r="E269"/>
      <c r="F269" s="83"/>
      <c r="G269" s="44"/>
    </row>
    <row r="270" spans="1:7">
      <c r="A270" s="1"/>
      <c r="C270"/>
      <c r="D270"/>
      <c r="E270"/>
      <c r="F270" s="83"/>
      <c r="G270" s="44"/>
    </row>
    <row r="271" spans="1:7">
      <c r="A271" s="1"/>
      <c r="C271"/>
      <c r="D271"/>
      <c r="E271"/>
      <c r="F271" s="83"/>
      <c r="G271" s="44"/>
    </row>
    <row r="272" spans="1:7">
      <c r="A272" s="1"/>
      <c r="C272"/>
      <c r="D272"/>
      <c r="E272"/>
      <c r="F272" s="83"/>
      <c r="G272" s="44"/>
    </row>
    <row r="273" spans="1:7">
      <c r="A273" s="1"/>
      <c r="C273"/>
      <c r="D273"/>
      <c r="E273"/>
      <c r="F273" s="83"/>
      <c r="G273" s="44"/>
    </row>
    <row r="274" spans="1:7">
      <c r="A274" s="1"/>
      <c r="C274"/>
      <c r="D274"/>
      <c r="E274"/>
      <c r="F274" s="83"/>
      <c r="G274" s="44"/>
    </row>
    <row r="275" spans="1:7">
      <c r="A275" s="1"/>
      <c r="C275"/>
      <c r="D275"/>
      <c r="E275"/>
      <c r="F275" s="83"/>
      <c r="G275" s="44"/>
    </row>
    <row r="276" spans="1:7">
      <c r="A276" s="1"/>
      <c r="C276"/>
      <c r="D276"/>
      <c r="E276"/>
      <c r="F276" s="83"/>
      <c r="G276" s="44"/>
    </row>
    <row r="277" spans="1:7">
      <c r="A277" s="1"/>
      <c r="C277"/>
      <c r="D277"/>
      <c r="E277"/>
      <c r="F277" s="83"/>
      <c r="G277" s="44"/>
    </row>
    <row r="278" spans="1:7">
      <c r="A278" s="1"/>
      <c r="C278"/>
      <c r="D278"/>
      <c r="E278"/>
      <c r="F278" s="83"/>
      <c r="G278" s="44"/>
    </row>
    <row r="279" spans="1:7">
      <c r="A279" s="1"/>
      <c r="C279"/>
      <c r="D279"/>
      <c r="E279"/>
      <c r="F279" s="83"/>
      <c r="G279" s="44"/>
    </row>
    <row r="280" spans="1:7">
      <c r="A280" s="1"/>
      <c r="C280"/>
      <c r="D280"/>
      <c r="E280"/>
      <c r="F280" s="83"/>
      <c r="G280" s="44"/>
    </row>
    <row r="281" spans="1:7">
      <c r="A281" s="1"/>
      <c r="C281"/>
      <c r="D281"/>
      <c r="E281"/>
      <c r="F281" s="83"/>
      <c r="G281" s="44"/>
    </row>
    <row r="282" spans="1:7">
      <c r="A282" s="1"/>
      <c r="C282"/>
      <c r="D282"/>
      <c r="E282"/>
      <c r="F282" s="83"/>
      <c r="G282" s="44"/>
    </row>
    <row r="283" spans="1:7">
      <c r="A283" s="1"/>
      <c r="C283"/>
      <c r="D283"/>
      <c r="E283"/>
      <c r="F283" s="83"/>
      <c r="G283" s="44"/>
    </row>
    <row r="284" spans="1:7">
      <c r="A284" s="1"/>
      <c r="C284"/>
      <c r="D284"/>
      <c r="E284"/>
      <c r="F284" s="83"/>
      <c r="G284" s="44"/>
    </row>
    <row r="285" spans="1:7">
      <c r="A285" s="1"/>
      <c r="C285"/>
      <c r="D285"/>
      <c r="E285"/>
      <c r="F285" s="83"/>
      <c r="G285" s="44"/>
    </row>
    <row r="286" spans="1:7">
      <c r="A286" s="1"/>
      <c r="C286"/>
      <c r="D286"/>
      <c r="E286"/>
      <c r="F286" s="83"/>
      <c r="G286" s="44"/>
    </row>
    <row r="287" spans="1:7">
      <c r="A287" s="1"/>
      <c r="C287"/>
      <c r="D287"/>
      <c r="E287"/>
      <c r="F287" s="83"/>
      <c r="G287" s="44"/>
    </row>
    <row r="288" spans="1:7">
      <c r="A288" s="1"/>
      <c r="C288"/>
      <c r="D288"/>
      <c r="E288"/>
      <c r="F288" s="83"/>
      <c r="G288" s="44"/>
    </row>
    <row r="289" spans="1:7">
      <c r="A289" s="1"/>
      <c r="C289"/>
      <c r="D289"/>
      <c r="E289"/>
      <c r="F289" s="83"/>
      <c r="G289" s="44"/>
    </row>
    <row r="290" spans="1:7">
      <c r="A290" s="1"/>
      <c r="C290"/>
      <c r="D290"/>
      <c r="E290"/>
      <c r="F290" s="83"/>
      <c r="G290" s="44"/>
    </row>
    <row r="291" spans="1:7">
      <c r="A291" s="1"/>
      <c r="C291"/>
      <c r="D291"/>
      <c r="E291"/>
      <c r="F291" s="83"/>
      <c r="G291" s="44"/>
    </row>
    <row r="292" spans="1:7">
      <c r="A292" s="1"/>
      <c r="C292"/>
      <c r="D292"/>
      <c r="E292"/>
      <c r="F292" s="83"/>
      <c r="G292" s="44"/>
    </row>
    <row r="293" spans="1:7">
      <c r="A293" s="1"/>
      <c r="C293"/>
      <c r="D293"/>
      <c r="E293"/>
      <c r="F293" s="83"/>
      <c r="G293" s="44"/>
    </row>
    <row r="294" spans="1:7">
      <c r="A294" s="1"/>
      <c r="C294"/>
      <c r="D294"/>
      <c r="E294"/>
      <c r="F294" s="83"/>
      <c r="G294" s="44"/>
    </row>
    <row r="295" spans="1:7">
      <c r="A295" s="1"/>
      <c r="C295"/>
      <c r="D295"/>
      <c r="E295"/>
      <c r="F295" s="83"/>
      <c r="G295" s="44"/>
    </row>
    <row r="296" spans="1:7">
      <c r="A296" s="1"/>
      <c r="C296"/>
      <c r="D296"/>
      <c r="E296"/>
      <c r="F296" s="83"/>
      <c r="G296" s="44"/>
    </row>
    <row r="297" spans="1:7">
      <c r="A297" s="1"/>
      <c r="C297"/>
      <c r="D297"/>
      <c r="E297"/>
      <c r="F297" s="83"/>
      <c r="G297" s="44"/>
    </row>
    <row r="298" spans="1:7">
      <c r="A298" s="1"/>
      <c r="C298"/>
      <c r="D298"/>
      <c r="E298"/>
      <c r="F298" s="83"/>
      <c r="G298" s="44"/>
    </row>
    <row r="299" spans="1:7">
      <c r="A299" s="1"/>
      <c r="C299"/>
      <c r="D299"/>
      <c r="E299"/>
      <c r="F299" s="83"/>
      <c r="G299" s="44"/>
    </row>
    <row r="300" spans="1:7">
      <c r="A300" s="1"/>
      <c r="C300"/>
      <c r="D300"/>
      <c r="E300"/>
      <c r="F300" s="83"/>
      <c r="G300" s="44"/>
    </row>
    <row r="301" spans="1:7">
      <c r="A301" s="1"/>
      <c r="C301"/>
      <c r="D301"/>
      <c r="E301"/>
      <c r="F301" s="83"/>
      <c r="G301" s="44"/>
    </row>
    <row r="302" spans="1:7">
      <c r="A302" s="1"/>
      <c r="C302"/>
      <c r="D302"/>
      <c r="E302"/>
      <c r="F302" s="83"/>
      <c r="G302" s="44"/>
    </row>
    <row r="303" spans="1:7">
      <c r="A303" s="1"/>
      <c r="C303"/>
      <c r="D303"/>
      <c r="E303"/>
      <c r="F303" s="83"/>
      <c r="G303" s="44"/>
    </row>
    <row r="304" spans="1:7">
      <c r="A304" s="1"/>
      <c r="C304"/>
      <c r="D304"/>
      <c r="E304"/>
      <c r="F304" s="83"/>
      <c r="G304" s="44"/>
    </row>
    <row r="305" spans="1:7">
      <c r="A305" s="1"/>
      <c r="C305"/>
      <c r="D305"/>
      <c r="E305"/>
      <c r="F305" s="83"/>
      <c r="G305" s="44"/>
    </row>
    <row r="306" spans="1:7">
      <c r="A306" s="1"/>
      <c r="C306"/>
      <c r="D306"/>
      <c r="E306"/>
      <c r="F306" s="83"/>
      <c r="G306" s="44"/>
    </row>
    <row r="307" spans="1:7">
      <c r="A307" s="1"/>
      <c r="C307"/>
      <c r="D307"/>
      <c r="E307"/>
      <c r="F307" s="83"/>
      <c r="G307" s="44"/>
    </row>
    <row r="308" spans="1:7">
      <c r="A308" s="1"/>
      <c r="C308"/>
      <c r="D308"/>
      <c r="E308"/>
      <c r="F308" s="83"/>
      <c r="G308" s="44"/>
    </row>
    <row r="309" spans="1:7">
      <c r="A309" s="1"/>
      <c r="C309"/>
      <c r="D309"/>
      <c r="E309"/>
      <c r="F309" s="83"/>
      <c r="G309" s="44"/>
    </row>
    <row r="310" spans="1:7">
      <c r="A310" s="1"/>
      <c r="C310"/>
      <c r="D310"/>
      <c r="E310"/>
      <c r="F310" s="83"/>
      <c r="G310" s="44"/>
    </row>
    <row r="311" spans="1:7">
      <c r="A311" s="1"/>
      <c r="C311"/>
      <c r="D311"/>
      <c r="E311"/>
      <c r="F311" s="83"/>
      <c r="G311" s="44"/>
    </row>
    <row r="312" spans="1:7">
      <c r="A312" s="1"/>
      <c r="C312"/>
      <c r="D312"/>
      <c r="E312"/>
      <c r="F312" s="83"/>
      <c r="G312" s="44"/>
    </row>
    <row r="313" spans="1:7">
      <c r="A313" s="1"/>
      <c r="C313"/>
      <c r="D313"/>
      <c r="E313"/>
      <c r="F313" s="83"/>
      <c r="G313" s="44"/>
    </row>
    <row r="314" spans="1:7">
      <c r="A314" s="1"/>
      <c r="C314"/>
      <c r="D314"/>
      <c r="E314"/>
      <c r="F314" s="83"/>
      <c r="G314" s="44"/>
    </row>
    <row r="315" spans="1:7">
      <c r="A315" s="1"/>
      <c r="C315"/>
      <c r="D315"/>
      <c r="E315"/>
      <c r="F315" s="83"/>
      <c r="G315" s="44"/>
    </row>
    <row r="316" spans="1:7">
      <c r="A316" s="1"/>
      <c r="C316"/>
      <c r="D316"/>
      <c r="E316"/>
      <c r="F316" s="83"/>
      <c r="G316" s="44"/>
    </row>
    <row r="317" spans="1:7">
      <c r="A317" s="1"/>
      <c r="C317"/>
      <c r="D317"/>
      <c r="E317"/>
      <c r="F317" s="83"/>
      <c r="G317" s="44"/>
    </row>
    <row r="318" spans="1:7">
      <c r="A318" s="1"/>
      <c r="C318"/>
      <c r="D318"/>
      <c r="E318"/>
      <c r="F318" s="83"/>
      <c r="G318" s="44"/>
    </row>
    <row r="319" spans="1:7">
      <c r="A319" s="1"/>
      <c r="C319"/>
      <c r="D319"/>
      <c r="E319"/>
      <c r="F319" s="83"/>
      <c r="G319" s="44"/>
    </row>
    <row r="320" spans="1:7">
      <c r="A320" s="1"/>
      <c r="C320"/>
      <c r="D320"/>
      <c r="E320"/>
      <c r="F320" s="83"/>
      <c r="G320" s="44"/>
    </row>
    <row r="321" spans="1:7">
      <c r="A321" s="1"/>
      <c r="C321"/>
      <c r="D321"/>
      <c r="E321"/>
      <c r="F321" s="83"/>
      <c r="G321" s="44"/>
    </row>
    <row r="322" spans="1:7">
      <c r="A322" s="1"/>
      <c r="C322"/>
      <c r="D322"/>
      <c r="E322"/>
      <c r="F322" s="83"/>
      <c r="G322" s="44"/>
    </row>
    <row r="323" spans="1:7">
      <c r="A323" s="1"/>
      <c r="C323"/>
      <c r="D323"/>
      <c r="E323"/>
      <c r="F323" s="83"/>
      <c r="G323" s="44"/>
    </row>
    <row r="324" spans="1:7">
      <c r="A324" s="1"/>
      <c r="C324"/>
      <c r="D324"/>
      <c r="E324"/>
      <c r="F324" s="83"/>
      <c r="G324" s="44"/>
    </row>
    <row r="325" spans="1:7">
      <c r="A325" s="1"/>
      <c r="C325"/>
      <c r="D325"/>
      <c r="E325"/>
      <c r="F325" s="83"/>
      <c r="G325" s="44"/>
    </row>
    <row r="326" spans="1:7">
      <c r="A326" s="1"/>
      <c r="C326"/>
      <c r="D326"/>
      <c r="E326"/>
      <c r="F326" s="83"/>
      <c r="G326" s="44"/>
    </row>
    <row r="327" spans="1:7">
      <c r="A327" s="1"/>
      <c r="C327"/>
      <c r="D327"/>
      <c r="E327"/>
      <c r="F327" s="83"/>
      <c r="G327" s="44"/>
    </row>
    <row r="328" spans="1:7">
      <c r="A328" s="1"/>
      <c r="C328"/>
      <c r="D328"/>
      <c r="E328"/>
      <c r="F328" s="83"/>
      <c r="G328" s="44"/>
    </row>
    <row r="329" spans="1:7">
      <c r="A329" s="1"/>
      <c r="C329"/>
      <c r="D329"/>
      <c r="E329"/>
      <c r="F329" s="83"/>
      <c r="G329" s="44"/>
    </row>
    <row r="330" spans="1:7">
      <c r="A330" s="1"/>
      <c r="C330"/>
      <c r="D330"/>
      <c r="E330"/>
      <c r="F330" s="83"/>
      <c r="G330" s="44"/>
    </row>
    <row r="331" spans="1:7">
      <c r="A331" s="1"/>
      <c r="C331"/>
      <c r="D331"/>
      <c r="E331"/>
      <c r="F331" s="83"/>
      <c r="G331" s="44"/>
    </row>
    <row r="332" spans="1:7">
      <c r="A332" s="1"/>
      <c r="C332"/>
      <c r="D332"/>
      <c r="E332"/>
      <c r="F332" s="83"/>
      <c r="G332" s="44"/>
    </row>
    <row r="333" spans="1:7">
      <c r="A333" s="1"/>
      <c r="C333"/>
      <c r="D333"/>
      <c r="E333"/>
      <c r="F333" s="83"/>
      <c r="G333" s="44"/>
    </row>
    <row r="334" spans="1:7">
      <c r="A334" s="1"/>
      <c r="C334"/>
      <c r="D334"/>
      <c r="E334"/>
      <c r="F334" s="83"/>
      <c r="G334" s="44"/>
    </row>
    <row r="335" spans="1:7">
      <c r="A335" s="1"/>
      <c r="C335"/>
      <c r="D335"/>
      <c r="E335"/>
      <c r="F335" s="83"/>
      <c r="G335" s="44"/>
    </row>
    <row r="336" spans="1:7">
      <c r="A336" s="1"/>
      <c r="C336"/>
      <c r="D336"/>
      <c r="E336"/>
      <c r="F336" s="83"/>
      <c r="G336" s="44"/>
    </row>
    <row r="337" spans="1:7">
      <c r="A337" s="1"/>
      <c r="C337"/>
      <c r="D337"/>
      <c r="E337"/>
      <c r="F337" s="83"/>
      <c r="G337" s="44"/>
    </row>
    <row r="338" spans="1:7">
      <c r="A338" s="1"/>
      <c r="C338"/>
      <c r="D338"/>
      <c r="E338"/>
      <c r="F338" s="83"/>
      <c r="G338" s="44"/>
    </row>
    <row r="339" spans="1:7">
      <c r="A339" s="1"/>
      <c r="C339"/>
      <c r="D339"/>
      <c r="E339"/>
      <c r="F339" s="83"/>
      <c r="G339" s="44"/>
    </row>
    <row r="340" spans="1:7">
      <c r="A340" s="1"/>
      <c r="C340"/>
      <c r="D340"/>
      <c r="E340"/>
      <c r="F340" s="83"/>
      <c r="G340" s="44"/>
    </row>
    <row r="341" spans="1:7">
      <c r="A341" s="1"/>
      <c r="C341"/>
      <c r="D341"/>
      <c r="E341"/>
      <c r="F341" s="83"/>
      <c r="G341" s="44"/>
    </row>
    <row r="342" spans="1:7">
      <c r="A342" s="1"/>
      <c r="C342"/>
      <c r="D342"/>
      <c r="E342"/>
      <c r="F342" s="83"/>
      <c r="G342" s="44"/>
    </row>
    <row r="343" spans="1:7">
      <c r="A343" s="1"/>
      <c r="C343"/>
      <c r="D343"/>
      <c r="E343"/>
      <c r="F343" s="83"/>
      <c r="G343" s="44"/>
    </row>
    <row r="344" spans="1:7">
      <c r="A344" s="1"/>
      <c r="C344"/>
      <c r="D344"/>
      <c r="E344"/>
      <c r="F344" s="83"/>
      <c r="G344" s="44"/>
    </row>
    <row r="345" spans="1:7">
      <c r="A345" s="1"/>
      <c r="C345"/>
      <c r="D345"/>
      <c r="E345"/>
      <c r="F345" s="83"/>
      <c r="G345" s="44"/>
    </row>
    <row r="346" spans="1:7">
      <c r="A346" s="1"/>
      <c r="C346"/>
      <c r="D346"/>
      <c r="E346"/>
      <c r="F346" s="83"/>
      <c r="G346" s="44"/>
    </row>
    <row r="347" spans="1:7">
      <c r="A347" s="1"/>
      <c r="C347"/>
      <c r="D347"/>
      <c r="E347"/>
      <c r="F347" s="83"/>
      <c r="G347" s="44"/>
    </row>
    <row r="348" spans="1:7">
      <c r="A348" s="1"/>
      <c r="C348"/>
      <c r="D348"/>
      <c r="E348"/>
      <c r="F348" s="83"/>
      <c r="G348" s="44"/>
    </row>
    <row r="349" spans="1:7">
      <c r="A349" s="1"/>
      <c r="C349"/>
      <c r="D349"/>
      <c r="E349"/>
      <c r="F349" s="83"/>
      <c r="G349" s="44"/>
    </row>
    <row r="350" spans="1:7">
      <c r="A350" s="1"/>
      <c r="C350"/>
      <c r="D350"/>
      <c r="E350"/>
      <c r="F350" s="83"/>
      <c r="G350" s="44"/>
    </row>
    <row r="351" spans="1:7">
      <c r="A351" s="1"/>
      <c r="C351"/>
      <c r="D351"/>
      <c r="E351"/>
      <c r="F351" s="83"/>
      <c r="G351" s="44"/>
    </row>
    <row r="352" spans="1:7">
      <c r="A352" s="1"/>
      <c r="C352"/>
      <c r="D352"/>
      <c r="E352"/>
      <c r="F352" s="83"/>
      <c r="G352" s="44"/>
    </row>
    <row r="353" spans="1:7">
      <c r="A353" s="1"/>
      <c r="C353"/>
      <c r="D353"/>
      <c r="E353"/>
      <c r="F353" s="83"/>
      <c r="G353" s="44"/>
    </row>
    <row r="354" spans="1:7">
      <c r="A354" s="1"/>
      <c r="C354"/>
      <c r="D354"/>
      <c r="E354"/>
      <c r="F354" s="83"/>
      <c r="G354" s="44"/>
    </row>
    <row r="355" spans="1:7">
      <c r="A355" s="1"/>
      <c r="C355"/>
      <c r="D355"/>
      <c r="E355"/>
      <c r="F355" s="83"/>
      <c r="G355" s="44"/>
    </row>
    <row r="356" spans="1:7">
      <c r="A356" s="1"/>
      <c r="C356"/>
      <c r="D356"/>
      <c r="E356"/>
      <c r="F356" s="83"/>
      <c r="G356" s="44"/>
    </row>
    <row r="357" spans="1:7">
      <c r="A357" s="1"/>
      <c r="C357"/>
      <c r="D357"/>
      <c r="E357"/>
      <c r="F357" s="83"/>
      <c r="G357" s="44"/>
    </row>
    <row r="358" spans="1:7">
      <c r="A358" s="1"/>
      <c r="C358"/>
      <c r="D358"/>
      <c r="E358"/>
      <c r="F358" s="83"/>
      <c r="G358" s="44"/>
    </row>
    <row r="359" spans="1:7">
      <c r="A359" s="1"/>
      <c r="C359"/>
      <c r="D359"/>
      <c r="E359"/>
      <c r="F359" s="83"/>
      <c r="G359" s="44"/>
    </row>
    <row r="360" spans="1:7">
      <c r="A360" s="1"/>
      <c r="C360"/>
      <c r="D360"/>
      <c r="E360"/>
      <c r="F360" s="83"/>
      <c r="G360" s="44"/>
    </row>
    <row r="361" spans="1:7">
      <c r="A361" s="1"/>
      <c r="C361"/>
      <c r="D361"/>
      <c r="E361"/>
      <c r="F361" s="83"/>
      <c r="G361" s="44"/>
    </row>
    <row r="362" spans="1:7">
      <c r="A362" s="1"/>
      <c r="C362"/>
      <c r="D362"/>
      <c r="E362"/>
      <c r="F362" s="83"/>
      <c r="G362" s="44"/>
    </row>
    <row r="363" spans="1:7">
      <c r="A363" s="1"/>
      <c r="C363"/>
      <c r="D363"/>
      <c r="E363"/>
      <c r="F363" s="83"/>
      <c r="G363" s="44"/>
    </row>
    <row r="364" spans="1:7">
      <c r="A364" s="1"/>
      <c r="C364"/>
      <c r="D364"/>
      <c r="E364"/>
      <c r="F364" s="83"/>
      <c r="G364" s="44"/>
    </row>
    <row r="365" spans="1:7">
      <c r="A365" s="1"/>
      <c r="C365"/>
      <c r="D365"/>
      <c r="E365"/>
      <c r="F365" s="83"/>
      <c r="G365" s="44"/>
    </row>
    <row r="366" spans="1:7">
      <c r="A366" s="1"/>
      <c r="C366"/>
      <c r="D366"/>
      <c r="E366"/>
      <c r="F366" s="83"/>
      <c r="G366" s="44"/>
    </row>
    <row r="367" spans="1:7">
      <c r="A367" s="1"/>
      <c r="C367"/>
      <c r="D367"/>
      <c r="E367"/>
      <c r="F367" s="83"/>
      <c r="G367" s="44"/>
    </row>
    <row r="368" spans="1:7">
      <c r="A368" s="1"/>
      <c r="C368"/>
      <c r="D368"/>
      <c r="E368"/>
      <c r="F368" s="83"/>
      <c r="G368" s="44"/>
    </row>
    <row r="369" spans="1:7">
      <c r="A369" s="1"/>
      <c r="C369"/>
      <c r="D369"/>
      <c r="E369"/>
      <c r="F369" s="83"/>
      <c r="G369" s="44"/>
    </row>
    <row r="370" spans="1:7">
      <c r="A370" s="1"/>
      <c r="C370"/>
      <c r="D370"/>
      <c r="E370"/>
      <c r="F370" s="83"/>
      <c r="G370" s="44"/>
    </row>
    <row r="371" spans="1:7">
      <c r="A371" s="1"/>
      <c r="C371"/>
      <c r="D371"/>
      <c r="E371"/>
      <c r="F371" s="83"/>
      <c r="G371" s="44"/>
    </row>
    <row r="372" spans="1:7">
      <c r="A372" s="1"/>
      <c r="C372"/>
      <c r="D372"/>
      <c r="E372"/>
      <c r="F372" s="83"/>
      <c r="G372" s="44"/>
    </row>
    <row r="373" spans="1:7">
      <c r="A373" s="1"/>
      <c r="C373"/>
      <c r="D373"/>
      <c r="E373"/>
      <c r="F373" s="83"/>
      <c r="G373" s="44"/>
    </row>
    <row r="374" spans="1:7">
      <c r="A374" s="1"/>
      <c r="C374"/>
      <c r="D374"/>
      <c r="E374"/>
      <c r="F374" s="83"/>
      <c r="G374" s="44"/>
    </row>
    <row r="375" spans="1:7">
      <c r="A375" s="1"/>
      <c r="C375"/>
      <c r="D375"/>
      <c r="E375"/>
      <c r="F375" s="83"/>
      <c r="G375" s="44"/>
    </row>
    <row r="376" spans="1:7">
      <c r="A376" s="1"/>
      <c r="C376"/>
      <c r="D376"/>
      <c r="E376"/>
      <c r="F376" s="83"/>
      <c r="G376" s="44"/>
    </row>
    <row r="377" spans="1:7">
      <c r="A377" s="1"/>
      <c r="C377"/>
      <c r="D377"/>
      <c r="E377"/>
      <c r="F377" s="83"/>
      <c r="G377" s="44"/>
    </row>
    <row r="378" spans="1:7">
      <c r="A378" s="1"/>
      <c r="C378"/>
      <c r="D378"/>
      <c r="E378"/>
      <c r="F378" s="83"/>
      <c r="G378" s="44"/>
    </row>
    <row r="379" spans="1:7">
      <c r="A379" s="1"/>
      <c r="C379"/>
      <c r="D379"/>
      <c r="E379"/>
      <c r="F379" s="83"/>
      <c r="G379" s="44"/>
    </row>
    <row r="380" spans="1:7">
      <c r="A380" s="1"/>
      <c r="C380"/>
      <c r="D380"/>
      <c r="E380"/>
      <c r="F380" s="83"/>
      <c r="G380" s="44"/>
    </row>
    <row r="381" spans="1:7">
      <c r="A381" s="1"/>
      <c r="C381"/>
      <c r="D381"/>
      <c r="E381"/>
      <c r="F381" s="83"/>
      <c r="G381" s="44"/>
    </row>
    <row r="382" spans="1:7">
      <c r="A382" s="1"/>
      <c r="C382"/>
      <c r="D382"/>
      <c r="E382"/>
      <c r="F382" s="83"/>
      <c r="G382" s="44"/>
    </row>
    <row r="383" spans="1:7">
      <c r="A383" s="1"/>
      <c r="C383"/>
      <c r="D383"/>
      <c r="E383"/>
      <c r="F383" s="83"/>
      <c r="G383" s="44"/>
    </row>
    <row r="384" spans="1:7">
      <c r="A384" s="1"/>
      <c r="C384"/>
      <c r="D384"/>
      <c r="E384"/>
      <c r="F384" s="83"/>
      <c r="G384" s="44"/>
    </row>
    <row r="385" spans="1:7">
      <c r="A385" s="1"/>
      <c r="C385"/>
      <c r="D385"/>
      <c r="E385"/>
      <c r="F385" s="83"/>
      <c r="G385" s="44"/>
    </row>
    <row r="386" spans="1:7">
      <c r="A386" s="1"/>
      <c r="C386"/>
      <c r="D386"/>
      <c r="E386"/>
      <c r="F386" s="83"/>
      <c r="G386" s="44"/>
    </row>
    <row r="387" spans="1:7">
      <c r="A387" s="1"/>
      <c r="C387"/>
      <c r="D387"/>
      <c r="E387"/>
      <c r="F387" s="83"/>
      <c r="G387" s="44"/>
    </row>
    <row r="388" spans="1:7">
      <c r="A388" s="1"/>
      <c r="C388"/>
      <c r="D388"/>
      <c r="E388"/>
      <c r="F388" s="83"/>
      <c r="G388" s="44"/>
    </row>
    <row r="389" spans="1:7">
      <c r="A389" s="1"/>
      <c r="C389"/>
      <c r="D389"/>
      <c r="E389"/>
      <c r="F389" s="83"/>
      <c r="G389" s="44"/>
    </row>
    <row r="390" spans="1:7">
      <c r="A390" s="1"/>
      <c r="C390"/>
      <c r="D390"/>
      <c r="E390"/>
      <c r="F390" s="83"/>
      <c r="G390" s="44"/>
    </row>
    <row r="391" spans="1:7">
      <c r="A391" s="1"/>
      <c r="C391"/>
      <c r="D391"/>
      <c r="E391"/>
      <c r="F391" s="83"/>
      <c r="G391" s="44"/>
    </row>
    <row r="392" spans="1:7">
      <c r="A392" s="1"/>
      <c r="C392"/>
      <c r="D392"/>
      <c r="E392"/>
      <c r="F392" s="83"/>
      <c r="G392" s="44"/>
    </row>
    <row r="393" spans="1:7">
      <c r="A393" s="1"/>
      <c r="C393"/>
      <c r="D393"/>
      <c r="E393"/>
      <c r="F393" s="83"/>
      <c r="G393" s="44"/>
    </row>
    <row r="394" spans="1:7">
      <c r="A394" s="1"/>
      <c r="C394"/>
      <c r="D394"/>
      <c r="E394"/>
      <c r="F394" s="83"/>
      <c r="G394" s="44"/>
    </row>
    <row r="395" spans="1:7">
      <c r="A395" s="1"/>
      <c r="C395"/>
      <c r="D395"/>
      <c r="E395"/>
      <c r="F395" s="83"/>
      <c r="G395" s="44"/>
    </row>
    <row r="396" spans="1:7">
      <c r="A396" s="1"/>
      <c r="C396"/>
      <c r="D396"/>
      <c r="E396"/>
      <c r="F396" s="83"/>
      <c r="G396" s="44"/>
    </row>
    <row r="397" spans="1:7">
      <c r="A397" s="1"/>
      <c r="C397"/>
      <c r="D397"/>
      <c r="E397"/>
      <c r="F397" s="83"/>
      <c r="G397" s="44"/>
    </row>
    <row r="398" spans="1:7">
      <c r="A398" s="1"/>
      <c r="C398"/>
      <c r="D398"/>
      <c r="E398"/>
      <c r="F398" s="83"/>
      <c r="G398" s="44"/>
    </row>
    <row r="399" spans="1:7">
      <c r="A399" s="1"/>
      <c r="C399"/>
      <c r="D399"/>
      <c r="E399"/>
      <c r="F399" s="83"/>
      <c r="G399" s="44"/>
    </row>
    <row r="400" spans="1:7">
      <c r="A400" s="1"/>
      <c r="C400"/>
      <c r="D400"/>
      <c r="E400"/>
      <c r="F400" s="83"/>
      <c r="G400" s="44"/>
    </row>
    <row r="401" spans="1:7">
      <c r="A401" s="1"/>
      <c r="C401"/>
      <c r="D401"/>
      <c r="E401"/>
      <c r="F401" s="83"/>
      <c r="G401" s="44"/>
    </row>
    <row r="402" spans="1:7">
      <c r="A402" s="1"/>
      <c r="C402"/>
      <c r="D402"/>
      <c r="E402"/>
      <c r="F402" s="83"/>
      <c r="G402" s="44"/>
    </row>
    <row r="403" spans="1:7">
      <c r="A403" s="1"/>
      <c r="C403"/>
      <c r="D403"/>
      <c r="E403"/>
      <c r="F403" s="83"/>
      <c r="G403" s="44"/>
    </row>
    <row r="404" spans="1:7">
      <c r="A404" s="1"/>
      <c r="C404"/>
      <c r="D404"/>
      <c r="E404"/>
      <c r="F404" s="83"/>
      <c r="G404" s="44"/>
    </row>
    <row r="405" spans="1:7">
      <c r="A405" s="1"/>
      <c r="C405"/>
      <c r="D405"/>
      <c r="E405"/>
      <c r="F405" s="83"/>
      <c r="G405" s="44"/>
    </row>
    <row r="406" spans="1:7">
      <c r="A406" s="1"/>
      <c r="C406"/>
      <c r="D406"/>
      <c r="E406"/>
      <c r="F406" s="83"/>
      <c r="G406" s="44"/>
    </row>
    <row r="407" spans="1:7">
      <c r="A407" s="1"/>
      <c r="C407"/>
      <c r="D407"/>
      <c r="E407"/>
      <c r="F407" s="83"/>
      <c r="G407" s="44"/>
    </row>
    <row r="408" spans="1:7">
      <c r="A408" s="1"/>
      <c r="C408"/>
      <c r="D408"/>
      <c r="E408"/>
      <c r="F408" s="83"/>
      <c r="G408" s="44"/>
    </row>
    <row r="409" spans="1:7">
      <c r="A409" s="1"/>
      <c r="C409"/>
      <c r="D409"/>
      <c r="E409"/>
      <c r="F409" s="83"/>
      <c r="G409" s="44"/>
    </row>
    <row r="410" spans="1:7">
      <c r="A410" s="1"/>
      <c r="C410"/>
      <c r="D410"/>
      <c r="E410"/>
      <c r="F410" s="83"/>
      <c r="G410" s="44"/>
    </row>
    <row r="411" spans="1:7">
      <c r="A411" s="1"/>
      <c r="C411"/>
      <c r="D411"/>
      <c r="E411"/>
      <c r="F411" s="83"/>
      <c r="G411" s="44"/>
    </row>
    <row r="412" spans="1:7">
      <c r="A412" s="1"/>
      <c r="C412"/>
      <c r="D412"/>
      <c r="E412"/>
      <c r="F412" s="83"/>
      <c r="G412" s="44"/>
    </row>
    <row r="413" spans="1:7">
      <c r="A413" s="1"/>
      <c r="C413"/>
      <c r="D413"/>
      <c r="E413"/>
      <c r="F413" s="83"/>
      <c r="G413" s="44"/>
    </row>
    <row r="414" spans="1:7">
      <c r="A414" s="1"/>
      <c r="C414"/>
      <c r="D414"/>
      <c r="E414"/>
      <c r="F414" s="83"/>
      <c r="G414" s="44"/>
    </row>
    <row r="415" spans="1:7">
      <c r="A415" s="1"/>
      <c r="C415"/>
      <c r="D415"/>
      <c r="E415"/>
      <c r="F415" s="83"/>
      <c r="G415" s="44"/>
    </row>
    <row r="416" spans="1:7">
      <c r="A416" s="1"/>
      <c r="C416"/>
      <c r="D416"/>
      <c r="E416"/>
      <c r="F416" s="83"/>
      <c r="G416" s="44"/>
    </row>
    <row r="417" spans="1:7">
      <c r="A417" s="1"/>
      <c r="C417"/>
      <c r="D417"/>
      <c r="E417"/>
      <c r="F417" s="83"/>
      <c r="G417" s="44"/>
    </row>
    <row r="418" spans="1:7">
      <c r="A418" s="1"/>
      <c r="C418"/>
      <c r="D418"/>
      <c r="E418"/>
      <c r="F418" s="83"/>
      <c r="G418" s="44"/>
    </row>
    <row r="419" spans="1:7">
      <c r="A419" s="1"/>
      <c r="C419"/>
      <c r="D419"/>
      <c r="E419"/>
      <c r="F419" s="83"/>
      <c r="G419" s="44"/>
    </row>
    <row r="420" spans="1:7">
      <c r="A420" s="1"/>
      <c r="C420"/>
      <c r="D420"/>
      <c r="E420"/>
      <c r="F420" s="83"/>
      <c r="G420" s="44"/>
    </row>
    <row r="421" spans="1:7">
      <c r="A421" s="1"/>
      <c r="C421"/>
      <c r="D421"/>
      <c r="E421"/>
      <c r="F421" s="83"/>
      <c r="G421" s="44"/>
    </row>
    <row r="422" spans="1:7">
      <c r="A422" s="1"/>
      <c r="C422"/>
      <c r="D422"/>
      <c r="E422"/>
      <c r="F422" s="83"/>
      <c r="G422" s="44"/>
    </row>
    <row r="423" spans="1:7">
      <c r="A423" s="1"/>
      <c r="C423"/>
      <c r="D423"/>
      <c r="E423"/>
      <c r="F423" s="83"/>
      <c r="G423" s="44"/>
    </row>
    <row r="424" spans="1:7">
      <c r="A424" s="1"/>
      <c r="C424"/>
      <c r="D424"/>
      <c r="E424"/>
      <c r="F424" s="83"/>
      <c r="G424" s="44"/>
    </row>
    <row r="425" spans="1:7">
      <c r="A425" s="1"/>
      <c r="C425"/>
      <c r="D425"/>
      <c r="E425"/>
      <c r="F425" s="83"/>
      <c r="G425" s="44"/>
    </row>
    <row r="426" spans="1:7">
      <c r="A426" s="1"/>
      <c r="C426"/>
      <c r="D426"/>
      <c r="E426"/>
      <c r="F426" s="83"/>
      <c r="G426" s="44"/>
    </row>
    <row r="427" spans="1:7">
      <c r="A427" s="1"/>
      <c r="C427"/>
      <c r="D427"/>
      <c r="E427"/>
      <c r="F427" s="83"/>
      <c r="G427" s="44"/>
    </row>
    <row r="428" spans="1:7">
      <c r="A428" s="1"/>
      <c r="C428"/>
      <c r="D428"/>
      <c r="E428"/>
      <c r="F428" s="83"/>
      <c r="G428" s="44"/>
    </row>
    <row r="429" spans="1:7">
      <c r="A429" s="1"/>
      <c r="C429"/>
      <c r="D429"/>
      <c r="E429"/>
      <c r="F429" s="83"/>
      <c r="G429" s="44"/>
    </row>
    <row r="430" spans="1:7">
      <c r="A430" s="1"/>
      <c r="C430"/>
      <c r="D430"/>
      <c r="E430"/>
      <c r="F430" s="83"/>
      <c r="G430" s="44"/>
    </row>
    <row r="431" spans="1:7">
      <c r="A431" s="1"/>
      <c r="C431"/>
      <c r="D431"/>
      <c r="E431"/>
      <c r="F431" s="83"/>
      <c r="G431" s="44"/>
    </row>
    <row r="432" spans="1:7">
      <c r="A432" s="1"/>
      <c r="C432"/>
      <c r="D432"/>
      <c r="E432"/>
      <c r="F432" s="83"/>
      <c r="G432" s="44"/>
    </row>
    <row r="433" spans="1:7">
      <c r="A433" s="1"/>
      <c r="C433"/>
      <c r="D433"/>
      <c r="E433"/>
      <c r="F433" s="83"/>
      <c r="G433" s="44"/>
    </row>
    <row r="434" spans="1:7">
      <c r="A434" s="1"/>
      <c r="C434"/>
      <c r="D434"/>
      <c r="E434"/>
      <c r="F434" s="83"/>
      <c r="G434" s="44"/>
    </row>
    <row r="435" spans="1:7">
      <c r="A435" s="1"/>
      <c r="C435"/>
      <c r="D435"/>
      <c r="E435"/>
      <c r="F435" s="83"/>
      <c r="G435" s="44"/>
    </row>
    <row r="436" spans="1:7">
      <c r="A436" s="1"/>
      <c r="C436"/>
      <c r="D436"/>
      <c r="E436"/>
      <c r="F436" s="83"/>
      <c r="G436" s="44"/>
    </row>
    <row r="437" spans="1:7">
      <c r="A437" s="1"/>
      <c r="C437"/>
      <c r="D437"/>
      <c r="E437"/>
      <c r="F437" s="83"/>
      <c r="G437" s="44"/>
    </row>
    <row r="438" spans="1:7">
      <c r="A438" s="1"/>
      <c r="C438"/>
      <c r="D438"/>
      <c r="E438"/>
      <c r="F438" s="83"/>
      <c r="G438" s="44"/>
    </row>
    <row r="439" spans="1:7">
      <c r="A439" s="1"/>
      <c r="C439"/>
      <c r="D439"/>
      <c r="E439"/>
      <c r="F439" s="83"/>
      <c r="G439" s="44"/>
    </row>
    <row r="440" spans="1:7">
      <c r="A440" s="1"/>
      <c r="C440"/>
      <c r="D440"/>
      <c r="E440"/>
      <c r="F440" s="83"/>
      <c r="G440" s="44"/>
    </row>
    <row r="441" spans="1:7">
      <c r="A441" s="1"/>
      <c r="C441"/>
      <c r="D441"/>
      <c r="E441"/>
      <c r="F441" s="83"/>
      <c r="G441" s="44"/>
    </row>
    <row r="442" spans="1:7">
      <c r="A442" s="1"/>
      <c r="C442"/>
      <c r="D442"/>
      <c r="E442"/>
      <c r="F442" s="83"/>
      <c r="G442" s="44"/>
    </row>
    <row r="443" spans="1:7">
      <c r="A443" s="1"/>
      <c r="C443"/>
      <c r="D443"/>
      <c r="E443"/>
      <c r="F443" s="83"/>
      <c r="G443" s="44"/>
    </row>
    <row r="444" spans="1:7">
      <c r="A444" s="1"/>
      <c r="C444"/>
      <c r="D444"/>
      <c r="E444"/>
      <c r="F444" s="83"/>
      <c r="G444" s="44"/>
    </row>
    <row r="445" spans="1:7">
      <c r="A445" s="1"/>
      <c r="C445"/>
      <c r="D445"/>
      <c r="E445"/>
      <c r="F445" s="83"/>
      <c r="G445" s="44"/>
    </row>
    <row r="446" spans="1:7">
      <c r="A446" s="1"/>
      <c r="C446"/>
      <c r="D446"/>
      <c r="E446"/>
      <c r="F446" s="83"/>
      <c r="G446" s="44"/>
    </row>
    <row r="447" spans="1:7">
      <c r="A447" s="1"/>
      <c r="C447"/>
      <c r="D447"/>
      <c r="E447"/>
      <c r="F447" s="83"/>
      <c r="G447" s="44"/>
    </row>
    <row r="448" spans="1:7">
      <c r="A448" s="1"/>
      <c r="C448"/>
      <c r="D448"/>
      <c r="E448"/>
      <c r="F448" s="83"/>
      <c r="G448" s="44"/>
    </row>
    <row r="449" spans="1:7">
      <c r="A449" s="1"/>
      <c r="C449"/>
      <c r="D449"/>
      <c r="E449"/>
      <c r="F449" s="83"/>
      <c r="G449" s="44"/>
    </row>
    <row r="450" spans="1:7">
      <c r="A450" s="1"/>
      <c r="C450"/>
      <c r="D450"/>
      <c r="E450"/>
      <c r="F450" s="83"/>
      <c r="G450" s="44"/>
    </row>
    <row r="451" spans="1:7">
      <c r="A451" s="1"/>
      <c r="C451"/>
      <c r="D451"/>
      <c r="E451"/>
      <c r="F451" s="83"/>
      <c r="G451" s="44"/>
    </row>
    <row r="452" spans="1:7">
      <c r="A452" s="1"/>
      <c r="C452"/>
      <c r="D452"/>
      <c r="E452"/>
      <c r="F452" s="83"/>
      <c r="G452" s="44"/>
    </row>
    <row r="453" spans="1:7">
      <c r="A453" s="1"/>
      <c r="C453"/>
      <c r="D453"/>
      <c r="E453"/>
      <c r="F453" s="83"/>
      <c r="G453" s="44"/>
    </row>
    <row r="454" spans="1:7">
      <c r="A454" s="1"/>
      <c r="C454"/>
      <c r="D454"/>
      <c r="E454"/>
      <c r="F454" s="83"/>
      <c r="G454" s="44"/>
    </row>
    <row r="455" spans="1:7">
      <c r="A455" s="1"/>
      <c r="C455"/>
      <c r="D455"/>
      <c r="E455"/>
      <c r="F455" s="83"/>
      <c r="G455" s="44"/>
    </row>
    <row r="456" spans="1:7">
      <c r="A456" s="1"/>
      <c r="C456"/>
      <c r="D456"/>
      <c r="E456"/>
      <c r="F456" s="83"/>
      <c r="G456" s="44"/>
    </row>
    <row r="457" spans="1:7">
      <c r="A457" s="1"/>
      <c r="C457"/>
      <c r="D457"/>
      <c r="E457"/>
      <c r="F457" s="83"/>
      <c r="G457" s="44"/>
    </row>
    <row r="458" spans="1:7">
      <c r="A458" s="1"/>
      <c r="C458"/>
      <c r="D458"/>
      <c r="E458"/>
      <c r="F458" s="83"/>
      <c r="G458" s="44"/>
    </row>
    <row r="459" spans="1:7">
      <c r="A459" s="1"/>
      <c r="C459"/>
      <c r="D459"/>
      <c r="E459"/>
      <c r="F459" s="83"/>
      <c r="G459" s="44"/>
    </row>
    <row r="460" spans="1:7">
      <c r="A460" s="1"/>
      <c r="C460"/>
      <c r="D460"/>
      <c r="E460"/>
      <c r="F460" s="83"/>
      <c r="G460" s="44"/>
    </row>
    <row r="461" spans="1:7">
      <c r="A461" s="1"/>
      <c r="C461"/>
      <c r="D461"/>
      <c r="E461"/>
      <c r="F461" s="83"/>
      <c r="G461" s="44"/>
    </row>
    <row r="462" spans="1:7">
      <c r="A462" s="1"/>
      <c r="C462"/>
      <c r="D462"/>
      <c r="E462"/>
      <c r="F462" s="83"/>
      <c r="G462" s="44"/>
    </row>
    <row r="463" spans="1:7">
      <c r="A463" s="1"/>
      <c r="C463"/>
      <c r="D463"/>
      <c r="E463"/>
      <c r="F463" s="83"/>
      <c r="G463" s="44"/>
    </row>
    <row r="464" spans="1:7">
      <c r="A464" s="1"/>
      <c r="C464"/>
      <c r="D464"/>
      <c r="E464"/>
      <c r="F464" s="83"/>
      <c r="G464" s="44"/>
    </row>
    <row r="465" spans="1:7">
      <c r="A465" s="1"/>
      <c r="C465"/>
      <c r="D465"/>
      <c r="E465"/>
      <c r="F465" s="83"/>
      <c r="G465" s="44"/>
    </row>
    <row r="466" spans="1:7">
      <c r="A466" s="1"/>
      <c r="C466"/>
      <c r="D466"/>
      <c r="E466"/>
      <c r="F466" s="83"/>
      <c r="G466" s="44"/>
    </row>
    <row r="467" spans="1:7">
      <c r="A467" s="1"/>
      <c r="C467"/>
      <c r="D467"/>
      <c r="E467"/>
      <c r="F467" s="83"/>
      <c r="G467" s="44"/>
    </row>
    <row r="468" spans="1:7">
      <c r="A468" s="1"/>
      <c r="C468"/>
      <c r="D468"/>
      <c r="E468"/>
      <c r="F468" s="83"/>
      <c r="G468" s="44"/>
    </row>
    <row r="469" spans="1:7">
      <c r="A469" s="1"/>
      <c r="C469"/>
      <c r="D469"/>
      <c r="E469"/>
      <c r="F469" s="83"/>
      <c r="G469" s="44"/>
    </row>
    <row r="470" spans="1:7">
      <c r="A470" s="1"/>
      <c r="C470"/>
      <c r="D470"/>
      <c r="E470"/>
      <c r="F470" s="83"/>
      <c r="G470" s="44"/>
    </row>
    <row r="471" spans="1:7">
      <c r="A471" s="1"/>
      <c r="C471"/>
      <c r="D471"/>
      <c r="E471"/>
      <c r="F471" s="83"/>
      <c r="G471" s="44"/>
    </row>
    <row r="472" spans="1:7">
      <c r="A472" s="1"/>
      <c r="C472"/>
      <c r="D472"/>
      <c r="E472"/>
      <c r="F472" s="83"/>
      <c r="G472" s="44"/>
    </row>
    <row r="473" spans="1:7">
      <c r="A473" s="1"/>
      <c r="C473"/>
      <c r="D473"/>
      <c r="E473"/>
      <c r="F473" s="83"/>
      <c r="G473" s="44"/>
    </row>
    <row r="474" spans="1:7">
      <c r="A474" s="1"/>
      <c r="C474"/>
      <c r="D474"/>
      <c r="E474"/>
      <c r="F474" s="83"/>
      <c r="G474" s="44"/>
    </row>
    <row r="475" spans="1:7">
      <c r="A475" s="1"/>
      <c r="C475"/>
      <c r="D475"/>
      <c r="E475"/>
      <c r="F475" s="83"/>
      <c r="G475" s="44"/>
    </row>
    <row r="476" spans="1:7">
      <c r="A476" s="1"/>
      <c r="C476"/>
      <c r="D476"/>
      <c r="E476"/>
      <c r="F476" s="83"/>
      <c r="G476" s="44"/>
    </row>
    <row r="477" spans="1:7">
      <c r="A477" s="1"/>
      <c r="C477"/>
      <c r="D477"/>
      <c r="E477"/>
      <c r="F477" s="83"/>
      <c r="G477" s="44"/>
    </row>
    <row r="478" spans="1:7">
      <c r="A478" s="1"/>
      <c r="C478"/>
      <c r="D478"/>
      <c r="E478"/>
      <c r="F478" s="83"/>
      <c r="G478" s="44"/>
    </row>
    <row r="479" spans="1:7">
      <c r="A479" s="1"/>
      <c r="C479"/>
      <c r="D479"/>
      <c r="E479"/>
      <c r="F479" s="83"/>
      <c r="G479" s="44"/>
    </row>
    <row r="480" spans="1:7">
      <c r="A480" s="1"/>
      <c r="C480"/>
      <c r="D480"/>
      <c r="E480"/>
      <c r="F480" s="83"/>
      <c r="G480" s="44"/>
    </row>
    <row r="481" spans="1:7">
      <c r="A481" s="1"/>
      <c r="C481"/>
      <c r="D481"/>
      <c r="E481"/>
      <c r="F481" s="83"/>
      <c r="G481" s="44"/>
    </row>
    <row r="482" spans="1:7">
      <c r="A482" s="1"/>
      <c r="C482"/>
      <c r="D482"/>
      <c r="E482"/>
      <c r="F482" s="83"/>
      <c r="G482" s="44"/>
    </row>
    <row r="483" spans="1:7">
      <c r="A483" s="1"/>
      <c r="C483"/>
      <c r="D483"/>
      <c r="E483"/>
      <c r="F483" s="83"/>
      <c r="G483" s="44"/>
    </row>
    <row r="484" spans="1:7">
      <c r="A484" s="1"/>
      <c r="C484"/>
      <c r="D484"/>
      <c r="E484"/>
      <c r="F484" s="83"/>
      <c r="G484" s="44"/>
    </row>
    <row r="485" spans="1:7">
      <c r="A485" s="1"/>
      <c r="C485"/>
      <c r="D485"/>
      <c r="E485"/>
      <c r="F485" s="83"/>
      <c r="G485" s="44"/>
    </row>
    <row r="486" spans="1:7">
      <c r="A486" s="1"/>
      <c r="C486"/>
      <c r="D486"/>
      <c r="E486"/>
      <c r="F486" s="83"/>
      <c r="G486" s="44"/>
    </row>
    <row r="487" spans="1:7">
      <c r="A487" s="1"/>
      <c r="C487"/>
      <c r="D487"/>
      <c r="E487"/>
      <c r="F487" s="83"/>
      <c r="G487" s="44"/>
    </row>
    <row r="488" spans="1:7">
      <c r="A488" s="1"/>
      <c r="C488"/>
      <c r="D488"/>
      <c r="E488"/>
      <c r="F488" s="83"/>
      <c r="G488" s="44"/>
    </row>
    <row r="489" spans="1:7">
      <c r="A489" s="1"/>
      <c r="C489"/>
      <c r="D489"/>
      <c r="E489"/>
      <c r="F489" s="83"/>
      <c r="G489" s="44"/>
    </row>
    <row r="490" spans="1:7">
      <c r="A490" s="1"/>
      <c r="C490"/>
      <c r="D490"/>
      <c r="E490"/>
      <c r="F490" s="83"/>
      <c r="G490" s="44"/>
    </row>
    <row r="491" spans="1:7">
      <c r="A491" s="1"/>
      <c r="C491"/>
      <c r="D491"/>
      <c r="E491"/>
      <c r="F491" s="83"/>
      <c r="G491" s="44"/>
    </row>
    <row r="492" spans="1:7">
      <c r="A492" s="1"/>
      <c r="C492"/>
      <c r="D492"/>
      <c r="E492"/>
      <c r="F492" s="83"/>
      <c r="G492" s="44"/>
    </row>
    <row r="493" spans="1:7">
      <c r="A493" s="1"/>
      <c r="C493"/>
      <c r="D493"/>
      <c r="E493"/>
      <c r="F493" s="83"/>
      <c r="G493" s="44"/>
    </row>
    <row r="494" spans="1:7">
      <c r="A494" s="1"/>
      <c r="C494"/>
      <c r="D494"/>
      <c r="E494"/>
      <c r="F494" s="83"/>
      <c r="G494" s="44"/>
    </row>
    <row r="495" spans="1:7">
      <c r="A495" s="1"/>
      <c r="C495"/>
      <c r="D495"/>
      <c r="E495"/>
      <c r="F495" s="83"/>
      <c r="G495" s="44"/>
    </row>
    <row r="496" spans="1:7">
      <c r="A496" s="1"/>
      <c r="C496"/>
      <c r="D496"/>
      <c r="E496"/>
      <c r="F496" s="83"/>
      <c r="G496" s="44"/>
    </row>
    <row r="497" spans="1:7">
      <c r="A497" s="1"/>
      <c r="C497"/>
      <c r="D497"/>
      <c r="E497"/>
      <c r="F497" s="83"/>
      <c r="G497" s="44"/>
    </row>
    <row r="498" spans="1:7">
      <c r="A498" s="1"/>
      <c r="C498"/>
      <c r="D498"/>
      <c r="E498"/>
      <c r="F498" s="83"/>
      <c r="G498" s="44"/>
    </row>
    <row r="499" spans="1:7">
      <c r="A499" s="1"/>
      <c r="C499"/>
      <c r="D499"/>
      <c r="E499"/>
      <c r="F499" s="83"/>
      <c r="G499" s="44"/>
    </row>
    <row r="500" spans="1:7">
      <c r="A500" s="1"/>
      <c r="C500"/>
      <c r="D500"/>
      <c r="E500"/>
      <c r="F500" s="83"/>
      <c r="G500" s="44"/>
    </row>
    <row r="501" spans="1:7">
      <c r="A501" s="1"/>
      <c r="C501"/>
      <c r="D501"/>
      <c r="E501"/>
      <c r="F501" s="83"/>
      <c r="G501" s="44"/>
    </row>
    <row r="502" spans="1:7">
      <c r="A502" s="1"/>
      <c r="C502"/>
      <c r="D502"/>
      <c r="E502"/>
      <c r="F502" s="83"/>
      <c r="G502" s="44"/>
    </row>
    <row r="503" spans="1:7">
      <c r="A503" s="1"/>
      <c r="C503"/>
      <c r="D503"/>
      <c r="E503"/>
      <c r="F503" s="83"/>
      <c r="G503" s="44"/>
    </row>
    <row r="504" spans="1:7">
      <c r="A504" s="1"/>
      <c r="C504"/>
      <c r="D504"/>
      <c r="E504"/>
      <c r="F504" s="83"/>
      <c r="G504" s="44"/>
    </row>
    <row r="505" spans="1:7">
      <c r="A505" s="1"/>
      <c r="C505"/>
      <c r="D505"/>
      <c r="E505"/>
      <c r="F505" s="83"/>
      <c r="G505" s="44"/>
    </row>
    <row r="506" spans="1:7">
      <c r="A506" s="1"/>
      <c r="C506"/>
      <c r="D506"/>
      <c r="E506"/>
      <c r="F506" s="83"/>
      <c r="G506" s="44"/>
    </row>
    <row r="507" spans="1:7">
      <c r="A507" s="1"/>
      <c r="C507"/>
      <c r="D507"/>
      <c r="E507"/>
      <c r="F507" s="83"/>
      <c r="G507" s="44"/>
    </row>
    <row r="508" spans="1:7">
      <c r="A508" s="1"/>
      <c r="C508"/>
      <c r="D508"/>
      <c r="E508"/>
      <c r="F508" s="83"/>
      <c r="G508" s="44"/>
    </row>
    <row r="509" spans="1:7">
      <c r="A509" s="1"/>
      <c r="C509"/>
      <c r="D509"/>
      <c r="E509"/>
      <c r="F509" s="83"/>
      <c r="G509" s="44"/>
    </row>
    <row r="510" spans="1:7">
      <c r="A510" s="1"/>
      <c r="C510"/>
      <c r="D510"/>
      <c r="E510"/>
      <c r="F510" s="83"/>
      <c r="G510" s="44"/>
    </row>
    <row r="511" spans="1:7">
      <c r="A511" s="1"/>
      <c r="C511"/>
      <c r="D511"/>
      <c r="E511"/>
      <c r="F511" s="83"/>
      <c r="G511" s="44"/>
    </row>
    <row r="512" spans="1:7">
      <c r="A512" s="1"/>
      <c r="C512"/>
      <c r="D512"/>
      <c r="E512"/>
      <c r="F512" s="83"/>
      <c r="G512" s="44"/>
    </row>
    <row r="513" spans="1:7">
      <c r="A513" s="1"/>
      <c r="C513"/>
      <c r="D513"/>
      <c r="E513"/>
      <c r="F513" s="83"/>
      <c r="G513" s="44"/>
    </row>
    <row r="514" spans="1:7">
      <c r="A514" s="1"/>
      <c r="C514"/>
      <c r="D514"/>
      <c r="E514"/>
      <c r="F514" s="83"/>
      <c r="G514" s="44"/>
    </row>
    <row r="515" spans="1:7">
      <c r="A515" s="1"/>
      <c r="C515"/>
      <c r="D515"/>
      <c r="E515"/>
      <c r="F515" s="83"/>
      <c r="G515" s="44"/>
    </row>
    <row r="516" spans="1:7">
      <c r="A516" s="1"/>
      <c r="C516"/>
      <c r="D516"/>
      <c r="E516"/>
      <c r="F516" s="83"/>
      <c r="G516" s="44"/>
    </row>
    <row r="517" spans="1:7">
      <c r="A517" s="1"/>
      <c r="C517"/>
      <c r="D517"/>
      <c r="E517"/>
      <c r="F517" s="83"/>
      <c r="G517" s="44"/>
    </row>
    <row r="518" spans="1:7">
      <c r="A518" s="1"/>
      <c r="C518"/>
      <c r="D518"/>
      <c r="E518"/>
      <c r="F518" s="83"/>
      <c r="G518" s="44"/>
    </row>
    <row r="519" spans="1:7">
      <c r="A519" s="1"/>
      <c r="C519"/>
      <c r="D519"/>
      <c r="E519"/>
      <c r="F519" s="83"/>
      <c r="G519" s="44"/>
    </row>
    <row r="520" spans="1:7">
      <c r="A520" s="1"/>
      <c r="C520"/>
      <c r="D520"/>
      <c r="E520"/>
      <c r="F520" s="83"/>
      <c r="G520" s="44"/>
    </row>
    <row r="521" spans="1:7">
      <c r="A521" s="1"/>
      <c r="C521"/>
      <c r="D521"/>
      <c r="E521"/>
      <c r="F521" s="83"/>
      <c r="G521" s="44"/>
    </row>
    <row r="522" spans="1:7">
      <c r="A522" s="1"/>
      <c r="C522"/>
      <c r="D522"/>
      <c r="E522"/>
      <c r="F522" s="83"/>
      <c r="G522" s="44"/>
    </row>
    <row r="523" spans="1:7">
      <c r="A523" s="1"/>
      <c r="C523"/>
      <c r="D523"/>
      <c r="E523"/>
      <c r="F523" s="83"/>
      <c r="G523" s="44"/>
    </row>
    <row r="524" spans="1:7">
      <c r="A524" s="1"/>
      <c r="C524"/>
      <c r="D524"/>
      <c r="E524"/>
      <c r="F524" s="83"/>
      <c r="G524" s="44"/>
    </row>
    <row r="525" spans="1:7">
      <c r="A525" s="1"/>
      <c r="C525"/>
      <c r="D525"/>
      <c r="E525"/>
      <c r="F525" s="83"/>
      <c r="G525" s="44"/>
    </row>
    <row r="526" spans="1:7">
      <c r="A526" s="1"/>
      <c r="C526"/>
      <c r="D526"/>
      <c r="E526"/>
      <c r="F526" s="83"/>
      <c r="G526" s="44"/>
    </row>
    <row r="527" spans="1:7">
      <c r="A527" s="1"/>
      <c r="C527"/>
      <c r="D527"/>
      <c r="E527"/>
      <c r="F527" s="83"/>
      <c r="G527" s="44"/>
    </row>
    <row r="528" spans="1:7">
      <c r="A528" s="1"/>
      <c r="C528"/>
      <c r="D528"/>
      <c r="E528"/>
      <c r="F528" s="83"/>
      <c r="G528" s="44"/>
    </row>
    <row r="529" spans="1:7">
      <c r="A529" s="1"/>
      <c r="C529"/>
      <c r="D529"/>
      <c r="E529"/>
      <c r="F529" s="83"/>
      <c r="G529" s="44"/>
    </row>
    <row r="530" spans="1:7">
      <c r="A530" s="1"/>
      <c r="C530"/>
      <c r="D530"/>
      <c r="E530"/>
      <c r="F530" s="83"/>
      <c r="G530" s="44"/>
    </row>
    <row r="531" spans="1:7">
      <c r="A531" s="1"/>
      <c r="C531"/>
      <c r="D531"/>
      <c r="E531"/>
      <c r="F531" s="83"/>
      <c r="G531" s="44"/>
    </row>
    <row r="532" spans="1:7">
      <c r="A532" s="1"/>
      <c r="C532"/>
      <c r="D532"/>
      <c r="E532"/>
      <c r="F532" s="83"/>
      <c r="G532" s="44"/>
    </row>
    <row r="533" spans="1:7">
      <c r="A533" s="1"/>
      <c r="C533"/>
      <c r="D533"/>
      <c r="E533"/>
      <c r="F533" s="83"/>
      <c r="G533" s="44"/>
    </row>
    <row r="534" spans="1:7">
      <c r="A534" s="1"/>
      <c r="C534"/>
      <c r="D534"/>
      <c r="E534"/>
      <c r="F534" s="83"/>
      <c r="G534" s="44"/>
    </row>
    <row r="535" spans="1:7">
      <c r="A535" s="1"/>
      <c r="C535"/>
      <c r="D535"/>
      <c r="E535"/>
      <c r="F535" s="83"/>
      <c r="G535" s="44"/>
    </row>
    <row r="536" spans="1:7">
      <c r="A536" s="1"/>
      <c r="C536"/>
      <c r="D536"/>
      <c r="E536"/>
      <c r="F536" s="83"/>
      <c r="G536" s="44"/>
    </row>
    <row r="537" spans="1:7">
      <c r="A537" s="1"/>
      <c r="C537"/>
      <c r="D537"/>
      <c r="E537"/>
      <c r="F537" s="83"/>
      <c r="G537" s="44"/>
    </row>
    <row r="538" spans="1:7">
      <c r="A538" s="1"/>
      <c r="C538"/>
      <c r="D538"/>
      <c r="E538"/>
      <c r="F538" s="83"/>
      <c r="G538" s="44"/>
    </row>
    <row r="539" spans="1:7">
      <c r="A539" s="1"/>
      <c r="C539"/>
      <c r="D539"/>
      <c r="E539"/>
      <c r="F539" s="83"/>
      <c r="G539" s="44"/>
    </row>
    <row r="540" spans="1:7">
      <c r="A540" s="1"/>
      <c r="C540"/>
      <c r="D540"/>
      <c r="E540"/>
      <c r="F540" s="83"/>
      <c r="G540" s="44"/>
    </row>
    <row r="541" spans="1:7">
      <c r="A541" s="1"/>
      <c r="C541"/>
      <c r="D541"/>
      <c r="E541"/>
      <c r="F541" s="83"/>
      <c r="G541" s="44"/>
    </row>
    <row r="542" spans="1:7">
      <c r="A542" s="1"/>
      <c r="C542"/>
      <c r="D542"/>
      <c r="E542"/>
      <c r="F542" s="83"/>
      <c r="G542" s="44"/>
    </row>
    <row r="543" spans="1:7">
      <c r="A543" s="1"/>
      <c r="C543"/>
      <c r="D543"/>
      <c r="E543"/>
      <c r="F543" s="83"/>
      <c r="G543" s="44"/>
    </row>
    <row r="544" spans="1:7">
      <c r="A544" s="1"/>
      <c r="C544"/>
      <c r="D544"/>
      <c r="E544"/>
      <c r="F544" s="83"/>
      <c r="G544" s="44"/>
    </row>
    <row r="545" spans="1:7">
      <c r="A545" s="1"/>
      <c r="C545"/>
      <c r="D545"/>
      <c r="E545"/>
      <c r="F545" s="83"/>
      <c r="G545" s="44"/>
    </row>
    <row r="546" spans="1:7">
      <c r="A546" s="1"/>
      <c r="C546"/>
      <c r="D546"/>
      <c r="E546"/>
      <c r="F546" s="83"/>
      <c r="G546" s="44"/>
    </row>
    <row r="547" spans="1:7">
      <c r="A547" s="1"/>
      <c r="C547"/>
      <c r="D547"/>
      <c r="E547"/>
      <c r="F547" s="83"/>
      <c r="G547" s="44"/>
    </row>
    <row r="548" spans="1:7">
      <c r="A548" s="1"/>
      <c r="C548"/>
      <c r="D548"/>
      <c r="E548"/>
      <c r="F548" s="83"/>
      <c r="G548" s="44"/>
    </row>
    <row r="549" spans="1:7">
      <c r="A549" s="1"/>
      <c r="C549"/>
      <c r="D549"/>
      <c r="E549"/>
      <c r="F549" s="83"/>
      <c r="G549" s="44"/>
    </row>
    <row r="550" spans="1:7">
      <c r="A550" s="1"/>
      <c r="C550"/>
      <c r="D550"/>
      <c r="E550"/>
      <c r="F550" s="83"/>
      <c r="G550" s="44"/>
    </row>
    <row r="551" spans="1:7">
      <c r="A551" s="1"/>
      <c r="C551"/>
      <c r="D551"/>
      <c r="E551"/>
      <c r="F551" s="83"/>
      <c r="G551" s="44"/>
    </row>
    <row r="552" spans="1:7">
      <c r="A552" s="1"/>
      <c r="C552"/>
      <c r="D552"/>
      <c r="E552"/>
      <c r="F552" s="83"/>
      <c r="G552" s="44"/>
    </row>
    <row r="553" spans="1:7">
      <c r="A553" s="1"/>
      <c r="C553"/>
      <c r="D553"/>
      <c r="E553"/>
      <c r="F553" s="83"/>
      <c r="G553" s="44"/>
    </row>
    <row r="554" spans="1:7">
      <c r="A554" s="1"/>
      <c r="C554"/>
      <c r="D554"/>
      <c r="E554"/>
      <c r="F554" s="83"/>
      <c r="G554" s="44"/>
    </row>
    <row r="555" spans="1:7">
      <c r="A555" s="1"/>
      <c r="C555"/>
      <c r="D555"/>
      <c r="E555"/>
      <c r="F555" s="83"/>
      <c r="G555" s="44"/>
    </row>
    <row r="556" spans="1:7">
      <c r="A556" s="1"/>
      <c r="C556"/>
      <c r="D556"/>
      <c r="E556"/>
      <c r="F556" s="83"/>
      <c r="G556" s="44"/>
    </row>
    <row r="557" spans="1:7">
      <c r="A557" s="1"/>
      <c r="C557"/>
      <c r="D557"/>
      <c r="E557"/>
      <c r="F557" s="83"/>
      <c r="G557" s="44"/>
    </row>
    <row r="558" spans="1:7">
      <c r="A558" s="1"/>
      <c r="C558"/>
      <c r="D558"/>
      <c r="E558"/>
      <c r="F558" s="83"/>
      <c r="G558" s="44"/>
    </row>
    <row r="559" spans="1:7">
      <c r="A559" s="1"/>
      <c r="C559"/>
      <c r="D559"/>
      <c r="E559"/>
      <c r="F559" s="83"/>
      <c r="G559" s="44"/>
    </row>
    <row r="560" spans="1:7">
      <c r="A560" s="1"/>
      <c r="C560"/>
      <c r="D560"/>
      <c r="E560"/>
      <c r="F560" s="83"/>
      <c r="G560" s="44"/>
    </row>
    <row r="561" spans="1:7">
      <c r="A561" s="1"/>
      <c r="C561"/>
      <c r="D561"/>
      <c r="E561"/>
      <c r="F561" s="83"/>
      <c r="G561" s="44"/>
    </row>
    <row r="562" spans="1:7">
      <c r="A562" s="1"/>
      <c r="C562"/>
      <c r="D562"/>
      <c r="E562"/>
      <c r="F562" s="83"/>
      <c r="G562" s="44"/>
    </row>
    <row r="563" spans="1:7">
      <c r="A563" s="1"/>
      <c r="C563"/>
      <c r="D563"/>
      <c r="E563"/>
      <c r="F563" s="83"/>
      <c r="G563" s="44"/>
    </row>
    <row r="564" spans="1:7">
      <c r="A564" s="1"/>
      <c r="C564"/>
      <c r="D564"/>
      <c r="E564"/>
      <c r="F564" s="83"/>
      <c r="G564" s="44"/>
    </row>
    <row r="565" spans="1:7">
      <c r="A565" s="1"/>
      <c r="C565"/>
      <c r="D565"/>
      <c r="E565"/>
      <c r="F565" s="83"/>
      <c r="G565" s="44"/>
    </row>
    <row r="566" spans="1:7">
      <c r="A566" s="1"/>
      <c r="C566"/>
      <c r="D566"/>
      <c r="E566"/>
      <c r="F566" s="83"/>
      <c r="G566" s="44"/>
    </row>
    <row r="567" spans="1:7">
      <c r="A567" s="1"/>
      <c r="C567"/>
      <c r="D567"/>
      <c r="E567"/>
      <c r="F567" s="83"/>
      <c r="G567" s="44"/>
    </row>
    <row r="568" spans="1:7">
      <c r="A568" s="1"/>
      <c r="C568"/>
      <c r="D568"/>
      <c r="E568"/>
      <c r="F568" s="83"/>
      <c r="G568" s="44"/>
    </row>
    <row r="569" spans="1:7">
      <c r="A569" s="1"/>
      <c r="C569"/>
      <c r="D569"/>
      <c r="E569"/>
      <c r="F569" s="83"/>
      <c r="G569" s="44"/>
    </row>
    <row r="570" spans="1:7">
      <c r="A570" s="1"/>
      <c r="C570"/>
      <c r="D570"/>
      <c r="E570"/>
      <c r="F570" s="83"/>
      <c r="G570" s="44"/>
    </row>
    <row r="571" spans="1:7">
      <c r="A571" s="1"/>
      <c r="C571"/>
      <c r="D571"/>
      <c r="E571"/>
      <c r="F571" s="83"/>
      <c r="G571" s="44"/>
    </row>
    <row r="572" spans="1:7">
      <c r="A572" s="1"/>
      <c r="C572"/>
      <c r="D572"/>
      <c r="E572"/>
      <c r="F572" s="83"/>
      <c r="G572" s="44"/>
    </row>
    <row r="573" spans="1:7">
      <c r="A573" s="1"/>
      <c r="C573"/>
      <c r="D573"/>
      <c r="E573"/>
      <c r="F573" s="83"/>
      <c r="G573" s="44"/>
    </row>
    <row r="574" spans="1:7">
      <c r="A574" s="1"/>
      <c r="C574"/>
      <c r="D574"/>
      <c r="E574"/>
      <c r="F574" s="83"/>
      <c r="G574" s="44"/>
    </row>
    <row r="575" spans="1:7">
      <c r="A575" s="1"/>
      <c r="C575"/>
      <c r="D575"/>
      <c r="E575"/>
      <c r="F575" s="83"/>
      <c r="G575" s="44"/>
    </row>
    <row r="576" spans="1:7">
      <c r="A576" s="1"/>
      <c r="C576"/>
      <c r="D576"/>
      <c r="E576"/>
      <c r="F576" s="83"/>
      <c r="G576" s="44"/>
    </row>
    <row r="577" spans="1:7">
      <c r="A577" s="1"/>
      <c r="C577"/>
      <c r="D577"/>
      <c r="E577"/>
      <c r="F577" s="83"/>
      <c r="G577" s="44"/>
    </row>
    <row r="578" spans="1:7">
      <c r="A578" s="1"/>
      <c r="C578"/>
      <c r="D578"/>
      <c r="E578"/>
      <c r="F578" s="83"/>
      <c r="G578" s="44"/>
    </row>
    <row r="579" spans="1:7">
      <c r="A579" s="1"/>
      <c r="C579"/>
      <c r="D579"/>
      <c r="E579"/>
      <c r="F579" s="83"/>
      <c r="G579" s="44"/>
    </row>
    <row r="580" spans="1:7">
      <c r="A580" s="1"/>
      <c r="C580"/>
      <c r="D580"/>
      <c r="E580"/>
      <c r="F580" s="83"/>
      <c r="G580" s="44"/>
    </row>
    <row r="581" spans="1:7">
      <c r="A581" s="1"/>
      <c r="C581"/>
      <c r="D581"/>
      <c r="E581"/>
      <c r="F581" s="83"/>
      <c r="G581" s="44"/>
    </row>
    <row r="582" spans="1:7">
      <c r="A582" s="1"/>
      <c r="C582"/>
      <c r="D582"/>
      <c r="E582"/>
      <c r="F582" s="83"/>
      <c r="G582" s="44"/>
    </row>
    <row r="583" spans="1:7">
      <c r="A583" s="1"/>
      <c r="C583"/>
      <c r="D583"/>
      <c r="E583"/>
      <c r="F583" s="83"/>
      <c r="G583" s="44"/>
    </row>
    <row r="584" spans="1:7">
      <c r="A584" s="1"/>
      <c r="C584"/>
      <c r="D584"/>
      <c r="E584"/>
      <c r="F584" s="83"/>
      <c r="G584" s="44"/>
    </row>
    <row r="585" spans="1:7">
      <c r="A585" s="1"/>
      <c r="C585"/>
      <c r="D585"/>
      <c r="E585"/>
      <c r="F585" s="83"/>
      <c r="G585" s="44"/>
    </row>
    <row r="586" spans="1:7">
      <c r="A586" s="1"/>
      <c r="C586"/>
      <c r="D586"/>
      <c r="E586"/>
      <c r="F586" s="83"/>
      <c r="G586" s="44"/>
    </row>
    <row r="587" spans="1:7">
      <c r="A587" s="1"/>
      <c r="C587"/>
      <c r="D587"/>
      <c r="E587"/>
      <c r="F587" s="83"/>
      <c r="G587" s="44"/>
    </row>
    <row r="588" spans="1:7">
      <c r="A588" s="1"/>
      <c r="C588"/>
      <c r="D588"/>
      <c r="E588"/>
      <c r="F588" s="83"/>
      <c r="G588" s="44"/>
    </row>
    <row r="589" spans="1:7">
      <c r="A589" s="1"/>
      <c r="C589"/>
      <c r="D589"/>
      <c r="E589"/>
      <c r="F589" s="83"/>
      <c r="G589" s="44"/>
    </row>
    <row r="590" spans="1:7">
      <c r="A590" s="1"/>
      <c r="C590"/>
      <c r="D590"/>
      <c r="E590"/>
      <c r="F590" s="83"/>
      <c r="G590" s="44"/>
    </row>
    <row r="591" spans="1:7">
      <c r="A591" s="1"/>
      <c r="C591"/>
      <c r="D591"/>
      <c r="E591"/>
      <c r="F591" s="83"/>
      <c r="G591" s="44"/>
    </row>
    <row r="592" spans="1:7">
      <c r="A592" s="1"/>
      <c r="C592"/>
      <c r="D592"/>
      <c r="E592"/>
      <c r="F592" s="83"/>
      <c r="G592" s="44"/>
    </row>
    <row r="593" spans="1:7">
      <c r="A593" s="1"/>
      <c r="C593"/>
      <c r="D593"/>
      <c r="E593"/>
      <c r="F593" s="83"/>
      <c r="G593" s="44"/>
    </row>
    <row r="594" spans="1:7">
      <c r="A594" s="1"/>
      <c r="C594"/>
      <c r="D594"/>
      <c r="E594"/>
      <c r="F594" s="83"/>
      <c r="G594" s="44"/>
    </row>
    <row r="595" spans="1:7">
      <c r="A595" s="1"/>
      <c r="C595"/>
      <c r="D595"/>
      <c r="E595"/>
      <c r="F595" s="83"/>
      <c r="G595" s="44"/>
    </row>
    <row r="596" spans="1:7">
      <c r="A596" s="1"/>
      <c r="C596"/>
      <c r="D596"/>
      <c r="E596"/>
      <c r="F596" s="83"/>
      <c r="G596" s="44"/>
    </row>
    <row r="597" spans="1:7">
      <c r="A597" s="1"/>
      <c r="C597"/>
      <c r="D597"/>
      <c r="E597"/>
      <c r="F597" s="83"/>
      <c r="G597" s="44"/>
    </row>
    <row r="598" spans="1:7">
      <c r="A598" s="1"/>
      <c r="C598"/>
      <c r="D598"/>
      <c r="E598"/>
      <c r="F598" s="83"/>
      <c r="G598" s="44"/>
    </row>
    <row r="599" spans="1:7">
      <c r="A599" s="1"/>
      <c r="C599"/>
      <c r="D599"/>
      <c r="E599"/>
      <c r="F599" s="83"/>
      <c r="G599" s="44"/>
    </row>
    <row r="600" spans="1:7">
      <c r="A600" s="1"/>
      <c r="C600"/>
      <c r="D600"/>
      <c r="E600"/>
      <c r="F600" s="83"/>
      <c r="G600" s="44"/>
    </row>
    <row r="601" spans="1:7">
      <c r="A601" s="1"/>
      <c r="C601"/>
      <c r="D601"/>
      <c r="E601"/>
      <c r="F601" s="83"/>
      <c r="G601" s="44"/>
    </row>
    <row r="602" spans="1:7">
      <c r="A602" s="1"/>
      <c r="C602"/>
      <c r="D602"/>
      <c r="E602"/>
      <c r="F602" s="83"/>
      <c r="G602" s="44"/>
    </row>
    <row r="603" spans="1:7">
      <c r="A603" s="1"/>
      <c r="C603"/>
      <c r="D603"/>
      <c r="E603"/>
      <c r="F603" s="83"/>
      <c r="G603" s="44"/>
    </row>
    <row r="604" spans="1:7">
      <c r="A604" s="1"/>
      <c r="C604"/>
      <c r="D604"/>
      <c r="E604"/>
      <c r="F604" s="83"/>
      <c r="G604" s="44"/>
    </row>
    <row r="605" spans="1:7">
      <c r="A605" s="1"/>
      <c r="C605"/>
      <c r="D605"/>
      <c r="E605"/>
      <c r="F605" s="83"/>
      <c r="G605" s="44"/>
    </row>
    <row r="606" spans="1:7">
      <c r="A606" s="1"/>
      <c r="C606"/>
      <c r="D606"/>
      <c r="E606"/>
      <c r="F606" s="83"/>
      <c r="G606" s="44"/>
    </row>
    <row r="607" spans="1:7">
      <c r="A607" s="1"/>
      <c r="C607"/>
      <c r="D607"/>
      <c r="E607"/>
      <c r="F607" s="83"/>
      <c r="G607" s="44"/>
    </row>
    <row r="608" spans="1:7">
      <c r="A608" s="1"/>
      <c r="C608"/>
      <c r="D608"/>
      <c r="E608"/>
      <c r="F608" s="83"/>
      <c r="G608" s="44"/>
    </row>
    <row r="609" spans="1:7">
      <c r="A609" s="1"/>
      <c r="C609"/>
      <c r="D609"/>
      <c r="E609"/>
      <c r="F609" s="83"/>
      <c r="G609" s="44"/>
    </row>
    <row r="610" spans="1:7">
      <c r="A610" s="1"/>
      <c r="C610"/>
      <c r="D610"/>
      <c r="E610"/>
      <c r="F610" s="83"/>
      <c r="G610" s="44"/>
    </row>
    <row r="611" spans="1:7">
      <c r="A611" s="1"/>
      <c r="C611"/>
      <c r="D611"/>
      <c r="E611"/>
      <c r="F611" s="83"/>
      <c r="G611" s="44"/>
    </row>
    <row r="612" spans="1:7">
      <c r="A612" s="1"/>
      <c r="C612"/>
      <c r="D612"/>
      <c r="E612"/>
      <c r="F612" s="83"/>
      <c r="G612" s="44"/>
    </row>
    <row r="613" spans="1:7">
      <c r="A613" s="1"/>
      <c r="C613"/>
      <c r="D613"/>
      <c r="E613"/>
      <c r="F613" s="83"/>
      <c r="G613" s="44"/>
    </row>
    <row r="614" spans="1:7">
      <c r="A614" s="1"/>
      <c r="C614"/>
      <c r="D614"/>
      <c r="E614"/>
      <c r="F614" s="83"/>
      <c r="G614" s="44"/>
    </row>
    <row r="615" spans="1:7">
      <c r="A615" s="1"/>
      <c r="C615"/>
      <c r="D615"/>
      <c r="E615"/>
      <c r="F615" s="83"/>
      <c r="G615" s="44"/>
    </row>
    <row r="616" spans="1:7">
      <c r="A616" s="1"/>
      <c r="C616"/>
      <c r="D616"/>
      <c r="E616"/>
      <c r="F616" s="83"/>
      <c r="G616" s="44"/>
    </row>
    <row r="617" spans="1:7">
      <c r="A617" s="1"/>
      <c r="C617"/>
      <c r="D617"/>
      <c r="E617"/>
      <c r="F617" s="83"/>
      <c r="G617" s="44"/>
    </row>
    <row r="618" spans="1:7">
      <c r="A618" s="1"/>
      <c r="C618"/>
      <c r="D618"/>
      <c r="E618"/>
      <c r="F618" s="83"/>
      <c r="G618" s="44"/>
    </row>
    <row r="619" spans="1:7">
      <c r="A619" s="1"/>
      <c r="C619"/>
      <c r="D619"/>
      <c r="E619"/>
      <c r="F619" s="83"/>
      <c r="G619" s="44"/>
    </row>
    <row r="620" spans="1:7">
      <c r="A620" s="1"/>
      <c r="C620"/>
      <c r="D620"/>
      <c r="E620"/>
      <c r="F620" s="83"/>
      <c r="G620" s="44"/>
    </row>
    <row r="621" spans="1:7">
      <c r="A621" s="1"/>
      <c r="C621"/>
      <c r="D621"/>
      <c r="E621"/>
      <c r="F621" s="83"/>
      <c r="G621" s="44"/>
    </row>
    <row r="622" spans="1:7">
      <c r="A622" s="1"/>
      <c r="C622"/>
      <c r="D622"/>
      <c r="E622"/>
      <c r="F622" s="83"/>
      <c r="G622" s="44"/>
    </row>
    <row r="623" spans="1:7">
      <c r="A623" s="1"/>
      <c r="C623"/>
      <c r="D623"/>
      <c r="E623"/>
      <c r="F623" s="83"/>
      <c r="G623" s="44"/>
    </row>
    <row r="624" spans="1:7">
      <c r="A624" s="1"/>
      <c r="C624"/>
      <c r="D624"/>
      <c r="E624"/>
      <c r="F624" s="83"/>
      <c r="G624" s="44"/>
    </row>
    <row r="625" spans="1:7">
      <c r="A625" s="1"/>
      <c r="C625"/>
      <c r="D625"/>
      <c r="E625"/>
      <c r="F625" s="83"/>
      <c r="G625" s="44"/>
    </row>
    <row r="626" spans="1:7">
      <c r="A626" s="1"/>
      <c r="C626"/>
      <c r="D626"/>
      <c r="E626"/>
      <c r="F626" s="83"/>
      <c r="G626" s="44"/>
    </row>
    <row r="627" spans="1:7">
      <c r="A627" s="1"/>
      <c r="C627"/>
      <c r="D627"/>
      <c r="E627"/>
      <c r="F627" s="83"/>
      <c r="G627" s="44"/>
    </row>
    <row r="628" spans="1:7">
      <c r="A628" s="1"/>
      <c r="C628"/>
      <c r="D628"/>
      <c r="E628"/>
      <c r="F628" s="83"/>
      <c r="G628" s="44"/>
    </row>
    <row r="629" spans="1:7">
      <c r="A629" s="1"/>
      <c r="C629"/>
      <c r="D629"/>
      <c r="E629"/>
      <c r="F629" s="83"/>
      <c r="G629" s="44"/>
    </row>
    <row r="630" spans="1:7">
      <c r="A630" s="1"/>
      <c r="C630"/>
      <c r="D630"/>
      <c r="E630"/>
      <c r="F630" s="83"/>
      <c r="G630" s="44"/>
    </row>
    <row r="631" spans="1:7">
      <c r="A631" s="1"/>
      <c r="C631"/>
      <c r="D631"/>
      <c r="E631"/>
      <c r="F631" s="83"/>
      <c r="G631" s="44"/>
    </row>
    <row r="632" spans="1:7">
      <c r="A632" s="1"/>
      <c r="C632"/>
      <c r="D632"/>
      <c r="E632"/>
      <c r="F632" s="83"/>
      <c r="G632" s="44"/>
    </row>
    <row r="633" spans="1:7">
      <c r="A633" s="1"/>
      <c r="C633"/>
      <c r="D633"/>
      <c r="E633"/>
      <c r="F633" s="83"/>
      <c r="G633" s="44"/>
    </row>
    <row r="634" spans="1:7">
      <c r="A634" s="1"/>
      <c r="C634"/>
      <c r="D634"/>
      <c r="E634"/>
      <c r="F634" s="83"/>
      <c r="G634" s="44"/>
    </row>
    <row r="635" spans="1:7">
      <c r="A635" s="1"/>
      <c r="C635"/>
      <c r="D635"/>
      <c r="E635"/>
      <c r="F635" s="83"/>
      <c r="G635" s="44"/>
    </row>
    <row r="636" spans="1:7">
      <c r="A636" s="1"/>
      <c r="C636"/>
      <c r="D636"/>
      <c r="E636"/>
      <c r="F636" s="83"/>
      <c r="G636" s="44"/>
    </row>
    <row r="637" spans="1:7">
      <c r="A637" s="1"/>
      <c r="C637"/>
      <c r="D637"/>
      <c r="E637"/>
      <c r="F637" s="83"/>
      <c r="G637" s="44"/>
    </row>
    <row r="638" spans="1:7">
      <c r="A638" s="1"/>
      <c r="C638"/>
      <c r="D638"/>
      <c r="E638"/>
      <c r="F638" s="83"/>
      <c r="G638" s="44"/>
    </row>
    <row r="639" spans="1:7">
      <c r="A639" s="1"/>
      <c r="C639"/>
      <c r="D639"/>
      <c r="E639"/>
      <c r="F639" s="83"/>
      <c r="G639" s="44"/>
    </row>
    <row r="640" spans="1:7">
      <c r="A640" s="1"/>
      <c r="C640"/>
      <c r="D640"/>
      <c r="E640"/>
      <c r="F640" s="83"/>
      <c r="G640" s="44"/>
    </row>
    <row r="641" spans="1:7">
      <c r="A641" s="1"/>
      <c r="C641"/>
      <c r="D641"/>
      <c r="E641"/>
      <c r="F641" s="83"/>
      <c r="G641" s="44"/>
    </row>
    <row r="642" spans="1:7">
      <c r="A642" s="1"/>
      <c r="C642"/>
      <c r="D642"/>
      <c r="E642"/>
      <c r="F642" s="83"/>
      <c r="G642" s="44"/>
    </row>
    <row r="643" spans="1:7">
      <c r="A643" s="1"/>
      <c r="C643"/>
      <c r="D643"/>
      <c r="E643"/>
      <c r="F643" s="83"/>
      <c r="G643" s="44"/>
    </row>
    <row r="644" spans="1:7">
      <c r="A644" s="1"/>
      <c r="C644"/>
      <c r="D644"/>
      <c r="E644"/>
      <c r="F644" s="83"/>
      <c r="G644" s="44"/>
    </row>
    <row r="645" spans="1:7">
      <c r="A645" s="1"/>
      <c r="C645"/>
      <c r="D645"/>
      <c r="E645"/>
      <c r="F645" s="83"/>
      <c r="G645" s="44"/>
    </row>
    <row r="646" spans="1:7">
      <c r="A646" s="1"/>
      <c r="C646"/>
      <c r="D646"/>
      <c r="E646"/>
      <c r="F646" s="83"/>
      <c r="G646" s="44"/>
    </row>
    <row r="647" spans="1:7">
      <c r="A647" s="1"/>
      <c r="C647"/>
      <c r="D647"/>
      <c r="E647"/>
      <c r="F647" s="83"/>
      <c r="G647" s="44"/>
    </row>
    <row r="648" spans="1:7">
      <c r="A648" s="1"/>
      <c r="C648"/>
      <c r="D648"/>
      <c r="E648"/>
      <c r="F648" s="83"/>
      <c r="G648" s="44"/>
    </row>
    <row r="649" spans="1:7">
      <c r="A649" s="1"/>
      <c r="C649"/>
      <c r="D649"/>
      <c r="E649"/>
      <c r="F649" s="83"/>
      <c r="G649" s="44"/>
    </row>
    <row r="650" spans="1:7">
      <c r="A650" s="1"/>
      <c r="C650"/>
      <c r="D650"/>
      <c r="E650"/>
      <c r="F650" s="83"/>
      <c r="G650" s="44"/>
    </row>
    <row r="651" spans="1:7">
      <c r="A651" s="1"/>
      <c r="C651"/>
      <c r="D651"/>
      <c r="E651"/>
      <c r="F651" s="83"/>
      <c r="G651" s="44"/>
    </row>
    <row r="652" spans="1:7">
      <c r="A652" s="1"/>
      <c r="C652"/>
      <c r="D652"/>
      <c r="E652"/>
      <c r="F652" s="83"/>
      <c r="G652" s="44"/>
    </row>
    <row r="653" spans="1:7">
      <c r="A653" s="1"/>
      <c r="C653"/>
      <c r="D653"/>
      <c r="E653"/>
      <c r="F653" s="83"/>
      <c r="G653" s="44"/>
    </row>
    <row r="654" spans="1:7">
      <c r="A654" s="1"/>
      <c r="C654"/>
      <c r="D654"/>
      <c r="E654"/>
      <c r="F654" s="83"/>
      <c r="G654" s="44"/>
    </row>
    <row r="655" spans="1:7">
      <c r="A655" s="1"/>
      <c r="C655"/>
      <c r="D655"/>
      <c r="E655"/>
      <c r="F655" s="83"/>
      <c r="G655" s="44"/>
    </row>
    <row r="656" spans="1:7">
      <c r="A656" s="1"/>
      <c r="C656"/>
      <c r="D656"/>
      <c r="E656"/>
      <c r="F656" s="83"/>
      <c r="G656" s="44"/>
    </row>
    <row r="657" spans="1:7">
      <c r="A657" s="1"/>
      <c r="C657"/>
      <c r="D657"/>
      <c r="E657"/>
      <c r="F657" s="83"/>
      <c r="G657" s="44"/>
    </row>
    <row r="658" spans="1:7">
      <c r="A658" s="1"/>
      <c r="C658"/>
      <c r="D658"/>
      <c r="E658"/>
      <c r="F658" s="83"/>
      <c r="G658" s="44"/>
    </row>
    <row r="659" spans="1:7">
      <c r="A659" s="1"/>
      <c r="C659"/>
      <c r="D659"/>
      <c r="E659"/>
      <c r="F659" s="83"/>
      <c r="G659" s="44"/>
    </row>
    <row r="660" spans="1:7">
      <c r="A660" s="1"/>
      <c r="C660"/>
      <c r="D660"/>
      <c r="E660"/>
      <c r="F660" s="83"/>
      <c r="G660" s="44"/>
    </row>
    <row r="661" spans="1:7">
      <c r="A661" s="1"/>
      <c r="C661"/>
      <c r="D661"/>
      <c r="E661"/>
      <c r="F661" s="83"/>
      <c r="G661" s="44"/>
    </row>
    <row r="662" spans="1:7">
      <c r="A662" s="1"/>
      <c r="C662"/>
      <c r="D662"/>
      <c r="E662"/>
      <c r="F662" s="83"/>
      <c r="G662" s="44"/>
    </row>
    <row r="663" spans="1:7">
      <c r="A663" s="1"/>
      <c r="C663"/>
      <c r="D663"/>
      <c r="E663"/>
      <c r="F663" s="83"/>
      <c r="G663" s="44"/>
    </row>
    <row r="664" spans="1:7">
      <c r="A664" s="1"/>
      <c r="C664"/>
      <c r="D664"/>
      <c r="E664"/>
      <c r="F664" s="83"/>
      <c r="G664" s="44"/>
    </row>
    <row r="665" spans="1:7">
      <c r="A665" s="1"/>
      <c r="C665"/>
      <c r="D665"/>
      <c r="E665"/>
      <c r="F665" s="83"/>
      <c r="G665" s="44"/>
    </row>
    <row r="666" spans="1:7">
      <c r="A666" s="1"/>
      <c r="C666"/>
      <c r="D666"/>
      <c r="E666"/>
      <c r="F666" s="83"/>
      <c r="G666" s="44"/>
    </row>
    <row r="667" spans="1:7">
      <c r="A667" s="1"/>
      <c r="C667"/>
      <c r="D667"/>
      <c r="E667"/>
      <c r="F667" s="83"/>
      <c r="G667" s="44"/>
    </row>
    <row r="668" spans="1:7">
      <c r="A668" s="1"/>
      <c r="C668"/>
      <c r="D668"/>
      <c r="E668"/>
      <c r="F668" s="83"/>
      <c r="G668" s="44"/>
    </row>
    <row r="669" spans="1:7">
      <c r="A669" s="1"/>
      <c r="C669"/>
      <c r="D669"/>
      <c r="E669"/>
      <c r="F669" s="83"/>
      <c r="G669" s="44"/>
    </row>
    <row r="670" spans="1:7">
      <c r="A670" s="1"/>
      <c r="C670"/>
      <c r="D670"/>
      <c r="E670"/>
      <c r="F670" s="83"/>
      <c r="G670" s="44"/>
    </row>
    <row r="671" spans="1:7">
      <c r="A671" s="1"/>
      <c r="C671"/>
      <c r="D671"/>
      <c r="E671"/>
      <c r="F671" s="83"/>
      <c r="G671" s="44"/>
    </row>
    <row r="672" spans="1:7">
      <c r="A672" s="1"/>
      <c r="C672"/>
      <c r="D672"/>
      <c r="E672"/>
      <c r="F672" s="83"/>
      <c r="G672" s="44"/>
    </row>
    <row r="673" spans="1:7">
      <c r="A673" s="1"/>
      <c r="C673"/>
      <c r="D673"/>
      <c r="E673"/>
      <c r="F673" s="83"/>
      <c r="G673" s="44"/>
    </row>
    <row r="674" spans="1:7">
      <c r="A674" s="1"/>
      <c r="C674"/>
      <c r="D674"/>
      <c r="E674"/>
      <c r="F674" s="83"/>
      <c r="G674" s="44"/>
    </row>
    <row r="675" spans="1:7">
      <c r="A675" s="1"/>
      <c r="C675"/>
      <c r="D675"/>
      <c r="E675"/>
      <c r="F675" s="83"/>
      <c r="G675" s="44"/>
    </row>
    <row r="676" spans="1:7">
      <c r="A676" s="1"/>
      <c r="C676"/>
      <c r="D676"/>
      <c r="E676"/>
      <c r="F676" s="83"/>
      <c r="G676" s="44"/>
    </row>
    <row r="677" spans="1:7">
      <c r="A677" s="1"/>
      <c r="C677"/>
      <c r="D677"/>
      <c r="E677"/>
      <c r="F677" s="83"/>
      <c r="G677" s="44"/>
    </row>
    <row r="678" spans="1:7">
      <c r="A678" s="1"/>
      <c r="C678"/>
      <c r="D678"/>
      <c r="E678"/>
      <c r="F678" s="83"/>
      <c r="G678" s="44"/>
    </row>
    <row r="679" spans="1:7">
      <c r="A679" s="1"/>
      <c r="C679"/>
      <c r="D679"/>
      <c r="E679"/>
      <c r="F679" s="83"/>
      <c r="G679" s="44"/>
    </row>
    <row r="680" spans="1:7">
      <c r="A680" s="1"/>
      <c r="C680"/>
      <c r="D680"/>
      <c r="E680"/>
      <c r="F680" s="83"/>
      <c r="G680" s="44"/>
    </row>
    <row r="681" spans="1:7">
      <c r="A681" s="1"/>
      <c r="C681"/>
      <c r="D681"/>
      <c r="E681"/>
      <c r="F681" s="83"/>
      <c r="G681" s="44"/>
    </row>
    <row r="682" spans="1:7">
      <c r="A682" s="1"/>
      <c r="C682"/>
      <c r="D682"/>
      <c r="E682"/>
      <c r="F682" s="83"/>
      <c r="G682" s="44"/>
    </row>
    <row r="683" spans="1:7">
      <c r="A683" s="1"/>
      <c r="C683"/>
      <c r="D683"/>
      <c r="E683"/>
      <c r="F683" s="83"/>
      <c r="G683" s="44"/>
    </row>
    <row r="684" spans="1:7">
      <c r="A684" s="1"/>
      <c r="C684"/>
      <c r="D684"/>
      <c r="E684"/>
      <c r="F684" s="83"/>
      <c r="G684" s="44"/>
    </row>
    <row r="685" spans="1:7">
      <c r="A685" s="1"/>
      <c r="C685"/>
      <c r="D685"/>
      <c r="E685"/>
      <c r="F685" s="83"/>
      <c r="G685" s="44"/>
    </row>
    <row r="686" spans="1:7">
      <c r="A686" s="1"/>
      <c r="C686"/>
      <c r="D686"/>
      <c r="E686"/>
      <c r="F686" s="83"/>
      <c r="G686" s="44"/>
    </row>
    <row r="687" spans="1:7">
      <c r="A687" s="1"/>
      <c r="C687"/>
      <c r="D687"/>
      <c r="E687"/>
      <c r="F687" s="83"/>
      <c r="G687" s="44"/>
    </row>
    <row r="688" spans="1:7">
      <c r="A688" s="1"/>
      <c r="C688"/>
      <c r="D688"/>
      <c r="E688"/>
      <c r="F688" s="83"/>
      <c r="G688" s="44"/>
    </row>
    <row r="689" spans="1:7">
      <c r="A689" s="1"/>
      <c r="C689"/>
      <c r="D689"/>
      <c r="E689"/>
      <c r="F689" s="83"/>
      <c r="G689" s="44"/>
    </row>
    <row r="690" spans="1:7">
      <c r="A690" s="1"/>
      <c r="C690"/>
      <c r="D690"/>
      <c r="E690"/>
      <c r="F690" s="83"/>
      <c r="G690" s="44"/>
    </row>
    <row r="691" spans="1:7">
      <c r="A691" s="1"/>
      <c r="C691"/>
      <c r="D691"/>
      <c r="E691"/>
      <c r="F691" s="83"/>
      <c r="G691" s="44"/>
    </row>
    <row r="692" spans="1:7">
      <c r="A692" s="1"/>
      <c r="C692"/>
      <c r="D692"/>
      <c r="E692"/>
      <c r="F692" s="83"/>
      <c r="G692" s="44"/>
    </row>
    <row r="693" spans="1:7">
      <c r="A693" s="1"/>
      <c r="C693"/>
      <c r="D693"/>
      <c r="E693"/>
      <c r="F693" s="83"/>
      <c r="G693" s="44"/>
    </row>
    <row r="694" spans="1:7">
      <c r="A694" s="1"/>
      <c r="C694"/>
      <c r="D694"/>
      <c r="E694"/>
      <c r="F694" s="83"/>
      <c r="G694" s="44"/>
    </row>
    <row r="695" spans="1:7">
      <c r="A695" s="1"/>
      <c r="C695"/>
      <c r="D695"/>
      <c r="E695"/>
      <c r="F695" s="83"/>
      <c r="G695" s="44"/>
    </row>
    <row r="696" spans="1:7">
      <c r="A696" s="1"/>
      <c r="C696"/>
      <c r="D696"/>
      <c r="E696"/>
      <c r="F696" s="83"/>
      <c r="G696" s="44"/>
    </row>
    <row r="697" spans="1:7">
      <c r="A697" s="1"/>
      <c r="C697"/>
      <c r="D697"/>
      <c r="E697"/>
      <c r="F697" s="83"/>
      <c r="G697" s="44"/>
    </row>
    <row r="698" spans="1:7">
      <c r="A698" s="1"/>
      <c r="C698"/>
      <c r="D698"/>
      <c r="E698"/>
      <c r="F698" s="83"/>
      <c r="G698" s="44"/>
    </row>
    <row r="699" spans="1:7">
      <c r="A699" s="1"/>
      <c r="C699"/>
      <c r="D699"/>
      <c r="E699"/>
      <c r="F699" s="83"/>
      <c r="G699" s="44"/>
    </row>
    <row r="700" spans="1:7">
      <c r="A700" s="1"/>
      <c r="C700"/>
      <c r="D700"/>
      <c r="E700"/>
      <c r="F700" s="83"/>
      <c r="G700" s="44"/>
    </row>
    <row r="701" spans="1:7">
      <c r="A701" s="1"/>
      <c r="C701"/>
      <c r="D701"/>
      <c r="E701"/>
      <c r="F701" s="83"/>
      <c r="G701" s="44"/>
    </row>
    <row r="702" spans="1:7">
      <c r="A702" s="1"/>
      <c r="C702"/>
      <c r="D702"/>
      <c r="E702"/>
      <c r="F702" s="83"/>
      <c r="G702" s="44"/>
    </row>
    <row r="703" spans="1:7">
      <c r="A703" s="1"/>
      <c r="C703"/>
      <c r="D703"/>
      <c r="E703"/>
      <c r="F703" s="83"/>
      <c r="G703" s="44"/>
    </row>
    <row r="704" spans="1:7">
      <c r="A704" s="1"/>
      <c r="C704"/>
      <c r="D704"/>
      <c r="E704"/>
      <c r="F704" s="83"/>
      <c r="G704" s="44"/>
    </row>
    <row r="705" spans="1:7">
      <c r="A705" s="1"/>
      <c r="C705"/>
      <c r="D705"/>
      <c r="E705"/>
      <c r="F705" s="83"/>
      <c r="G705" s="44"/>
    </row>
    <row r="706" spans="1:7">
      <c r="A706" s="1"/>
      <c r="C706"/>
      <c r="D706"/>
      <c r="E706"/>
      <c r="F706" s="83"/>
      <c r="G706" s="44"/>
    </row>
    <row r="707" spans="1:7">
      <c r="A707" s="1"/>
      <c r="C707"/>
      <c r="D707"/>
      <c r="E707"/>
      <c r="F707" s="83"/>
      <c r="G707" s="44"/>
    </row>
    <row r="708" spans="1:7">
      <c r="A708" s="1"/>
      <c r="C708"/>
      <c r="D708"/>
      <c r="E708"/>
      <c r="F708" s="83"/>
      <c r="G708" s="44"/>
    </row>
    <row r="709" spans="1:7">
      <c r="A709" s="1"/>
      <c r="C709"/>
      <c r="D709"/>
      <c r="E709"/>
      <c r="F709" s="83"/>
      <c r="G709" s="44"/>
    </row>
    <row r="710" spans="1:7">
      <c r="A710" s="1"/>
      <c r="C710"/>
      <c r="D710"/>
      <c r="E710"/>
      <c r="F710" s="83"/>
      <c r="G710" s="44"/>
    </row>
    <row r="711" spans="1:7">
      <c r="A711" s="1"/>
      <c r="C711"/>
      <c r="D711"/>
      <c r="E711"/>
      <c r="F711" s="83"/>
      <c r="G711" s="44"/>
    </row>
    <row r="712" spans="1:7">
      <c r="A712" s="1"/>
      <c r="C712"/>
      <c r="D712"/>
      <c r="E712"/>
      <c r="F712" s="83"/>
      <c r="G712" s="44"/>
    </row>
    <row r="713" spans="1:7">
      <c r="A713" s="1"/>
      <c r="C713"/>
      <c r="D713"/>
      <c r="E713"/>
      <c r="F713" s="83"/>
      <c r="G713" s="44"/>
    </row>
    <row r="714" spans="1:7">
      <c r="A714" s="1"/>
      <c r="C714"/>
      <c r="D714"/>
      <c r="E714"/>
      <c r="F714" s="83"/>
      <c r="G714" s="44"/>
    </row>
    <row r="715" spans="1:7">
      <c r="A715" s="1"/>
      <c r="C715"/>
      <c r="D715"/>
      <c r="E715"/>
      <c r="F715" s="83"/>
      <c r="G715" s="44"/>
    </row>
    <row r="716" spans="1:7">
      <c r="A716" s="1"/>
      <c r="C716"/>
      <c r="D716"/>
      <c r="E716"/>
      <c r="F716" s="83"/>
      <c r="G716" s="44"/>
    </row>
    <row r="717" spans="1:7">
      <c r="A717" s="1"/>
      <c r="C717"/>
      <c r="D717"/>
      <c r="E717"/>
      <c r="F717" s="83"/>
      <c r="G717" s="44"/>
    </row>
    <row r="718" spans="1:7">
      <c r="A718" s="1"/>
      <c r="C718"/>
      <c r="D718"/>
      <c r="E718"/>
      <c r="F718" s="83"/>
      <c r="G718" s="44"/>
    </row>
    <row r="719" spans="1:7">
      <c r="A719" s="1"/>
      <c r="C719"/>
      <c r="D719"/>
      <c r="E719"/>
      <c r="F719" s="83"/>
      <c r="G719" s="44"/>
    </row>
    <row r="720" spans="1:7">
      <c r="A720" s="1"/>
      <c r="C720"/>
      <c r="D720"/>
      <c r="E720"/>
      <c r="F720" s="83"/>
      <c r="G720" s="44"/>
    </row>
    <row r="721" spans="1:7">
      <c r="A721" s="1"/>
      <c r="C721"/>
      <c r="D721"/>
      <c r="E721"/>
      <c r="F721" s="83"/>
      <c r="G721" s="44"/>
    </row>
    <row r="722" spans="1:7">
      <c r="A722" s="1"/>
      <c r="C722"/>
      <c r="D722"/>
      <c r="E722"/>
      <c r="F722" s="83"/>
      <c r="G722" s="44"/>
    </row>
    <row r="723" spans="1:7">
      <c r="A723" s="1"/>
      <c r="C723"/>
      <c r="D723"/>
      <c r="E723"/>
      <c r="F723" s="83"/>
      <c r="G723" s="44"/>
    </row>
    <row r="724" spans="1:7">
      <c r="A724" s="1"/>
      <c r="C724"/>
      <c r="D724"/>
      <c r="E724"/>
      <c r="F724" s="83"/>
      <c r="G724" s="44"/>
    </row>
    <row r="725" spans="1:7">
      <c r="A725" s="1"/>
      <c r="C725"/>
      <c r="D725"/>
      <c r="E725"/>
      <c r="F725" s="83"/>
      <c r="G725" s="44"/>
    </row>
    <row r="726" spans="1:7">
      <c r="A726" s="1"/>
      <c r="C726"/>
      <c r="D726"/>
      <c r="E726"/>
      <c r="F726" s="83"/>
      <c r="G726" s="44"/>
    </row>
    <row r="727" spans="1:7">
      <c r="A727" s="1"/>
      <c r="C727"/>
      <c r="D727"/>
      <c r="E727"/>
      <c r="F727" s="83"/>
      <c r="G727" s="44"/>
    </row>
    <row r="728" spans="1:7">
      <c r="A728" s="1"/>
      <c r="C728"/>
      <c r="D728"/>
      <c r="E728"/>
      <c r="F728" s="83"/>
      <c r="G728" s="44"/>
    </row>
    <row r="729" spans="1:7">
      <c r="A729" s="1"/>
      <c r="C729"/>
      <c r="D729"/>
      <c r="E729"/>
      <c r="F729" s="83"/>
      <c r="G729" s="44"/>
    </row>
    <row r="730" spans="1:7">
      <c r="A730" s="1"/>
      <c r="C730"/>
      <c r="D730"/>
      <c r="E730"/>
      <c r="F730" s="83"/>
      <c r="G730" s="44"/>
    </row>
    <row r="731" spans="1:7">
      <c r="A731" s="1"/>
      <c r="C731"/>
      <c r="D731"/>
      <c r="E731"/>
      <c r="F731" s="83"/>
      <c r="G731" s="44"/>
    </row>
    <row r="732" spans="1:7">
      <c r="A732" s="1"/>
      <c r="C732"/>
      <c r="D732"/>
      <c r="E732"/>
      <c r="F732" s="83"/>
      <c r="G732" s="44"/>
    </row>
    <row r="733" spans="1:7">
      <c r="A733" s="1"/>
      <c r="C733"/>
      <c r="D733"/>
      <c r="E733"/>
      <c r="F733" s="83"/>
      <c r="G733" s="44"/>
    </row>
    <row r="734" spans="1:7">
      <c r="A734" s="1"/>
      <c r="C734"/>
      <c r="D734"/>
      <c r="E734"/>
      <c r="F734" s="83"/>
      <c r="G734" s="44"/>
    </row>
    <row r="735" spans="1:7">
      <c r="A735" s="1"/>
      <c r="C735"/>
      <c r="D735"/>
      <c r="E735"/>
      <c r="F735" s="83"/>
      <c r="G735" s="44"/>
    </row>
    <row r="736" spans="1:7">
      <c r="A736" s="1"/>
      <c r="C736"/>
      <c r="D736"/>
      <c r="E736"/>
      <c r="F736" s="83"/>
      <c r="G736" s="44"/>
    </row>
    <row r="737" spans="1:7">
      <c r="A737" s="1"/>
      <c r="C737"/>
      <c r="D737"/>
      <c r="E737"/>
      <c r="F737" s="83"/>
      <c r="G737" s="44"/>
    </row>
    <row r="738" spans="1:7">
      <c r="A738" s="1"/>
      <c r="C738"/>
      <c r="D738"/>
      <c r="E738"/>
      <c r="F738" s="83"/>
      <c r="G738" s="44"/>
    </row>
    <row r="739" spans="1:7">
      <c r="A739" s="1"/>
      <c r="C739"/>
      <c r="D739"/>
      <c r="E739"/>
      <c r="F739" s="83"/>
      <c r="G739" s="44"/>
    </row>
    <row r="740" spans="1:7">
      <c r="A740" s="1"/>
      <c r="C740"/>
      <c r="D740"/>
      <c r="E740"/>
      <c r="F740" s="83"/>
      <c r="G740" s="44"/>
    </row>
    <row r="741" spans="1:7">
      <c r="A741" s="1"/>
      <c r="C741"/>
      <c r="D741"/>
      <c r="E741"/>
      <c r="F741" s="83"/>
      <c r="G741" s="44"/>
    </row>
    <row r="742" spans="1:7">
      <c r="A742" s="1"/>
      <c r="C742"/>
      <c r="D742"/>
      <c r="E742"/>
      <c r="F742" s="83"/>
      <c r="G742" s="44"/>
    </row>
    <row r="743" spans="1:7">
      <c r="A743" s="1"/>
      <c r="C743"/>
      <c r="D743"/>
      <c r="E743"/>
      <c r="F743" s="83"/>
      <c r="G743" s="44"/>
    </row>
    <row r="744" spans="1:7">
      <c r="A744" s="1"/>
      <c r="C744"/>
      <c r="D744"/>
      <c r="E744"/>
      <c r="F744" s="83"/>
      <c r="G744" s="44"/>
    </row>
    <row r="745" spans="1:7">
      <c r="A745" s="1"/>
      <c r="C745"/>
      <c r="D745"/>
      <c r="E745"/>
      <c r="F745" s="83"/>
      <c r="G745" s="44"/>
    </row>
    <row r="746" spans="1:7">
      <c r="A746" s="1"/>
      <c r="C746"/>
      <c r="D746"/>
      <c r="E746"/>
      <c r="F746" s="83"/>
      <c r="G746" s="44"/>
    </row>
    <row r="747" spans="1:7">
      <c r="A747" s="1"/>
      <c r="C747"/>
      <c r="D747"/>
      <c r="E747"/>
      <c r="F747" s="83"/>
      <c r="G747" s="44"/>
    </row>
    <row r="748" spans="1:7">
      <c r="A748" s="1"/>
      <c r="C748"/>
      <c r="D748"/>
      <c r="E748"/>
      <c r="F748" s="83"/>
      <c r="G748" s="44"/>
    </row>
    <row r="749" spans="1:7">
      <c r="A749" s="1"/>
      <c r="C749"/>
      <c r="D749"/>
      <c r="E749"/>
      <c r="F749" s="83"/>
      <c r="G749" s="44"/>
    </row>
    <row r="750" spans="1:7">
      <c r="A750" s="1"/>
      <c r="C750"/>
      <c r="D750"/>
      <c r="E750"/>
      <c r="F750" s="83"/>
      <c r="G750" s="44"/>
    </row>
    <row r="751" spans="1:7">
      <c r="A751" s="1"/>
      <c r="C751"/>
      <c r="D751"/>
      <c r="E751"/>
      <c r="F751" s="83"/>
      <c r="G751" s="44"/>
    </row>
    <row r="752" spans="1:7">
      <c r="A752" s="1"/>
      <c r="C752"/>
      <c r="D752"/>
      <c r="E752"/>
      <c r="F752" s="83"/>
      <c r="G752" s="44"/>
    </row>
    <row r="753" spans="1:7">
      <c r="A753" s="1"/>
      <c r="C753"/>
      <c r="D753"/>
      <c r="E753"/>
      <c r="F753" s="83"/>
      <c r="G753" s="44"/>
    </row>
    <row r="754" spans="1:7">
      <c r="A754" s="1"/>
      <c r="C754"/>
      <c r="D754"/>
      <c r="E754"/>
      <c r="F754" s="83"/>
      <c r="G754" s="44"/>
    </row>
    <row r="755" spans="1:7">
      <c r="A755" s="1"/>
      <c r="C755"/>
      <c r="D755"/>
      <c r="E755"/>
      <c r="F755" s="83"/>
      <c r="G755" s="44"/>
    </row>
    <row r="756" spans="1:7">
      <c r="A756" s="1"/>
      <c r="C756"/>
      <c r="D756"/>
      <c r="E756"/>
      <c r="F756" s="83"/>
      <c r="G756" s="44"/>
    </row>
    <row r="757" spans="1:7">
      <c r="A757" s="1"/>
      <c r="C757"/>
      <c r="D757"/>
      <c r="E757"/>
      <c r="F757" s="83"/>
      <c r="G757" s="44"/>
    </row>
    <row r="758" spans="1:7">
      <c r="A758" s="1"/>
      <c r="C758"/>
      <c r="D758"/>
      <c r="E758"/>
      <c r="F758" s="83"/>
      <c r="G758" s="44"/>
    </row>
    <row r="759" spans="1:7">
      <c r="A759" s="1"/>
      <c r="C759"/>
      <c r="D759"/>
      <c r="E759"/>
      <c r="F759" s="83"/>
      <c r="G759" s="44"/>
    </row>
    <row r="760" spans="1:7">
      <c r="A760" s="1"/>
      <c r="C760"/>
      <c r="D760"/>
      <c r="E760"/>
      <c r="F760" s="83"/>
      <c r="G760" s="44"/>
    </row>
    <row r="761" spans="1:7">
      <c r="A761" s="1"/>
      <c r="C761"/>
      <c r="D761"/>
      <c r="E761"/>
      <c r="F761" s="83"/>
      <c r="G761" s="44"/>
    </row>
    <row r="762" spans="1:7">
      <c r="A762" s="1"/>
      <c r="C762"/>
      <c r="D762"/>
      <c r="E762"/>
      <c r="F762" s="83"/>
      <c r="G762" s="44"/>
    </row>
    <row r="763" spans="1:7">
      <c r="A763" s="1"/>
      <c r="C763"/>
      <c r="D763"/>
      <c r="E763"/>
      <c r="F763" s="83"/>
      <c r="G763" s="44"/>
    </row>
    <row r="764" spans="1:7">
      <c r="A764" s="1"/>
      <c r="C764"/>
      <c r="D764"/>
      <c r="E764"/>
      <c r="F764" s="83"/>
      <c r="G764" s="44"/>
    </row>
    <row r="765" spans="1:7">
      <c r="A765" s="1"/>
      <c r="C765"/>
      <c r="D765"/>
      <c r="E765"/>
      <c r="F765" s="83"/>
      <c r="G765" s="44"/>
    </row>
    <row r="766" spans="1:7">
      <c r="A766" s="1"/>
      <c r="C766"/>
      <c r="D766"/>
      <c r="E766"/>
      <c r="F766" s="83"/>
      <c r="G766" s="44"/>
    </row>
    <row r="767" spans="1:7">
      <c r="A767" s="1"/>
      <c r="C767"/>
      <c r="D767"/>
      <c r="E767"/>
      <c r="F767" s="83"/>
      <c r="G767" s="44"/>
    </row>
    <row r="768" spans="1:7">
      <c r="A768" s="1"/>
      <c r="C768"/>
      <c r="D768"/>
      <c r="E768"/>
      <c r="F768" s="83"/>
      <c r="G768" s="44"/>
    </row>
    <row r="769" spans="1:7">
      <c r="A769" s="1"/>
      <c r="C769"/>
      <c r="D769"/>
      <c r="E769"/>
      <c r="F769" s="83"/>
      <c r="G769" s="44"/>
    </row>
    <row r="770" spans="1:7">
      <c r="A770" s="1"/>
      <c r="C770"/>
      <c r="D770"/>
      <c r="E770"/>
      <c r="F770" s="83"/>
      <c r="G770" s="44"/>
    </row>
    <row r="771" spans="1:7">
      <c r="A771" s="1"/>
      <c r="C771"/>
      <c r="D771"/>
      <c r="E771"/>
      <c r="F771" s="83"/>
      <c r="G771" s="44"/>
    </row>
    <row r="772" spans="1:7">
      <c r="A772" s="1"/>
      <c r="C772"/>
      <c r="D772"/>
      <c r="E772"/>
      <c r="F772" s="83"/>
      <c r="G772" s="44"/>
    </row>
    <row r="773" spans="1:7">
      <c r="A773" s="1"/>
      <c r="C773"/>
      <c r="D773"/>
      <c r="E773"/>
      <c r="F773" s="83"/>
      <c r="G773" s="44"/>
    </row>
    <row r="774" spans="1:7">
      <c r="A774" s="1"/>
      <c r="C774"/>
      <c r="D774"/>
      <c r="E774"/>
      <c r="F774" s="83"/>
      <c r="G774" s="44"/>
    </row>
    <row r="775" spans="1:7">
      <c r="A775" s="1"/>
      <c r="C775"/>
      <c r="D775"/>
      <c r="E775"/>
      <c r="F775" s="83"/>
      <c r="G775" s="44"/>
    </row>
    <row r="776" spans="1:7">
      <c r="A776" s="1"/>
      <c r="C776"/>
      <c r="D776"/>
      <c r="E776"/>
      <c r="F776" s="83"/>
      <c r="G776" s="44"/>
    </row>
    <row r="777" spans="1:7">
      <c r="A777" s="1"/>
      <c r="C777"/>
      <c r="D777"/>
      <c r="E777"/>
      <c r="F777" s="83"/>
      <c r="G777" s="44"/>
    </row>
    <row r="778" spans="1:7">
      <c r="A778" s="1"/>
      <c r="C778"/>
      <c r="D778"/>
      <c r="E778"/>
      <c r="F778" s="83"/>
      <c r="G778" s="44"/>
    </row>
    <row r="779" spans="1:7">
      <c r="A779" s="1"/>
      <c r="C779"/>
      <c r="D779"/>
      <c r="E779"/>
      <c r="F779" s="83"/>
      <c r="G779" s="44"/>
    </row>
    <row r="780" spans="1:7">
      <c r="A780" s="1"/>
      <c r="C780"/>
      <c r="D780"/>
      <c r="E780"/>
      <c r="F780" s="83"/>
      <c r="G780" s="44"/>
    </row>
    <row r="781" spans="1:7">
      <c r="A781" s="1"/>
      <c r="C781"/>
      <c r="D781"/>
      <c r="E781"/>
      <c r="F781" s="83"/>
      <c r="G781" s="44"/>
    </row>
    <row r="782" spans="1:7">
      <c r="A782" s="1"/>
      <c r="C782"/>
      <c r="D782"/>
      <c r="E782"/>
      <c r="F782" s="83"/>
      <c r="G782" s="44"/>
    </row>
    <row r="783" spans="1:7">
      <c r="A783" s="1"/>
      <c r="C783"/>
      <c r="D783"/>
      <c r="E783"/>
      <c r="F783" s="83"/>
      <c r="G783" s="44"/>
    </row>
    <row r="784" spans="1:7">
      <c r="A784" s="1"/>
      <c r="C784"/>
      <c r="D784"/>
      <c r="E784"/>
      <c r="F784" s="83"/>
      <c r="G784" s="44"/>
    </row>
    <row r="785" spans="1:7">
      <c r="A785" s="1"/>
      <c r="C785"/>
      <c r="D785"/>
      <c r="E785"/>
      <c r="F785" s="83"/>
      <c r="G785" s="44"/>
    </row>
    <row r="786" spans="1:7">
      <c r="A786" s="1"/>
      <c r="C786"/>
      <c r="D786"/>
      <c r="E786"/>
      <c r="F786" s="83"/>
      <c r="G786" s="44"/>
    </row>
    <row r="787" spans="1:7">
      <c r="A787" s="1"/>
      <c r="C787"/>
      <c r="D787"/>
      <c r="E787"/>
      <c r="F787" s="83"/>
      <c r="G787" s="44"/>
    </row>
    <row r="788" spans="1:7">
      <c r="A788" s="1"/>
      <c r="C788"/>
      <c r="D788"/>
      <c r="E788"/>
      <c r="F788" s="83"/>
      <c r="G788" s="44"/>
    </row>
    <row r="789" spans="1:7">
      <c r="A789" s="1"/>
      <c r="C789"/>
      <c r="D789"/>
      <c r="E789"/>
      <c r="F789" s="83"/>
      <c r="G789" s="44"/>
    </row>
    <row r="790" spans="1:7">
      <c r="A790" s="1"/>
      <c r="C790"/>
      <c r="D790"/>
      <c r="E790"/>
      <c r="F790" s="83"/>
      <c r="G790" s="44"/>
    </row>
    <row r="791" spans="1:7">
      <c r="A791" s="1"/>
      <c r="C791"/>
      <c r="D791"/>
      <c r="E791"/>
      <c r="F791" s="83"/>
      <c r="G791" s="44"/>
    </row>
    <row r="792" spans="1:7">
      <c r="A792" s="1"/>
      <c r="C792"/>
      <c r="D792"/>
      <c r="E792"/>
      <c r="F792" s="83"/>
      <c r="G792" s="44"/>
    </row>
    <row r="793" spans="1:7">
      <c r="A793" s="1"/>
      <c r="C793"/>
      <c r="D793"/>
      <c r="E793"/>
      <c r="F793" s="83"/>
      <c r="G793" s="44"/>
    </row>
    <row r="794" spans="1:7">
      <c r="A794" s="1"/>
      <c r="C794"/>
      <c r="D794"/>
      <c r="E794"/>
      <c r="F794" s="83"/>
      <c r="G794" s="44"/>
    </row>
    <row r="795" spans="1:7">
      <c r="A795" s="1"/>
      <c r="C795"/>
      <c r="D795"/>
      <c r="E795"/>
      <c r="F795" s="83"/>
      <c r="G795" s="44"/>
    </row>
    <row r="796" spans="1:7">
      <c r="A796" s="1"/>
      <c r="C796"/>
      <c r="D796"/>
      <c r="E796"/>
      <c r="F796" s="83"/>
      <c r="G796" s="44"/>
    </row>
    <row r="797" spans="1:7">
      <c r="A797" s="1"/>
      <c r="C797"/>
      <c r="D797"/>
      <c r="E797"/>
      <c r="F797" s="83"/>
      <c r="G797" s="44"/>
    </row>
    <row r="798" spans="1:7">
      <c r="A798" s="1"/>
      <c r="C798"/>
      <c r="D798"/>
      <c r="E798"/>
      <c r="F798" s="83"/>
      <c r="G798" s="44"/>
    </row>
    <row r="799" spans="1:7">
      <c r="A799" s="1"/>
      <c r="C799"/>
      <c r="D799"/>
      <c r="E799"/>
      <c r="F799" s="83"/>
      <c r="G799" s="44"/>
    </row>
    <row r="800" spans="1:7">
      <c r="A800" s="1"/>
      <c r="C800"/>
      <c r="D800"/>
      <c r="E800"/>
      <c r="F800" s="83"/>
      <c r="G800" s="44"/>
    </row>
    <row r="801" spans="1:7">
      <c r="A801" s="1"/>
      <c r="C801"/>
      <c r="D801"/>
      <c r="E801"/>
      <c r="F801" s="83"/>
      <c r="G801" s="44"/>
    </row>
    <row r="802" spans="1:7">
      <c r="A802" s="1"/>
      <c r="C802"/>
      <c r="D802"/>
      <c r="E802"/>
      <c r="F802" s="83"/>
      <c r="G802" s="44"/>
    </row>
    <row r="803" spans="1:7">
      <c r="A803" s="1"/>
      <c r="C803"/>
      <c r="D803"/>
      <c r="E803"/>
      <c r="F803" s="83"/>
      <c r="G803" s="44"/>
    </row>
    <row r="804" spans="1:7">
      <c r="A804" s="1"/>
      <c r="C804"/>
      <c r="D804"/>
      <c r="E804"/>
      <c r="F804" s="83"/>
      <c r="G804" s="44"/>
    </row>
    <row r="805" spans="1:7">
      <c r="A805" s="1"/>
      <c r="C805"/>
      <c r="D805"/>
      <c r="E805"/>
      <c r="F805" s="83"/>
      <c r="G805" s="44"/>
    </row>
    <row r="806" spans="1:7">
      <c r="A806" s="1"/>
      <c r="C806"/>
      <c r="D806"/>
      <c r="E806"/>
      <c r="F806" s="83"/>
      <c r="G806" s="44"/>
    </row>
    <row r="807" spans="1:7">
      <c r="A807" s="1"/>
      <c r="C807"/>
      <c r="D807"/>
      <c r="E807"/>
      <c r="F807" s="83"/>
      <c r="G807" s="44"/>
    </row>
    <row r="808" spans="1:7">
      <c r="A808" s="1"/>
      <c r="C808"/>
      <c r="D808"/>
      <c r="E808"/>
      <c r="F808" s="83"/>
      <c r="G808" s="44"/>
    </row>
    <row r="809" spans="1:7">
      <c r="A809" s="1"/>
      <c r="C809"/>
      <c r="D809"/>
      <c r="E809"/>
      <c r="F809" s="83"/>
      <c r="G809" s="44"/>
    </row>
    <row r="810" spans="1:7">
      <c r="A810" s="1"/>
      <c r="C810"/>
      <c r="D810"/>
      <c r="E810"/>
      <c r="F810" s="83"/>
      <c r="G810" s="44"/>
    </row>
    <row r="811" spans="1:7">
      <c r="A811" s="1"/>
      <c r="C811"/>
      <c r="D811"/>
      <c r="E811"/>
      <c r="F811" s="83"/>
      <c r="G811" s="44"/>
    </row>
    <row r="812" spans="1:7">
      <c r="A812" s="1"/>
      <c r="C812"/>
      <c r="D812"/>
      <c r="E812"/>
      <c r="F812" s="83"/>
      <c r="G812" s="44"/>
    </row>
    <row r="813" spans="1:7">
      <c r="A813" s="1"/>
      <c r="C813"/>
      <c r="D813"/>
      <c r="E813"/>
      <c r="F813" s="83"/>
      <c r="G813" s="44"/>
    </row>
    <row r="814" spans="1:7">
      <c r="A814" s="1"/>
      <c r="C814"/>
      <c r="D814"/>
      <c r="E814"/>
      <c r="F814" s="83"/>
      <c r="G814" s="44"/>
    </row>
    <row r="815" spans="1:7">
      <c r="A815" s="1"/>
      <c r="C815"/>
      <c r="D815"/>
      <c r="E815"/>
      <c r="F815" s="83"/>
      <c r="G815" s="44"/>
    </row>
    <row r="816" spans="1:7">
      <c r="A816" s="1"/>
      <c r="C816"/>
      <c r="D816"/>
      <c r="E816"/>
      <c r="F816" s="83"/>
      <c r="G816" s="44"/>
    </row>
    <row r="817" spans="1:7">
      <c r="A817" s="1"/>
      <c r="C817"/>
      <c r="D817"/>
      <c r="E817"/>
      <c r="F817" s="83"/>
      <c r="G817" s="44"/>
    </row>
    <row r="818" spans="1:7">
      <c r="A818" s="1"/>
      <c r="C818"/>
      <c r="D818"/>
      <c r="E818"/>
      <c r="F818" s="83"/>
      <c r="G818" s="44"/>
    </row>
    <row r="819" spans="1:7">
      <c r="A819" s="1"/>
      <c r="C819"/>
      <c r="D819"/>
      <c r="E819"/>
      <c r="F819" s="83"/>
      <c r="G819" s="44"/>
    </row>
    <row r="820" spans="1:7">
      <c r="A820" s="1"/>
      <c r="C820"/>
      <c r="D820"/>
      <c r="E820"/>
      <c r="F820" s="83"/>
      <c r="G820" s="44"/>
    </row>
    <row r="821" spans="1:7">
      <c r="A821" s="1"/>
      <c r="C821"/>
      <c r="D821"/>
      <c r="E821"/>
      <c r="F821" s="83"/>
      <c r="G821" s="44"/>
    </row>
    <row r="822" spans="1:7">
      <c r="A822" s="1"/>
      <c r="C822"/>
      <c r="D822"/>
      <c r="E822"/>
      <c r="F822" s="83"/>
      <c r="G822" s="44"/>
    </row>
    <row r="823" spans="1:7">
      <c r="A823" s="1"/>
      <c r="C823"/>
      <c r="D823"/>
      <c r="E823"/>
      <c r="F823" s="83"/>
      <c r="G823" s="44"/>
    </row>
    <row r="824" spans="1:7">
      <c r="A824" s="1"/>
      <c r="C824"/>
      <c r="D824"/>
      <c r="E824"/>
      <c r="F824" s="83"/>
      <c r="G824" s="44"/>
    </row>
    <row r="825" spans="1:7">
      <c r="A825" s="1"/>
      <c r="C825"/>
      <c r="D825"/>
      <c r="E825"/>
      <c r="F825" s="83"/>
      <c r="G825" s="44"/>
    </row>
    <row r="826" spans="1:7">
      <c r="A826" s="1"/>
      <c r="C826"/>
      <c r="D826"/>
      <c r="E826"/>
      <c r="F826" s="83"/>
      <c r="G826" s="44"/>
    </row>
    <row r="827" spans="1:7">
      <c r="A827" s="1"/>
      <c r="C827"/>
      <c r="D827"/>
      <c r="E827"/>
      <c r="F827" s="83"/>
      <c r="G827" s="44"/>
    </row>
    <row r="828" spans="1:7">
      <c r="A828" s="1"/>
      <c r="C828"/>
      <c r="D828"/>
      <c r="E828"/>
      <c r="F828" s="83"/>
      <c r="G828" s="44"/>
    </row>
    <row r="829" spans="1:7">
      <c r="A829" s="1"/>
      <c r="C829"/>
      <c r="D829"/>
      <c r="E829"/>
      <c r="F829" s="83"/>
      <c r="G829" s="44"/>
    </row>
    <row r="830" spans="1:7">
      <c r="A830" s="1"/>
      <c r="C830"/>
      <c r="D830"/>
      <c r="E830"/>
      <c r="F830" s="83"/>
      <c r="G830" s="44"/>
    </row>
    <row r="831" spans="1:7">
      <c r="A831" s="1"/>
      <c r="C831"/>
      <c r="D831"/>
      <c r="E831"/>
      <c r="F831" s="83"/>
      <c r="G831" s="44"/>
    </row>
    <row r="832" spans="1:7">
      <c r="A832" s="1"/>
      <c r="C832"/>
      <c r="D832"/>
      <c r="E832"/>
      <c r="F832" s="83"/>
      <c r="G832" s="44"/>
    </row>
    <row r="833" spans="1:7">
      <c r="A833" s="1"/>
      <c r="C833"/>
      <c r="D833"/>
      <c r="E833"/>
      <c r="F833" s="83"/>
      <c r="G833" s="44"/>
    </row>
    <row r="834" spans="1:7">
      <c r="A834" s="1"/>
      <c r="C834"/>
      <c r="D834"/>
      <c r="E834"/>
      <c r="F834" s="83"/>
      <c r="G834" s="44"/>
    </row>
    <row r="835" spans="1:7">
      <c r="A835" s="1"/>
      <c r="C835"/>
      <c r="D835"/>
      <c r="E835"/>
      <c r="F835" s="83"/>
      <c r="G835" s="44"/>
    </row>
    <row r="836" spans="1:7">
      <c r="A836" s="1"/>
      <c r="C836"/>
      <c r="D836"/>
      <c r="E836"/>
      <c r="F836" s="83"/>
      <c r="G836" s="44"/>
    </row>
    <row r="837" spans="1:7">
      <c r="A837" s="1"/>
      <c r="C837"/>
      <c r="D837"/>
      <c r="E837"/>
      <c r="F837" s="83"/>
      <c r="G837" s="44"/>
    </row>
    <row r="838" spans="1:7">
      <c r="A838" s="1"/>
      <c r="C838"/>
      <c r="D838"/>
      <c r="E838"/>
      <c r="F838" s="83"/>
      <c r="G838" s="44"/>
    </row>
    <row r="839" spans="1:7">
      <c r="A839" s="1"/>
      <c r="C839"/>
      <c r="D839"/>
      <c r="E839"/>
      <c r="F839" s="83"/>
      <c r="G839" s="44"/>
    </row>
    <row r="840" spans="1:7">
      <c r="A840" s="1"/>
      <c r="C840"/>
      <c r="D840"/>
      <c r="E840"/>
      <c r="F840" s="83"/>
      <c r="G840" s="44"/>
    </row>
    <row r="841" spans="1:7">
      <c r="A841" s="1"/>
      <c r="C841"/>
      <c r="D841"/>
      <c r="E841"/>
      <c r="F841" s="83"/>
      <c r="G841" s="44"/>
    </row>
    <row r="842" spans="1:7">
      <c r="A842" s="1"/>
      <c r="C842"/>
      <c r="D842"/>
      <c r="E842"/>
      <c r="F842" s="83"/>
      <c r="G842" s="44"/>
    </row>
    <row r="843" spans="1:7">
      <c r="A843" s="1"/>
      <c r="C843"/>
      <c r="D843"/>
      <c r="E843"/>
      <c r="F843" s="83"/>
      <c r="G843" s="44"/>
    </row>
    <row r="844" spans="1:7">
      <c r="A844" s="1"/>
      <c r="C844"/>
      <c r="D844"/>
      <c r="E844"/>
      <c r="F844" s="83"/>
      <c r="G844" s="44"/>
    </row>
    <row r="845" spans="1:7">
      <c r="A845" s="1"/>
      <c r="C845"/>
      <c r="D845"/>
      <c r="E845"/>
      <c r="F845" s="83"/>
      <c r="G845" s="44"/>
    </row>
    <row r="846" spans="1:7">
      <c r="A846" s="1"/>
      <c r="C846"/>
      <c r="D846"/>
      <c r="E846"/>
      <c r="F846" s="83"/>
      <c r="G846" s="44"/>
    </row>
    <row r="847" spans="1:7">
      <c r="A847" s="1"/>
      <c r="C847"/>
      <c r="D847"/>
      <c r="E847"/>
      <c r="F847" s="83"/>
      <c r="G847" s="44"/>
    </row>
    <row r="848" spans="1:7">
      <c r="A848" s="1"/>
      <c r="C848"/>
      <c r="D848"/>
      <c r="E848"/>
      <c r="F848" s="83"/>
      <c r="G848" s="44"/>
    </row>
    <row r="849" spans="1:7">
      <c r="A849" s="1"/>
      <c r="C849"/>
      <c r="D849"/>
      <c r="E849"/>
      <c r="F849" s="83"/>
      <c r="G849" s="44"/>
    </row>
    <row r="850" spans="1:7">
      <c r="A850" s="1"/>
      <c r="C850"/>
      <c r="D850"/>
      <c r="E850"/>
      <c r="F850" s="83"/>
      <c r="G850" s="44"/>
    </row>
    <row r="851" spans="1:7">
      <c r="A851" s="1"/>
      <c r="C851"/>
      <c r="D851"/>
      <c r="E851"/>
      <c r="F851" s="83"/>
      <c r="G851" s="44"/>
    </row>
    <row r="852" spans="1:7">
      <c r="A852" s="1"/>
      <c r="C852"/>
      <c r="D852"/>
      <c r="E852"/>
      <c r="F852" s="83"/>
      <c r="G852" s="44"/>
    </row>
    <row r="853" spans="1:7">
      <c r="A853" s="1"/>
      <c r="C853"/>
      <c r="D853"/>
      <c r="E853"/>
      <c r="F853" s="83"/>
      <c r="G853" s="44"/>
    </row>
    <row r="854" spans="1:7">
      <c r="A854" s="1"/>
      <c r="C854"/>
      <c r="D854"/>
      <c r="E854"/>
      <c r="F854" s="83"/>
      <c r="G854" s="44"/>
    </row>
    <row r="855" spans="1:7">
      <c r="A855" s="1"/>
      <c r="C855"/>
      <c r="D855"/>
      <c r="E855"/>
      <c r="F855" s="83"/>
      <c r="G855" s="44"/>
    </row>
    <row r="856" spans="1:7">
      <c r="A856" s="1"/>
      <c r="C856"/>
      <c r="D856"/>
      <c r="E856"/>
      <c r="F856" s="83"/>
      <c r="G856" s="44"/>
    </row>
    <row r="857" spans="1:7">
      <c r="A857" s="1"/>
      <c r="C857"/>
      <c r="D857"/>
      <c r="E857"/>
      <c r="F857" s="83"/>
      <c r="G857" s="44"/>
    </row>
    <row r="858" spans="1:7">
      <c r="A858" s="1"/>
      <c r="C858"/>
      <c r="D858"/>
      <c r="E858"/>
      <c r="F858" s="83"/>
      <c r="G858" s="44"/>
    </row>
    <row r="859" spans="1:7">
      <c r="A859" s="1"/>
      <c r="C859"/>
      <c r="D859"/>
      <c r="E859"/>
      <c r="F859" s="83"/>
      <c r="G859" s="44"/>
    </row>
    <row r="860" spans="1:7">
      <c r="A860" s="1"/>
      <c r="C860"/>
      <c r="D860"/>
      <c r="E860"/>
      <c r="F860" s="83"/>
      <c r="G860" s="44"/>
    </row>
    <row r="861" spans="1:7">
      <c r="A861" s="1"/>
      <c r="C861"/>
      <c r="D861"/>
      <c r="E861"/>
      <c r="F861" s="83"/>
      <c r="G861" s="44"/>
    </row>
    <row r="862" spans="1:7">
      <c r="A862" s="1"/>
      <c r="C862"/>
      <c r="D862"/>
      <c r="E862"/>
      <c r="F862" s="83"/>
      <c r="G862" s="44"/>
    </row>
    <row r="863" spans="1:7">
      <c r="A863" s="1"/>
      <c r="C863"/>
      <c r="D863"/>
      <c r="E863"/>
      <c r="F863" s="83"/>
      <c r="G863" s="44"/>
    </row>
    <row r="864" spans="1:7">
      <c r="A864" s="1"/>
      <c r="C864"/>
      <c r="D864"/>
      <c r="E864"/>
      <c r="F864" s="83"/>
      <c r="G864" s="44"/>
    </row>
    <row r="865" spans="1:7">
      <c r="A865" s="1"/>
      <c r="C865"/>
      <c r="D865"/>
      <c r="E865"/>
      <c r="F865" s="83"/>
      <c r="G865" s="44"/>
    </row>
    <row r="866" spans="1:7">
      <c r="A866" s="1"/>
      <c r="C866"/>
      <c r="D866"/>
      <c r="E866"/>
      <c r="F866" s="83"/>
      <c r="G866" s="44"/>
    </row>
    <row r="867" spans="1:7">
      <c r="A867" s="1"/>
      <c r="C867"/>
      <c r="D867"/>
      <c r="E867"/>
      <c r="F867" s="83"/>
      <c r="G867" s="44"/>
    </row>
    <row r="868" spans="1:7">
      <c r="A868" s="1"/>
      <c r="C868"/>
      <c r="D868"/>
      <c r="E868"/>
      <c r="F868" s="83"/>
      <c r="G868" s="44"/>
    </row>
    <row r="869" spans="1:7">
      <c r="A869" s="1"/>
      <c r="C869"/>
      <c r="D869"/>
      <c r="E869"/>
      <c r="F869" s="83"/>
      <c r="G869" s="44"/>
    </row>
    <row r="870" spans="1:7">
      <c r="A870" s="1"/>
      <c r="C870"/>
      <c r="D870"/>
      <c r="E870"/>
      <c r="F870" s="83"/>
      <c r="G870" s="44"/>
    </row>
    <row r="871" spans="1:7">
      <c r="A871" s="1"/>
      <c r="C871"/>
      <c r="D871"/>
      <c r="E871"/>
      <c r="F871" s="83"/>
      <c r="G871" s="44"/>
    </row>
    <row r="872" spans="1:7">
      <c r="A872" s="1"/>
      <c r="C872"/>
      <c r="D872"/>
      <c r="E872"/>
      <c r="F872" s="83"/>
      <c r="G872" s="44"/>
    </row>
    <row r="873" spans="1:7">
      <c r="A873" s="1"/>
      <c r="C873"/>
      <c r="D873"/>
      <c r="E873"/>
      <c r="F873" s="83"/>
      <c r="G873" s="44"/>
    </row>
    <row r="874" spans="1:7">
      <c r="A874" s="1"/>
      <c r="C874"/>
      <c r="D874"/>
      <c r="E874"/>
      <c r="F874" s="83"/>
      <c r="G874" s="44"/>
    </row>
    <row r="875" spans="1:7">
      <c r="A875" s="1"/>
      <c r="C875"/>
      <c r="D875"/>
      <c r="E875"/>
      <c r="F875" s="83"/>
      <c r="G875" s="44"/>
    </row>
    <row r="876" spans="1:7">
      <c r="A876" s="1"/>
      <c r="C876"/>
      <c r="D876"/>
      <c r="E876"/>
      <c r="F876" s="83"/>
      <c r="G876" s="44"/>
    </row>
    <row r="877" spans="1:7">
      <c r="A877" s="1"/>
      <c r="C877"/>
      <c r="D877"/>
      <c r="E877"/>
      <c r="F877" s="83"/>
      <c r="G877" s="44"/>
    </row>
    <row r="878" spans="1:7">
      <c r="A878" s="1"/>
      <c r="C878"/>
      <c r="D878"/>
      <c r="E878"/>
      <c r="F878" s="83"/>
      <c r="G878" s="44"/>
    </row>
    <row r="879" spans="1:7">
      <c r="A879" s="1"/>
      <c r="C879"/>
      <c r="D879"/>
      <c r="E879"/>
      <c r="F879" s="83"/>
      <c r="G879" s="44"/>
    </row>
    <row r="880" spans="1:7">
      <c r="A880" s="1"/>
      <c r="C880"/>
      <c r="D880"/>
      <c r="E880"/>
      <c r="F880" s="83"/>
      <c r="G880" s="44"/>
    </row>
    <row r="881" spans="1:7">
      <c r="A881" s="1"/>
      <c r="C881"/>
      <c r="D881"/>
      <c r="E881"/>
      <c r="F881" s="83"/>
      <c r="G881" s="44"/>
    </row>
    <row r="882" spans="1:7">
      <c r="A882" s="1"/>
      <c r="C882"/>
      <c r="D882"/>
      <c r="E882"/>
      <c r="F882" s="83"/>
      <c r="G882" s="44"/>
    </row>
    <row r="883" spans="1:7">
      <c r="A883" s="1"/>
      <c r="C883"/>
      <c r="D883"/>
      <c r="E883"/>
      <c r="F883" s="83"/>
      <c r="G883" s="44"/>
    </row>
    <row r="884" spans="1:7">
      <c r="A884" s="1"/>
      <c r="C884"/>
      <c r="D884"/>
      <c r="E884"/>
      <c r="F884" s="83"/>
      <c r="G884" s="44"/>
    </row>
    <row r="885" spans="1:7">
      <c r="A885" s="1"/>
      <c r="C885"/>
      <c r="D885"/>
      <c r="E885"/>
      <c r="F885" s="83"/>
      <c r="G885" s="44"/>
    </row>
    <row r="886" spans="1:7">
      <c r="A886" s="1"/>
      <c r="C886"/>
      <c r="D886"/>
      <c r="E886"/>
      <c r="F886" s="83"/>
      <c r="G886" s="44"/>
    </row>
    <row r="887" spans="1:7">
      <c r="A887" s="1"/>
      <c r="C887"/>
      <c r="D887"/>
      <c r="E887"/>
      <c r="F887" s="83"/>
      <c r="G887" s="44"/>
    </row>
    <row r="888" spans="1:7">
      <c r="A888" s="1"/>
      <c r="C888"/>
      <c r="D888"/>
      <c r="E888"/>
      <c r="F888" s="83"/>
      <c r="G888" s="44"/>
    </row>
    <row r="889" spans="1:7">
      <c r="A889" s="1"/>
      <c r="C889"/>
      <c r="D889"/>
      <c r="E889"/>
      <c r="F889" s="83"/>
      <c r="G889" s="44"/>
    </row>
    <row r="890" spans="1:7">
      <c r="A890" s="1"/>
      <c r="C890"/>
      <c r="D890"/>
      <c r="E890"/>
      <c r="F890" s="83"/>
      <c r="G890" s="44"/>
    </row>
    <row r="891" spans="1:7">
      <c r="A891" s="1"/>
      <c r="C891"/>
      <c r="D891"/>
      <c r="E891"/>
      <c r="F891" s="83"/>
      <c r="G891" s="44"/>
    </row>
    <row r="892" spans="1:7">
      <c r="A892" s="1"/>
      <c r="C892"/>
      <c r="D892"/>
      <c r="E892"/>
      <c r="F892" s="83"/>
      <c r="G892" s="44"/>
    </row>
    <row r="893" spans="1:7">
      <c r="A893" s="1"/>
      <c r="C893"/>
      <c r="D893"/>
      <c r="E893"/>
      <c r="F893" s="83"/>
      <c r="G893" s="44"/>
    </row>
    <row r="894" spans="1:7">
      <c r="A894" s="1"/>
      <c r="C894"/>
      <c r="D894"/>
      <c r="E894"/>
      <c r="F894" s="83"/>
      <c r="G894" s="44"/>
    </row>
    <row r="895" spans="1:7">
      <c r="A895" s="1"/>
      <c r="C895"/>
      <c r="D895"/>
      <c r="E895"/>
      <c r="F895" s="83"/>
      <c r="G895" s="44"/>
    </row>
    <row r="896" spans="1:7">
      <c r="A896" s="1"/>
      <c r="C896"/>
      <c r="D896"/>
      <c r="E896"/>
      <c r="F896" s="83"/>
      <c r="G896" s="44"/>
    </row>
    <row r="897" spans="1:7">
      <c r="A897" s="1"/>
      <c r="C897"/>
      <c r="D897"/>
      <c r="E897"/>
      <c r="F897" s="83"/>
      <c r="G897" s="44"/>
    </row>
    <row r="898" spans="1:7">
      <c r="A898" s="1"/>
      <c r="C898"/>
      <c r="D898"/>
      <c r="E898"/>
      <c r="F898" s="83"/>
      <c r="G898" s="44"/>
    </row>
    <row r="899" spans="1:7">
      <c r="A899" s="1"/>
      <c r="C899"/>
      <c r="D899"/>
      <c r="E899"/>
      <c r="F899" s="83"/>
      <c r="G899" s="44"/>
    </row>
    <row r="900" spans="1:7">
      <c r="A900" s="1"/>
      <c r="C900"/>
      <c r="D900"/>
      <c r="E900"/>
      <c r="F900" s="83"/>
      <c r="G900" s="44"/>
    </row>
    <row r="901" spans="1:7">
      <c r="A901" s="1"/>
      <c r="C901"/>
      <c r="D901"/>
      <c r="E901"/>
      <c r="F901" s="83"/>
      <c r="G901" s="44"/>
    </row>
    <row r="902" spans="1:7">
      <c r="A902" s="1"/>
      <c r="C902"/>
      <c r="D902"/>
      <c r="E902"/>
      <c r="F902" s="83"/>
      <c r="G902" s="44"/>
    </row>
    <row r="903" spans="1:7">
      <c r="A903" s="1"/>
      <c r="C903"/>
      <c r="D903"/>
      <c r="E903"/>
      <c r="F903" s="83"/>
      <c r="G903" s="44"/>
    </row>
    <row r="904" spans="1:7">
      <c r="A904" s="1"/>
      <c r="C904"/>
      <c r="D904"/>
      <c r="E904"/>
      <c r="F904" s="83"/>
      <c r="G904" s="44"/>
    </row>
    <row r="905" spans="1:7">
      <c r="A905" s="1"/>
      <c r="C905"/>
      <c r="D905"/>
      <c r="E905"/>
      <c r="F905" s="83"/>
      <c r="G905" s="44"/>
    </row>
    <row r="906" spans="1:7">
      <c r="A906" s="1"/>
      <c r="C906"/>
      <c r="D906"/>
      <c r="E906"/>
      <c r="F906" s="83"/>
      <c r="G906" s="44"/>
    </row>
    <row r="907" spans="1:7">
      <c r="A907" s="1"/>
      <c r="C907"/>
      <c r="D907"/>
      <c r="E907"/>
      <c r="F907" s="83"/>
      <c r="G907" s="44"/>
    </row>
    <row r="908" spans="1:7">
      <c r="A908" s="1"/>
      <c r="C908"/>
      <c r="D908"/>
      <c r="E908"/>
      <c r="F908" s="83"/>
      <c r="G908" s="44"/>
    </row>
    <row r="909" spans="1:7">
      <c r="A909" s="1"/>
      <c r="C909"/>
      <c r="D909"/>
      <c r="E909"/>
      <c r="F909" s="83"/>
      <c r="G909" s="44"/>
    </row>
    <row r="910" spans="1:7">
      <c r="A910" s="1"/>
      <c r="C910"/>
      <c r="D910"/>
      <c r="E910"/>
      <c r="F910" s="83"/>
      <c r="G910" s="44"/>
    </row>
    <row r="911" spans="1:7">
      <c r="A911" s="1"/>
      <c r="C911"/>
      <c r="D911"/>
      <c r="E911"/>
      <c r="F911" s="83"/>
      <c r="G911" s="44"/>
    </row>
    <row r="912" spans="1:7">
      <c r="A912" s="1"/>
      <c r="C912"/>
      <c r="D912"/>
      <c r="E912"/>
      <c r="F912" s="83"/>
      <c r="G912" s="44"/>
    </row>
    <row r="913" spans="1:7">
      <c r="A913" s="1"/>
      <c r="C913"/>
      <c r="D913"/>
      <c r="E913"/>
      <c r="F913" s="83"/>
      <c r="G913" s="44"/>
    </row>
    <row r="914" spans="1:7">
      <c r="A914" s="1"/>
      <c r="C914"/>
      <c r="D914"/>
      <c r="E914"/>
      <c r="F914" s="83"/>
      <c r="G914" s="44"/>
    </row>
    <row r="915" spans="1:7">
      <c r="A915" s="1"/>
      <c r="C915"/>
      <c r="D915"/>
      <c r="E915"/>
      <c r="F915" s="83"/>
      <c r="G915" s="44"/>
    </row>
    <row r="916" spans="1:7">
      <c r="A916" s="1"/>
      <c r="C916"/>
      <c r="D916"/>
      <c r="E916"/>
      <c r="F916" s="83"/>
      <c r="G916" s="44"/>
    </row>
    <row r="917" spans="1:7">
      <c r="A917" s="1"/>
      <c r="C917"/>
      <c r="D917"/>
      <c r="E917"/>
      <c r="F917" s="83"/>
      <c r="G917" s="44"/>
    </row>
    <row r="918" spans="1:7">
      <c r="A918" s="1"/>
      <c r="C918"/>
      <c r="D918"/>
      <c r="E918"/>
      <c r="F918" s="83"/>
      <c r="G918" s="44"/>
    </row>
    <row r="919" spans="1:7">
      <c r="A919" s="1"/>
      <c r="C919"/>
      <c r="D919"/>
      <c r="E919"/>
      <c r="F919" s="83"/>
      <c r="G919" s="44"/>
    </row>
    <row r="920" spans="1:7">
      <c r="A920" s="1"/>
      <c r="C920"/>
      <c r="D920"/>
      <c r="E920"/>
      <c r="F920" s="83"/>
      <c r="G920" s="44"/>
    </row>
    <row r="921" spans="1:7">
      <c r="A921" s="1"/>
      <c r="C921"/>
      <c r="D921"/>
      <c r="E921"/>
      <c r="F921" s="83"/>
      <c r="G921" s="44"/>
    </row>
    <row r="922" spans="1:7">
      <c r="A922" s="1"/>
      <c r="C922"/>
      <c r="D922"/>
      <c r="E922"/>
      <c r="F922" s="83"/>
      <c r="G922" s="44"/>
    </row>
    <row r="923" spans="1:7">
      <c r="A923" s="1"/>
      <c r="C923"/>
      <c r="D923"/>
      <c r="E923"/>
      <c r="F923" s="83"/>
      <c r="G923" s="44"/>
    </row>
    <row r="924" spans="1:7">
      <c r="A924" s="1"/>
      <c r="C924"/>
      <c r="D924"/>
      <c r="E924"/>
      <c r="F924" s="83"/>
      <c r="G924" s="44"/>
    </row>
    <row r="925" spans="1:7">
      <c r="A925" s="1"/>
      <c r="C925"/>
      <c r="D925"/>
      <c r="E925"/>
      <c r="F925" s="83"/>
      <c r="G925" s="44"/>
    </row>
    <row r="926" spans="1:7">
      <c r="A926" s="1"/>
      <c r="C926"/>
      <c r="D926"/>
      <c r="E926"/>
      <c r="F926" s="83"/>
      <c r="G926" s="44"/>
    </row>
    <row r="927" spans="1:7">
      <c r="A927" s="1"/>
      <c r="C927"/>
      <c r="D927"/>
      <c r="E927"/>
      <c r="F927" s="83"/>
      <c r="G927" s="44"/>
    </row>
    <row r="928" spans="1:7">
      <c r="A928" s="1"/>
      <c r="C928"/>
      <c r="D928"/>
      <c r="E928"/>
      <c r="F928" s="83"/>
      <c r="G928" s="44"/>
    </row>
    <row r="929" spans="1:7">
      <c r="A929" s="1"/>
      <c r="C929"/>
      <c r="D929"/>
      <c r="E929"/>
      <c r="F929" s="83"/>
      <c r="G929" s="44"/>
    </row>
    <row r="930" spans="1:7">
      <c r="A930" s="1"/>
      <c r="C930"/>
      <c r="D930"/>
      <c r="E930"/>
      <c r="F930" s="83"/>
      <c r="G930" s="44"/>
    </row>
    <row r="931" spans="1:7">
      <c r="A931" s="1"/>
      <c r="C931"/>
      <c r="D931"/>
      <c r="E931"/>
      <c r="F931" s="83"/>
      <c r="G931" s="44"/>
    </row>
    <row r="932" spans="1:7">
      <c r="A932" s="1"/>
      <c r="C932"/>
      <c r="D932"/>
      <c r="E932"/>
      <c r="F932" s="83"/>
      <c r="G932" s="44"/>
    </row>
    <row r="933" spans="1:7">
      <c r="A933" s="1"/>
      <c r="C933"/>
      <c r="D933"/>
      <c r="E933"/>
      <c r="F933" s="83"/>
      <c r="G933" s="44"/>
    </row>
    <row r="934" spans="1:7">
      <c r="A934" s="1"/>
      <c r="C934"/>
      <c r="D934"/>
      <c r="E934"/>
      <c r="F934" s="83"/>
      <c r="G934" s="44"/>
    </row>
    <row r="935" spans="1:7">
      <c r="A935" s="1"/>
      <c r="C935"/>
      <c r="D935"/>
      <c r="E935"/>
      <c r="F935" s="83"/>
      <c r="G935" s="44"/>
    </row>
    <row r="936" spans="1:7">
      <c r="A936" s="1"/>
      <c r="C936"/>
      <c r="D936"/>
      <c r="E936"/>
      <c r="F936" s="83"/>
      <c r="G936" s="44"/>
    </row>
    <row r="937" spans="1:7">
      <c r="A937" s="1"/>
      <c r="C937"/>
      <c r="D937"/>
      <c r="E937"/>
      <c r="F937" s="83"/>
      <c r="G937" s="44"/>
    </row>
    <row r="938" spans="1:7">
      <c r="A938" s="1"/>
      <c r="C938"/>
      <c r="D938"/>
      <c r="E938"/>
      <c r="F938" s="83"/>
      <c r="G938" s="44"/>
    </row>
    <row r="939" spans="1:7">
      <c r="A939" s="1"/>
      <c r="C939"/>
      <c r="D939"/>
      <c r="E939"/>
      <c r="F939" s="83"/>
      <c r="G939" s="44"/>
    </row>
    <row r="940" spans="1:7">
      <c r="A940" s="1"/>
      <c r="C940"/>
      <c r="D940"/>
      <c r="E940"/>
      <c r="F940" s="83"/>
      <c r="G940" s="44"/>
    </row>
    <row r="941" spans="1:7">
      <c r="A941" s="1"/>
      <c r="C941"/>
      <c r="D941"/>
      <c r="E941"/>
      <c r="F941" s="83"/>
      <c r="G941" s="44"/>
    </row>
    <row r="942" spans="1:7">
      <c r="A942" s="1"/>
      <c r="C942"/>
      <c r="D942"/>
      <c r="E942"/>
      <c r="F942" s="83"/>
      <c r="G942" s="44"/>
    </row>
    <row r="943" spans="1:7">
      <c r="A943" s="1"/>
      <c r="C943"/>
      <c r="D943"/>
      <c r="E943"/>
      <c r="F943" s="83"/>
      <c r="G943" s="44"/>
    </row>
    <row r="944" spans="1:7">
      <c r="A944" s="1"/>
      <c r="C944"/>
      <c r="D944"/>
      <c r="E944"/>
      <c r="F944" s="83"/>
      <c r="G944" s="44"/>
    </row>
    <row r="945" spans="1:7">
      <c r="A945" s="1"/>
      <c r="C945"/>
      <c r="D945"/>
      <c r="E945"/>
      <c r="F945" s="83"/>
      <c r="G945" s="44"/>
    </row>
    <row r="946" spans="1:7">
      <c r="A946" s="1"/>
      <c r="C946"/>
      <c r="D946"/>
      <c r="E946"/>
      <c r="F946" s="83"/>
      <c r="G946" s="44"/>
    </row>
    <row r="947" spans="1:7">
      <c r="A947" s="1"/>
      <c r="C947"/>
      <c r="D947"/>
      <c r="E947"/>
      <c r="F947" s="83"/>
      <c r="G947" s="44"/>
    </row>
    <row r="948" spans="1:7">
      <c r="A948" s="1"/>
      <c r="C948"/>
      <c r="D948"/>
      <c r="E948"/>
      <c r="F948" s="83"/>
      <c r="G948" s="44"/>
    </row>
    <row r="949" spans="1:7">
      <c r="A949" s="1"/>
      <c r="C949"/>
      <c r="D949"/>
      <c r="E949"/>
      <c r="F949" s="83"/>
      <c r="G949" s="44"/>
    </row>
    <row r="950" spans="1:7">
      <c r="A950" s="1"/>
      <c r="C950"/>
      <c r="D950"/>
      <c r="E950"/>
      <c r="F950" s="83"/>
      <c r="G950" s="44"/>
    </row>
    <row r="951" spans="1:7">
      <c r="A951" s="1"/>
      <c r="C951"/>
      <c r="D951"/>
      <c r="E951"/>
      <c r="F951" s="83"/>
      <c r="G951" s="44"/>
    </row>
    <row r="952" spans="1:7">
      <c r="A952" s="1"/>
      <c r="C952"/>
      <c r="D952"/>
      <c r="E952"/>
      <c r="F952" s="83"/>
      <c r="G952" s="44"/>
    </row>
    <row r="953" spans="1:7">
      <c r="A953" s="1"/>
      <c r="C953"/>
      <c r="D953"/>
      <c r="E953"/>
      <c r="F953" s="83"/>
      <c r="G953" s="44"/>
    </row>
    <row r="954" spans="1:7">
      <c r="A954" s="1"/>
      <c r="C954"/>
      <c r="D954"/>
      <c r="E954"/>
      <c r="F954" s="83"/>
      <c r="G954" s="44"/>
    </row>
    <row r="955" spans="1:7">
      <c r="A955" s="1"/>
      <c r="C955"/>
      <c r="D955"/>
      <c r="E955"/>
      <c r="F955" s="83"/>
      <c r="G955" s="44"/>
    </row>
    <row r="956" spans="1:7">
      <c r="A956" s="1"/>
      <c r="C956"/>
      <c r="D956"/>
      <c r="E956"/>
      <c r="F956" s="83"/>
      <c r="G956" s="44"/>
    </row>
    <row r="957" spans="1:7">
      <c r="A957" s="1"/>
      <c r="C957"/>
      <c r="D957"/>
      <c r="E957"/>
      <c r="F957" s="83"/>
      <c r="G957" s="44"/>
    </row>
    <row r="958" spans="1:7">
      <c r="A958" s="1"/>
      <c r="C958"/>
      <c r="D958"/>
      <c r="E958"/>
      <c r="F958" s="83"/>
      <c r="G958" s="44"/>
    </row>
    <row r="959" spans="1:7">
      <c r="A959" s="1"/>
      <c r="C959"/>
      <c r="D959"/>
      <c r="E959"/>
      <c r="F959" s="83"/>
      <c r="G959" s="44"/>
    </row>
    <row r="960" spans="1:7">
      <c r="A960" s="1"/>
      <c r="C960"/>
      <c r="D960"/>
      <c r="E960"/>
      <c r="F960" s="83"/>
      <c r="G960" s="44"/>
    </row>
    <row r="961" spans="1:7">
      <c r="A961" s="1"/>
      <c r="C961"/>
      <c r="D961"/>
      <c r="E961"/>
      <c r="F961" s="83"/>
      <c r="G961" s="44"/>
    </row>
    <row r="962" spans="1:7">
      <c r="A962" s="1"/>
      <c r="C962"/>
      <c r="D962"/>
      <c r="E962"/>
      <c r="F962" s="83"/>
      <c r="G962" s="44"/>
    </row>
    <row r="963" spans="1:7">
      <c r="A963" s="1"/>
      <c r="C963"/>
      <c r="D963"/>
      <c r="E963"/>
      <c r="F963" s="83"/>
      <c r="G963" s="44"/>
    </row>
    <row r="964" spans="1:7">
      <c r="A964" s="1"/>
      <c r="C964"/>
      <c r="D964"/>
      <c r="E964"/>
      <c r="F964" s="83"/>
      <c r="G964" s="44"/>
    </row>
    <row r="965" spans="1:7">
      <c r="A965" s="1"/>
      <c r="C965"/>
      <c r="D965"/>
      <c r="E965"/>
      <c r="F965" s="83"/>
      <c r="G965" s="44"/>
    </row>
    <row r="966" spans="1:7">
      <c r="A966" s="1"/>
      <c r="C966"/>
      <c r="D966"/>
      <c r="E966"/>
      <c r="F966" s="83"/>
      <c r="G966" s="44"/>
    </row>
    <row r="967" spans="1:7">
      <c r="A967" s="1"/>
      <c r="C967"/>
      <c r="D967"/>
      <c r="E967"/>
      <c r="F967" s="83"/>
      <c r="G967" s="44"/>
    </row>
    <row r="968" spans="1:7">
      <c r="A968" s="1"/>
      <c r="C968"/>
      <c r="D968"/>
      <c r="E968"/>
      <c r="F968" s="83"/>
      <c r="G968" s="44"/>
    </row>
    <row r="969" spans="1:7">
      <c r="A969" s="1"/>
      <c r="C969"/>
      <c r="D969"/>
      <c r="E969"/>
      <c r="F969" s="83"/>
      <c r="G969" s="44"/>
    </row>
    <row r="970" spans="1:7">
      <c r="A970" s="1"/>
      <c r="C970"/>
      <c r="D970"/>
      <c r="E970"/>
      <c r="F970" s="83"/>
      <c r="G970" s="44"/>
    </row>
    <row r="971" spans="1:7">
      <c r="A971" s="1"/>
      <c r="C971"/>
      <c r="D971"/>
      <c r="E971"/>
      <c r="F971" s="83"/>
      <c r="G971" s="44"/>
    </row>
    <row r="972" spans="1:7">
      <c r="A972" s="1"/>
      <c r="C972"/>
      <c r="D972"/>
      <c r="E972"/>
      <c r="F972" s="83"/>
      <c r="G972" s="44"/>
    </row>
    <row r="973" spans="1:7">
      <c r="A973" s="1"/>
      <c r="C973"/>
      <c r="D973"/>
      <c r="E973"/>
      <c r="F973" s="83"/>
      <c r="G973" s="44"/>
    </row>
    <row r="974" spans="1:7">
      <c r="A974" s="1"/>
      <c r="C974"/>
      <c r="D974"/>
      <c r="E974"/>
      <c r="F974" s="83"/>
      <c r="G974" s="44"/>
    </row>
    <row r="975" spans="1:7">
      <c r="A975" s="1"/>
      <c r="C975"/>
      <c r="D975"/>
      <c r="E975"/>
      <c r="F975" s="83"/>
      <c r="G975" s="44"/>
    </row>
    <row r="976" spans="1:7">
      <c r="A976" s="1"/>
      <c r="C976"/>
      <c r="D976"/>
      <c r="E976"/>
      <c r="F976" s="83"/>
      <c r="G976" s="44"/>
    </row>
    <row r="977" spans="1:7">
      <c r="A977" s="1"/>
      <c r="C977"/>
      <c r="D977"/>
      <c r="E977"/>
      <c r="F977" s="83"/>
      <c r="G977" s="44"/>
    </row>
    <row r="978" spans="1:7">
      <c r="A978" s="1"/>
      <c r="C978"/>
      <c r="D978"/>
      <c r="E978"/>
      <c r="F978" s="83"/>
      <c r="G978" s="44"/>
    </row>
    <row r="979" spans="1:7">
      <c r="A979" s="1"/>
      <c r="C979"/>
      <c r="D979"/>
      <c r="E979"/>
      <c r="F979" s="83"/>
      <c r="G979" s="44"/>
    </row>
    <row r="980" spans="1:7">
      <c r="A980" s="1"/>
      <c r="C980"/>
      <c r="D980"/>
      <c r="E980"/>
      <c r="F980" s="83"/>
      <c r="G980" s="44"/>
    </row>
    <row r="981" spans="1:7">
      <c r="A981" s="1"/>
      <c r="C981"/>
      <c r="D981"/>
      <c r="E981"/>
      <c r="F981" s="83"/>
      <c r="G981" s="44"/>
    </row>
    <row r="982" spans="1:7">
      <c r="A982" s="1"/>
      <c r="C982"/>
      <c r="D982"/>
      <c r="E982"/>
      <c r="F982" s="83"/>
      <c r="G982" s="44"/>
    </row>
    <row r="983" spans="1:7">
      <c r="A983" s="1"/>
      <c r="C983"/>
      <c r="D983"/>
      <c r="E983"/>
      <c r="F983" s="83"/>
      <c r="G983" s="44"/>
    </row>
    <row r="984" spans="1:7">
      <c r="A984" s="1"/>
      <c r="C984"/>
      <c r="D984"/>
      <c r="E984"/>
      <c r="F984" s="83"/>
      <c r="G984" s="44"/>
    </row>
    <row r="985" spans="1:7">
      <c r="A985" s="1"/>
      <c r="C985"/>
      <c r="D985"/>
      <c r="E985"/>
      <c r="F985" s="83"/>
      <c r="G985" s="44"/>
    </row>
    <row r="986" spans="1:7">
      <c r="A986" s="1"/>
      <c r="C986"/>
      <c r="D986"/>
      <c r="E986"/>
      <c r="F986" s="83"/>
      <c r="G986" s="44"/>
    </row>
    <row r="987" spans="1:7">
      <c r="A987" s="1"/>
      <c r="C987"/>
      <c r="D987"/>
      <c r="E987"/>
      <c r="F987" s="83"/>
      <c r="G987" s="44"/>
    </row>
    <row r="988" spans="1:7">
      <c r="A988" s="1"/>
      <c r="C988"/>
      <c r="D988"/>
      <c r="E988"/>
      <c r="F988" s="83"/>
      <c r="G988" s="44"/>
    </row>
    <row r="989" spans="1:7">
      <c r="A989" s="1"/>
      <c r="C989"/>
      <c r="D989"/>
      <c r="E989"/>
      <c r="F989" s="83"/>
      <c r="G989" s="44"/>
    </row>
    <row r="990" spans="1:7">
      <c r="A990" s="1"/>
      <c r="C990"/>
      <c r="D990"/>
      <c r="E990"/>
      <c r="F990" s="83"/>
      <c r="G990" s="44"/>
    </row>
    <row r="991" spans="1:7">
      <c r="A991" s="1"/>
      <c r="C991"/>
      <c r="D991"/>
      <c r="E991"/>
      <c r="F991" s="83"/>
      <c r="G991" s="44"/>
    </row>
    <row r="992" spans="1:7">
      <c r="A992" s="1"/>
      <c r="C992"/>
      <c r="D992"/>
      <c r="E992"/>
      <c r="F992" s="83"/>
      <c r="G992" s="44"/>
    </row>
    <row r="993" spans="1:7">
      <c r="A993" s="1"/>
      <c r="C993"/>
      <c r="D993"/>
      <c r="E993"/>
      <c r="F993" s="83"/>
      <c r="G993" s="44"/>
    </row>
    <row r="994" spans="1:7">
      <c r="A994" s="1"/>
      <c r="C994"/>
      <c r="D994"/>
      <c r="E994"/>
      <c r="F994" s="83"/>
      <c r="G994" s="44"/>
    </row>
    <row r="995" spans="1:7">
      <c r="A995" s="1"/>
      <c r="C995"/>
      <c r="D995"/>
      <c r="E995"/>
      <c r="F995" s="83"/>
      <c r="G995" s="44"/>
    </row>
    <row r="996" spans="1:7">
      <c r="A996" s="1"/>
      <c r="C996"/>
      <c r="D996"/>
      <c r="E996"/>
      <c r="F996" s="83"/>
      <c r="G996" s="44"/>
    </row>
    <row r="997" spans="1:7">
      <c r="A997" s="1"/>
      <c r="C997"/>
      <c r="D997"/>
      <c r="E997"/>
      <c r="F997" s="83"/>
      <c r="G997" s="44"/>
    </row>
    <row r="998" spans="1:7">
      <c r="A998" s="1"/>
      <c r="C998"/>
      <c r="D998"/>
      <c r="E998"/>
      <c r="F998" s="83"/>
      <c r="G998" s="44"/>
    </row>
    <row r="999" spans="1:7">
      <c r="A999" s="1"/>
      <c r="C999"/>
      <c r="D999"/>
      <c r="E999"/>
      <c r="F999" s="83"/>
      <c r="G999" s="44"/>
    </row>
    <row r="1000" spans="1:7">
      <c r="A1000" s="1"/>
      <c r="C1000"/>
      <c r="D1000"/>
      <c r="E1000"/>
      <c r="F1000" s="83"/>
      <c r="G1000" s="44"/>
    </row>
    <row r="1001" spans="1:7">
      <c r="A1001" s="1"/>
      <c r="C1001"/>
      <c r="D1001"/>
      <c r="E1001"/>
      <c r="F1001" s="83"/>
      <c r="G1001" s="44"/>
    </row>
    <row r="1002" spans="1:7">
      <c r="A1002" s="1"/>
      <c r="C1002"/>
      <c r="D1002"/>
      <c r="E1002"/>
      <c r="F1002" s="83"/>
      <c r="G1002" s="44"/>
    </row>
    <row r="1003" spans="1:7">
      <c r="A1003" s="1"/>
      <c r="C1003"/>
      <c r="D1003"/>
      <c r="E1003"/>
      <c r="F1003" s="83"/>
      <c r="G1003" s="44"/>
    </row>
    <row r="1004" spans="1:7">
      <c r="A1004" s="1"/>
      <c r="C1004"/>
      <c r="D1004"/>
      <c r="E1004"/>
      <c r="F1004" s="83"/>
      <c r="G1004" s="44"/>
    </row>
    <row r="1005" spans="1:7">
      <c r="A1005" s="1"/>
      <c r="C1005"/>
      <c r="D1005"/>
      <c r="E1005"/>
      <c r="F1005" s="83"/>
      <c r="G1005" s="44"/>
    </row>
    <row r="1006" spans="1:7">
      <c r="A1006" s="1"/>
      <c r="C1006"/>
      <c r="D1006"/>
      <c r="E1006"/>
      <c r="F1006" s="83"/>
      <c r="G1006" s="44"/>
    </row>
    <row r="1007" spans="1:7">
      <c r="A1007" s="1"/>
      <c r="C1007"/>
      <c r="D1007"/>
      <c r="E1007"/>
      <c r="F1007" s="83"/>
      <c r="G1007" s="44"/>
    </row>
    <row r="1008" spans="1:7">
      <c r="A1008" s="1"/>
      <c r="C1008"/>
      <c r="D1008"/>
      <c r="E1008"/>
      <c r="F1008" s="83"/>
      <c r="G1008" s="44"/>
    </row>
    <row r="1009" spans="1:7">
      <c r="A1009" s="1"/>
      <c r="C1009"/>
      <c r="D1009"/>
      <c r="E1009"/>
      <c r="F1009" s="83"/>
      <c r="G1009" s="44"/>
    </row>
    <row r="1010" spans="1:7">
      <c r="A1010" s="1"/>
      <c r="C1010"/>
      <c r="D1010"/>
      <c r="E1010"/>
      <c r="F1010" s="83"/>
      <c r="G1010" s="44"/>
    </row>
    <row r="1011" spans="1:7">
      <c r="A1011" s="1"/>
      <c r="C1011"/>
      <c r="D1011"/>
      <c r="E1011"/>
      <c r="F1011" s="83"/>
      <c r="G1011" s="44"/>
    </row>
    <row r="1012" spans="1:7">
      <c r="A1012" s="1"/>
      <c r="C1012"/>
      <c r="D1012"/>
      <c r="E1012"/>
      <c r="F1012" s="83"/>
      <c r="G1012" s="44"/>
    </row>
    <row r="1013" spans="1:7">
      <c r="A1013" s="1"/>
      <c r="C1013"/>
      <c r="D1013"/>
      <c r="E1013"/>
      <c r="F1013" s="83"/>
      <c r="G1013" s="44"/>
    </row>
    <row r="1014" spans="1:7">
      <c r="A1014" s="1"/>
      <c r="C1014"/>
      <c r="D1014"/>
      <c r="E1014"/>
      <c r="F1014" s="83"/>
      <c r="G1014" s="44"/>
    </row>
    <row r="1015" spans="1:7">
      <c r="A1015" s="1"/>
      <c r="C1015"/>
      <c r="D1015"/>
      <c r="E1015"/>
      <c r="F1015" s="83"/>
      <c r="G1015" s="44"/>
    </row>
    <row r="1016" spans="1:7">
      <c r="A1016" s="1"/>
      <c r="C1016"/>
      <c r="D1016"/>
      <c r="E1016"/>
      <c r="F1016" s="83"/>
      <c r="G1016" s="44"/>
    </row>
    <row r="1017" spans="1:7">
      <c r="A1017" s="1"/>
      <c r="C1017"/>
      <c r="D1017"/>
      <c r="E1017"/>
      <c r="F1017" s="83"/>
      <c r="G1017" s="44"/>
    </row>
    <row r="1018" spans="1:7">
      <c r="A1018" s="1"/>
      <c r="C1018"/>
      <c r="D1018"/>
      <c r="E1018"/>
      <c r="F1018" s="83"/>
      <c r="G1018" s="44"/>
    </row>
    <row r="1019" spans="1:7">
      <c r="A1019" s="1"/>
      <c r="C1019"/>
      <c r="D1019"/>
      <c r="E1019"/>
      <c r="F1019" s="83"/>
      <c r="G1019" s="44"/>
    </row>
    <row r="1020" spans="1:7">
      <c r="A1020" s="1"/>
      <c r="C1020"/>
      <c r="D1020"/>
      <c r="E1020"/>
      <c r="F1020" s="83"/>
      <c r="G1020" s="44"/>
    </row>
    <row r="1021" spans="1:7">
      <c r="A1021" s="1"/>
      <c r="C1021"/>
      <c r="D1021"/>
      <c r="E1021"/>
      <c r="F1021" s="83"/>
      <c r="G1021" s="44"/>
    </row>
    <row r="1022" spans="1:7">
      <c r="A1022" s="1"/>
      <c r="C1022"/>
      <c r="D1022"/>
      <c r="E1022"/>
      <c r="F1022" s="83"/>
      <c r="G1022" s="44"/>
    </row>
    <row r="1023" spans="1:7">
      <c r="A1023" s="1"/>
      <c r="C1023"/>
      <c r="D1023"/>
      <c r="E1023"/>
      <c r="F1023" s="83"/>
      <c r="G1023" s="44"/>
    </row>
    <row r="1024" spans="1:7">
      <c r="A1024" s="1"/>
      <c r="C1024"/>
      <c r="D1024"/>
      <c r="E1024"/>
      <c r="F1024" s="83"/>
      <c r="G1024" s="44"/>
    </row>
    <row r="1025" spans="1:7">
      <c r="A1025" s="1"/>
      <c r="C1025"/>
      <c r="D1025"/>
      <c r="E1025"/>
      <c r="F1025" s="83"/>
      <c r="G1025" s="44"/>
    </row>
    <row r="1026" spans="1:7">
      <c r="A1026" s="1"/>
      <c r="C1026"/>
      <c r="D1026"/>
      <c r="E1026"/>
      <c r="F1026" s="83"/>
      <c r="G1026" s="44"/>
    </row>
    <row r="1027" spans="1:7">
      <c r="A1027" s="1"/>
      <c r="C1027"/>
      <c r="D1027"/>
      <c r="E1027"/>
      <c r="F1027" s="83"/>
      <c r="G1027" s="44"/>
    </row>
    <row r="1028" spans="1:7">
      <c r="A1028" s="1"/>
      <c r="C1028"/>
      <c r="D1028"/>
      <c r="E1028"/>
      <c r="F1028" s="83"/>
      <c r="G1028" s="44"/>
    </row>
    <row r="1029" spans="1:7">
      <c r="A1029" s="1"/>
      <c r="C1029"/>
      <c r="D1029"/>
      <c r="E1029"/>
      <c r="F1029" s="83"/>
      <c r="G1029" s="44"/>
    </row>
    <row r="1030" spans="1:7">
      <c r="A1030" s="1"/>
      <c r="C1030"/>
      <c r="D1030"/>
      <c r="E1030"/>
      <c r="F1030" s="83"/>
      <c r="G1030" s="44"/>
    </row>
    <row r="1031" spans="1:7">
      <c r="A1031" s="1"/>
      <c r="C1031"/>
      <c r="D1031"/>
      <c r="E1031"/>
      <c r="F1031" s="83"/>
      <c r="G1031" s="44"/>
    </row>
    <row r="1032" spans="1:7">
      <c r="A1032" s="1"/>
      <c r="C1032"/>
      <c r="D1032"/>
      <c r="E1032"/>
      <c r="F1032" s="83"/>
      <c r="G1032" s="44"/>
    </row>
    <row r="1033" spans="1:7">
      <c r="A1033" s="1"/>
      <c r="C1033"/>
      <c r="D1033"/>
      <c r="E1033"/>
      <c r="F1033" s="83"/>
      <c r="G1033" s="44"/>
    </row>
    <row r="1034" spans="1:7">
      <c r="A1034" s="1"/>
      <c r="C1034"/>
      <c r="D1034"/>
      <c r="E1034"/>
      <c r="F1034" s="83"/>
      <c r="G1034" s="44"/>
    </row>
    <row r="1035" spans="1:7">
      <c r="A1035" s="1"/>
      <c r="C1035"/>
      <c r="D1035"/>
      <c r="E1035"/>
      <c r="F1035" s="83"/>
      <c r="G1035" s="44"/>
    </row>
    <row r="1036" spans="1:7">
      <c r="A1036" s="1"/>
      <c r="C1036"/>
      <c r="D1036"/>
      <c r="E1036"/>
      <c r="F1036" s="83"/>
      <c r="G1036" s="44"/>
    </row>
    <row r="1037" spans="1:7">
      <c r="A1037" s="1"/>
      <c r="C1037"/>
      <c r="D1037"/>
      <c r="E1037"/>
      <c r="F1037" s="83"/>
      <c r="G1037" s="44"/>
    </row>
    <row r="1038" spans="1:7">
      <c r="A1038" s="1"/>
      <c r="C1038"/>
      <c r="D1038"/>
      <c r="E1038"/>
      <c r="F1038" s="83"/>
      <c r="G1038" s="44"/>
    </row>
    <row r="1039" spans="1:7">
      <c r="A1039" s="1"/>
      <c r="C1039"/>
      <c r="D1039"/>
      <c r="E1039"/>
      <c r="F1039" s="83"/>
      <c r="G1039" s="44"/>
    </row>
    <row r="1040" spans="1:7">
      <c r="A1040" s="1"/>
      <c r="C1040"/>
      <c r="D1040"/>
      <c r="E1040"/>
      <c r="F1040" s="83"/>
      <c r="G1040" s="44"/>
    </row>
    <row r="1041" spans="1:7">
      <c r="A1041" s="1"/>
      <c r="C1041"/>
      <c r="D1041"/>
      <c r="E1041"/>
      <c r="F1041" s="83"/>
      <c r="G1041" s="44"/>
    </row>
    <row r="1042" spans="1:7">
      <c r="A1042" s="1"/>
      <c r="C1042"/>
      <c r="D1042"/>
      <c r="E1042"/>
      <c r="F1042" s="83"/>
      <c r="G1042" s="44"/>
    </row>
    <row r="1043" spans="1:7">
      <c r="A1043" s="1"/>
      <c r="C1043"/>
      <c r="D1043"/>
      <c r="E1043"/>
      <c r="F1043" s="83"/>
      <c r="G1043" s="44"/>
    </row>
    <row r="1044" spans="1:7">
      <c r="A1044" s="1"/>
      <c r="C1044"/>
      <c r="D1044"/>
      <c r="E1044"/>
      <c r="F1044" s="83"/>
      <c r="G1044" s="44"/>
    </row>
    <row r="1045" spans="1:7">
      <c r="A1045" s="1"/>
      <c r="C1045"/>
      <c r="D1045"/>
      <c r="E1045"/>
      <c r="F1045" s="83"/>
      <c r="G1045" s="44"/>
    </row>
    <row r="1046" spans="1:7">
      <c r="A1046" s="1"/>
      <c r="C1046"/>
      <c r="D1046"/>
      <c r="E1046"/>
      <c r="F1046" s="83"/>
      <c r="G1046" s="44"/>
    </row>
    <row r="1047" spans="1:7">
      <c r="A1047" s="1"/>
      <c r="C1047"/>
      <c r="D1047"/>
      <c r="E1047"/>
      <c r="F1047" s="83"/>
      <c r="G1047" s="44"/>
    </row>
    <row r="1048" spans="1:7">
      <c r="A1048" s="1"/>
      <c r="C1048"/>
      <c r="D1048"/>
      <c r="E1048"/>
      <c r="F1048" s="83"/>
      <c r="G1048" s="44"/>
    </row>
    <row r="1049" spans="1:7">
      <c r="A1049" s="1"/>
      <c r="C1049"/>
      <c r="D1049"/>
      <c r="E1049"/>
      <c r="F1049" s="83"/>
      <c r="G1049" s="44"/>
    </row>
    <row r="1050" spans="1:7">
      <c r="A1050" s="1"/>
      <c r="C1050"/>
      <c r="D1050"/>
      <c r="E1050"/>
      <c r="F1050" s="83"/>
      <c r="G1050" s="44"/>
    </row>
    <row r="1051" spans="1:7">
      <c r="A1051" s="1"/>
      <c r="C1051"/>
      <c r="D1051"/>
      <c r="E1051"/>
      <c r="F1051" s="83"/>
      <c r="G1051" s="44"/>
    </row>
    <row r="1052" spans="1:7">
      <c r="A1052" s="1"/>
      <c r="C1052"/>
      <c r="D1052"/>
      <c r="E1052"/>
      <c r="F1052" s="83"/>
      <c r="G1052" s="44"/>
    </row>
    <row r="1053" spans="1:7">
      <c r="A1053" s="1"/>
      <c r="C1053"/>
      <c r="D1053"/>
      <c r="E1053"/>
      <c r="F1053" s="83"/>
      <c r="G1053" s="44"/>
    </row>
    <row r="1054" spans="1:7">
      <c r="A1054" s="1"/>
      <c r="C1054"/>
      <c r="D1054"/>
      <c r="E1054"/>
      <c r="F1054" s="83"/>
      <c r="G1054" s="44"/>
    </row>
    <row r="1055" spans="1:7">
      <c r="A1055" s="1"/>
      <c r="C1055"/>
      <c r="D1055"/>
      <c r="E1055"/>
      <c r="F1055" s="83"/>
      <c r="G1055" s="44"/>
    </row>
    <row r="1056" spans="1:7">
      <c r="A1056" s="1"/>
      <c r="C1056"/>
      <c r="D1056"/>
      <c r="E1056"/>
      <c r="F1056" s="83"/>
      <c r="G1056" s="44"/>
    </row>
    <row r="1057" spans="1:7">
      <c r="A1057" s="1"/>
      <c r="C1057"/>
      <c r="D1057"/>
      <c r="E1057"/>
      <c r="F1057" s="83"/>
      <c r="G1057" s="44"/>
    </row>
    <row r="1058" spans="1:7">
      <c r="A1058" s="1"/>
      <c r="C1058"/>
      <c r="D1058"/>
      <c r="E1058"/>
      <c r="F1058" s="83"/>
      <c r="G1058" s="44"/>
    </row>
    <row r="1059" spans="1:7">
      <c r="A1059" s="1"/>
      <c r="C1059"/>
      <c r="D1059"/>
      <c r="E1059"/>
      <c r="F1059" s="83"/>
      <c r="G1059" s="44"/>
    </row>
    <row r="1060" spans="1:7">
      <c r="A1060" s="1"/>
      <c r="C1060"/>
      <c r="D1060"/>
      <c r="E1060"/>
      <c r="F1060" s="83"/>
      <c r="G1060" s="44"/>
    </row>
    <row r="1061" spans="1:7">
      <c r="A1061" s="1"/>
      <c r="C1061"/>
      <c r="D1061"/>
      <c r="E1061"/>
      <c r="F1061" s="83"/>
      <c r="G1061" s="44"/>
    </row>
    <row r="1062" spans="1:7">
      <c r="A1062" s="1"/>
      <c r="C1062"/>
      <c r="D1062"/>
      <c r="E1062"/>
      <c r="F1062" s="83"/>
      <c r="G1062" s="44"/>
    </row>
    <row r="1063" spans="1:7">
      <c r="A1063" s="1"/>
      <c r="C1063"/>
      <c r="D1063"/>
      <c r="E1063"/>
      <c r="F1063" s="83"/>
      <c r="G1063" s="44"/>
    </row>
    <row r="1064" spans="1:7">
      <c r="A1064" s="1"/>
      <c r="C1064"/>
      <c r="D1064"/>
      <c r="E1064"/>
      <c r="F1064" s="83"/>
      <c r="G1064" s="44"/>
    </row>
    <row r="1065" spans="1:7">
      <c r="A1065" s="1"/>
      <c r="C1065"/>
      <c r="D1065"/>
      <c r="E1065"/>
      <c r="F1065" s="83"/>
      <c r="G1065" s="44"/>
    </row>
    <row r="1066" spans="1:7">
      <c r="A1066" s="1"/>
      <c r="C1066"/>
      <c r="D1066"/>
      <c r="E1066"/>
      <c r="F1066" s="83"/>
      <c r="G1066" s="44"/>
    </row>
    <row r="1067" spans="1:7">
      <c r="A1067" s="1"/>
      <c r="C1067"/>
      <c r="D1067"/>
      <c r="E1067"/>
      <c r="F1067" s="83"/>
      <c r="G1067" s="44"/>
    </row>
    <row r="1068" spans="1:7">
      <c r="A1068" s="1"/>
      <c r="C1068"/>
      <c r="D1068"/>
      <c r="E1068"/>
      <c r="F1068" s="83"/>
      <c r="G1068" s="44"/>
    </row>
    <row r="1069" spans="1:7">
      <c r="A1069" s="1"/>
      <c r="C1069"/>
      <c r="D1069"/>
      <c r="E1069"/>
      <c r="F1069" s="83"/>
      <c r="G1069" s="44"/>
    </row>
    <row r="1070" spans="1:7">
      <c r="A1070" s="1"/>
      <c r="C1070"/>
      <c r="D1070"/>
      <c r="E1070"/>
      <c r="F1070" s="83"/>
      <c r="G1070" s="44"/>
    </row>
    <row r="1071" spans="1:7">
      <c r="A1071" s="1"/>
      <c r="C1071"/>
      <c r="D1071"/>
      <c r="E1071"/>
      <c r="F1071" s="83"/>
      <c r="G1071" s="44"/>
    </row>
    <row r="1072" spans="1:7">
      <c r="A1072" s="1"/>
      <c r="C1072"/>
      <c r="D1072"/>
      <c r="E1072"/>
      <c r="F1072" s="83"/>
      <c r="G1072" s="44"/>
    </row>
    <row r="1073" spans="1:7">
      <c r="A1073" s="1"/>
      <c r="C1073"/>
      <c r="D1073"/>
      <c r="E1073"/>
      <c r="F1073" s="83"/>
      <c r="G1073" s="44"/>
    </row>
    <row r="1074" spans="1:7">
      <c r="A1074" s="1"/>
      <c r="C1074"/>
      <c r="D1074"/>
      <c r="E1074"/>
      <c r="F1074" s="83"/>
      <c r="G1074" s="44"/>
    </row>
    <row r="1075" spans="1:7">
      <c r="A1075" s="1"/>
      <c r="C1075"/>
      <c r="D1075"/>
      <c r="E1075"/>
      <c r="F1075" s="83"/>
      <c r="G1075" s="44"/>
    </row>
    <row r="1076" spans="1:7">
      <c r="A1076" s="1"/>
      <c r="C1076"/>
      <c r="D1076"/>
      <c r="E1076"/>
      <c r="F1076" s="83"/>
      <c r="G1076" s="44"/>
    </row>
    <row r="1077" spans="1:7">
      <c r="A1077" s="1"/>
      <c r="C1077"/>
      <c r="D1077"/>
      <c r="E1077"/>
      <c r="F1077" s="83"/>
      <c r="G1077" s="44"/>
    </row>
    <row r="1078" spans="1:7">
      <c r="A1078" s="1"/>
      <c r="C1078"/>
      <c r="D1078"/>
      <c r="E1078"/>
      <c r="F1078" s="83"/>
      <c r="G1078" s="44"/>
    </row>
    <row r="1079" spans="1:7">
      <c r="A1079" s="1"/>
      <c r="C1079"/>
      <c r="D1079"/>
      <c r="E1079"/>
      <c r="F1079" s="83"/>
      <c r="G1079" s="44"/>
    </row>
    <row r="1080" spans="1:7">
      <c r="A1080" s="1"/>
      <c r="C1080"/>
      <c r="D1080"/>
      <c r="E1080"/>
      <c r="F1080" s="83"/>
      <c r="G1080" s="44"/>
    </row>
    <row r="1081" spans="1:7">
      <c r="A1081" s="1"/>
      <c r="C1081"/>
      <c r="D1081"/>
      <c r="E1081"/>
      <c r="F1081" s="83"/>
      <c r="G1081" s="44"/>
    </row>
    <row r="1082" spans="1:7">
      <c r="A1082" s="1"/>
      <c r="C1082"/>
      <c r="D1082"/>
      <c r="E1082"/>
      <c r="F1082" s="83"/>
      <c r="G1082" s="44"/>
    </row>
    <row r="1083" spans="1:7">
      <c r="A1083" s="1"/>
      <c r="C1083"/>
      <c r="D1083"/>
      <c r="E1083"/>
      <c r="F1083" s="83"/>
      <c r="G1083" s="44"/>
    </row>
    <row r="1084" spans="1:7">
      <c r="A1084" s="1"/>
      <c r="C1084"/>
      <c r="D1084"/>
      <c r="E1084"/>
      <c r="F1084" s="83"/>
      <c r="G1084" s="44"/>
    </row>
    <row r="1085" spans="1:7">
      <c r="A1085" s="1"/>
      <c r="C1085"/>
      <c r="D1085"/>
      <c r="E1085"/>
      <c r="F1085" s="83"/>
      <c r="G1085" s="44"/>
    </row>
    <row r="1086" spans="1:7">
      <c r="A1086" s="1"/>
      <c r="C1086"/>
      <c r="D1086"/>
      <c r="E1086"/>
      <c r="F1086" s="83"/>
      <c r="G1086" s="44"/>
    </row>
    <row r="1087" spans="1:7">
      <c r="A1087" s="1"/>
      <c r="C1087"/>
      <c r="D1087"/>
      <c r="E1087"/>
      <c r="F1087" s="83"/>
      <c r="G1087" s="44"/>
    </row>
    <row r="1088" spans="1:7">
      <c r="A1088" s="1"/>
      <c r="C1088"/>
      <c r="D1088"/>
      <c r="E1088"/>
      <c r="F1088" s="83"/>
      <c r="G1088" s="44"/>
    </row>
    <row r="1089" spans="1:7">
      <c r="A1089" s="1"/>
      <c r="C1089"/>
      <c r="D1089"/>
      <c r="E1089"/>
      <c r="F1089" s="83"/>
      <c r="G1089" s="44"/>
    </row>
    <row r="1090" spans="1:7">
      <c r="A1090" s="1"/>
      <c r="C1090"/>
      <c r="D1090"/>
      <c r="E1090"/>
      <c r="F1090" s="83"/>
      <c r="G1090" s="44"/>
    </row>
    <row r="1091" spans="1:7">
      <c r="A1091" s="1"/>
      <c r="C1091"/>
      <c r="D1091"/>
      <c r="E1091"/>
      <c r="F1091" s="83"/>
      <c r="G1091" s="44"/>
    </row>
    <row r="1092" spans="1:7">
      <c r="A1092" s="1"/>
      <c r="C1092"/>
      <c r="D1092"/>
      <c r="E1092"/>
      <c r="F1092" s="83"/>
      <c r="G1092" s="44"/>
    </row>
    <row r="1093" spans="1:7">
      <c r="A1093" s="1"/>
      <c r="C1093"/>
      <c r="D1093"/>
      <c r="E1093"/>
      <c r="F1093" s="83"/>
      <c r="G1093" s="44"/>
    </row>
    <row r="1094" spans="1:7">
      <c r="A1094" s="1"/>
      <c r="C1094"/>
      <c r="D1094"/>
      <c r="E1094"/>
      <c r="F1094" s="83"/>
      <c r="G1094" s="44"/>
    </row>
    <row r="1095" spans="1:7">
      <c r="A1095" s="1"/>
      <c r="C1095"/>
      <c r="D1095"/>
      <c r="E1095"/>
      <c r="F1095" s="83"/>
      <c r="G1095" s="44"/>
    </row>
    <row r="1096" spans="1:7">
      <c r="A1096" s="1"/>
      <c r="C1096"/>
      <c r="D1096"/>
      <c r="E1096"/>
      <c r="F1096" s="83"/>
      <c r="G1096" s="44"/>
    </row>
    <row r="1097" spans="1:7">
      <c r="A1097" s="1"/>
      <c r="C1097"/>
      <c r="D1097"/>
      <c r="E1097"/>
      <c r="F1097" s="83"/>
      <c r="G1097" s="44"/>
    </row>
    <row r="1098" spans="1:7">
      <c r="A1098" s="1"/>
      <c r="C1098"/>
      <c r="D1098"/>
      <c r="E1098"/>
      <c r="F1098" s="83"/>
      <c r="G1098" s="44"/>
    </row>
    <row r="1099" spans="1:7">
      <c r="A1099" s="1"/>
      <c r="C1099"/>
      <c r="D1099"/>
      <c r="E1099"/>
      <c r="F1099" s="83"/>
      <c r="G1099" s="44"/>
    </row>
    <row r="1100" spans="1:7">
      <c r="A1100" s="1"/>
      <c r="C1100"/>
      <c r="D1100"/>
      <c r="E1100"/>
      <c r="F1100" s="83"/>
      <c r="G1100" s="44"/>
    </row>
    <row r="1101" spans="1:7">
      <c r="A1101" s="1"/>
      <c r="C1101"/>
      <c r="D1101"/>
      <c r="E1101"/>
      <c r="F1101" s="83"/>
      <c r="G1101" s="44"/>
    </row>
    <row r="1102" spans="1:7">
      <c r="A1102" s="1"/>
      <c r="C1102"/>
      <c r="D1102"/>
      <c r="E1102"/>
      <c r="F1102" s="83"/>
      <c r="G1102" s="44"/>
    </row>
    <row r="1103" spans="1:7">
      <c r="A1103" s="1"/>
      <c r="C1103"/>
      <c r="D1103"/>
      <c r="E1103"/>
      <c r="F1103" s="83"/>
      <c r="G1103" s="44"/>
    </row>
    <row r="1104" spans="1:7">
      <c r="A1104" s="1"/>
      <c r="C1104"/>
      <c r="D1104"/>
      <c r="E1104"/>
      <c r="F1104" s="83"/>
      <c r="G1104" s="44"/>
    </row>
    <row r="1105" spans="1:7">
      <c r="A1105" s="1"/>
      <c r="C1105"/>
      <c r="D1105"/>
      <c r="E1105"/>
      <c r="F1105" s="83"/>
      <c r="G1105" s="44"/>
    </row>
    <row r="1106" spans="1:7">
      <c r="A1106" s="1"/>
      <c r="C1106"/>
      <c r="D1106"/>
      <c r="E1106"/>
      <c r="F1106" s="83"/>
      <c r="G1106" s="44"/>
    </row>
    <row r="1107" spans="1:7">
      <c r="A1107" s="1"/>
      <c r="C1107"/>
      <c r="D1107"/>
      <c r="E1107"/>
      <c r="F1107" s="83"/>
      <c r="G1107" s="44"/>
    </row>
    <row r="1108" spans="1:7">
      <c r="A1108" s="1"/>
      <c r="C1108"/>
      <c r="D1108"/>
      <c r="E1108"/>
      <c r="F1108" s="83"/>
      <c r="G1108" s="44"/>
    </row>
    <row r="1109" spans="1:7">
      <c r="A1109" s="1"/>
      <c r="C1109"/>
      <c r="D1109"/>
      <c r="E1109"/>
      <c r="F1109" s="83"/>
      <c r="G1109" s="44"/>
    </row>
    <row r="1110" spans="1:7">
      <c r="A1110" s="1"/>
      <c r="C1110"/>
      <c r="D1110"/>
      <c r="E1110"/>
      <c r="F1110" s="83"/>
      <c r="G1110" s="44"/>
    </row>
    <row r="1111" spans="1:7">
      <c r="A1111" s="1"/>
      <c r="C1111"/>
      <c r="D1111"/>
      <c r="E1111"/>
      <c r="F1111" s="83"/>
      <c r="G1111" s="44"/>
    </row>
    <row r="1112" spans="1:7">
      <c r="A1112" s="1"/>
      <c r="C1112"/>
      <c r="D1112"/>
      <c r="E1112"/>
      <c r="F1112" s="83"/>
      <c r="G1112" s="44"/>
    </row>
    <row r="1113" spans="1:7">
      <c r="A1113" s="1"/>
      <c r="C1113"/>
      <c r="D1113"/>
      <c r="E1113"/>
      <c r="F1113" s="83"/>
      <c r="G1113" s="44"/>
    </row>
    <row r="1114" spans="1:7">
      <c r="A1114" s="1"/>
      <c r="C1114"/>
      <c r="D1114"/>
      <c r="E1114"/>
      <c r="F1114" s="83"/>
      <c r="G1114" s="44"/>
    </row>
    <row r="1115" spans="1:7">
      <c r="A1115" s="1"/>
      <c r="C1115"/>
      <c r="D1115"/>
      <c r="E1115"/>
      <c r="F1115" s="83"/>
      <c r="G1115" s="44"/>
    </row>
    <row r="1116" spans="1:7">
      <c r="A1116" s="1"/>
      <c r="C1116"/>
      <c r="D1116"/>
      <c r="E1116"/>
      <c r="F1116" s="83"/>
      <c r="G1116" s="44"/>
    </row>
    <row r="1117" spans="1:7">
      <c r="A1117" s="1"/>
      <c r="C1117"/>
      <c r="D1117"/>
      <c r="E1117"/>
      <c r="F1117" s="83"/>
      <c r="G1117" s="44"/>
    </row>
    <row r="1118" spans="1:7">
      <c r="A1118" s="1"/>
      <c r="C1118"/>
      <c r="D1118"/>
      <c r="E1118"/>
      <c r="F1118" s="83"/>
      <c r="G1118" s="44"/>
    </row>
    <row r="1119" spans="1:7">
      <c r="A1119" s="1"/>
      <c r="C1119"/>
      <c r="D1119"/>
      <c r="E1119"/>
      <c r="F1119" s="83"/>
      <c r="G1119" s="44"/>
    </row>
    <row r="1120" spans="1:7">
      <c r="A1120" s="1"/>
      <c r="C1120"/>
      <c r="D1120"/>
      <c r="E1120"/>
      <c r="F1120" s="83"/>
      <c r="G1120" s="44"/>
    </row>
    <row r="1121" spans="1:7">
      <c r="A1121" s="1"/>
      <c r="C1121"/>
      <c r="D1121"/>
      <c r="E1121"/>
      <c r="F1121" s="83"/>
      <c r="G1121" s="44"/>
    </row>
    <row r="1122" spans="1:7">
      <c r="A1122" s="1"/>
      <c r="C1122"/>
      <c r="D1122"/>
      <c r="E1122"/>
      <c r="F1122" s="83"/>
      <c r="G1122" s="44"/>
    </row>
    <row r="1123" spans="1:7">
      <c r="A1123" s="1"/>
      <c r="C1123"/>
      <c r="D1123"/>
      <c r="E1123"/>
      <c r="F1123" s="83"/>
      <c r="G1123" s="44"/>
    </row>
    <row r="1124" spans="1:7">
      <c r="A1124" s="1"/>
      <c r="C1124"/>
      <c r="D1124"/>
      <c r="E1124"/>
      <c r="F1124" s="83"/>
      <c r="G1124" s="44"/>
    </row>
    <row r="1125" spans="1:7">
      <c r="A1125" s="1"/>
      <c r="C1125"/>
      <c r="D1125"/>
      <c r="E1125"/>
      <c r="F1125" s="83"/>
      <c r="G1125" s="44"/>
    </row>
    <row r="1126" spans="1:7">
      <c r="A1126" s="1"/>
      <c r="C1126"/>
      <c r="D1126"/>
      <c r="E1126"/>
      <c r="F1126" s="83"/>
      <c r="G1126" s="44"/>
    </row>
    <row r="1127" spans="1:7">
      <c r="A1127" s="1"/>
      <c r="C1127"/>
      <c r="D1127"/>
      <c r="E1127"/>
      <c r="F1127" s="83"/>
      <c r="G1127" s="44"/>
    </row>
    <row r="1128" spans="1:7">
      <c r="A1128" s="1"/>
      <c r="C1128"/>
      <c r="D1128"/>
      <c r="E1128"/>
      <c r="F1128" s="83"/>
      <c r="G1128" s="44"/>
    </row>
    <row r="1129" spans="1:7">
      <c r="A1129" s="1"/>
      <c r="C1129"/>
      <c r="D1129"/>
      <c r="E1129"/>
      <c r="F1129" s="83"/>
      <c r="G1129" s="44"/>
    </row>
    <row r="1130" spans="1:7">
      <c r="A1130" s="1"/>
      <c r="C1130"/>
      <c r="D1130"/>
      <c r="E1130"/>
      <c r="F1130" s="83"/>
      <c r="G1130" s="44"/>
    </row>
    <row r="1131" spans="1:7">
      <c r="A1131" s="1"/>
      <c r="C1131"/>
      <c r="D1131"/>
      <c r="E1131"/>
      <c r="F1131" s="83"/>
      <c r="G1131" s="44"/>
    </row>
    <row r="1132" spans="1:7">
      <c r="A1132" s="1"/>
      <c r="C1132"/>
      <c r="D1132"/>
      <c r="E1132"/>
      <c r="F1132" s="83"/>
      <c r="G1132" s="44"/>
    </row>
    <row r="1133" spans="1:7">
      <c r="A1133" s="1"/>
      <c r="C1133"/>
      <c r="D1133"/>
      <c r="E1133"/>
      <c r="F1133" s="83"/>
      <c r="G1133" s="44"/>
    </row>
    <row r="1134" spans="1:7">
      <c r="A1134" s="1"/>
      <c r="C1134"/>
      <c r="D1134"/>
      <c r="E1134"/>
      <c r="F1134" s="83"/>
      <c r="G1134" s="44"/>
    </row>
    <row r="1135" spans="1:7">
      <c r="A1135" s="1"/>
      <c r="C1135"/>
      <c r="D1135"/>
      <c r="E1135"/>
      <c r="F1135" s="83"/>
      <c r="G1135" s="44"/>
    </row>
    <row r="1136" spans="1:7">
      <c r="A1136" s="1"/>
      <c r="C1136"/>
      <c r="D1136"/>
      <c r="E1136"/>
      <c r="F1136" s="83"/>
      <c r="G1136" s="44"/>
    </row>
    <row r="1137" spans="1:7">
      <c r="A1137" s="1"/>
      <c r="C1137"/>
      <c r="D1137"/>
      <c r="E1137"/>
      <c r="F1137" s="83"/>
      <c r="G1137" s="44"/>
    </row>
    <row r="1138" spans="1:7">
      <c r="A1138" s="1"/>
      <c r="C1138"/>
      <c r="D1138"/>
      <c r="E1138"/>
      <c r="F1138" s="83"/>
      <c r="G1138" s="44"/>
    </row>
    <row r="1139" spans="1:7">
      <c r="A1139" s="1"/>
      <c r="C1139"/>
      <c r="D1139"/>
      <c r="E1139"/>
      <c r="F1139" s="83"/>
      <c r="G1139" s="44"/>
    </row>
    <row r="1140" spans="1:7">
      <c r="A1140" s="1"/>
      <c r="C1140"/>
      <c r="D1140"/>
      <c r="E1140"/>
      <c r="F1140" s="83"/>
      <c r="G1140" s="44"/>
    </row>
    <row r="1141" spans="1:7">
      <c r="A1141" s="1"/>
      <c r="C1141"/>
      <c r="D1141"/>
      <c r="E1141"/>
      <c r="F1141" s="83"/>
      <c r="G1141" s="44"/>
    </row>
    <row r="1142" spans="1:7">
      <c r="A1142" s="1"/>
      <c r="C1142"/>
      <c r="D1142"/>
      <c r="E1142"/>
      <c r="F1142" s="83"/>
      <c r="G1142" s="44"/>
    </row>
    <row r="1143" spans="1:7">
      <c r="A1143" s="1"/>
      <c r="C1143"/>
      <c r="D1143"/>
      <c r="E1143"/>
      <c r="F1143" s="83"/>
      <c r="G1143" s="44"/>
    </row>
    <row r="1144" spans="1:7">
      <c r="A1144" s="1"/>
      <c r="C1144"/>
      <c r="D1144"/>
      <c r="E1144"/>
      <c r="F1144" s="83"/>
      <c r="G1144" s="44"/>
    </row>
    <row r="1145" spans="1:7">
      <c r="A1145" s="1"/>
      <c r="C1145"/>
      <c r="D1145"/>
      <c r="E1145"/>
      <c r="F1145" s="83"/>
      <c r="G1145" s="44"/>
    </row>
    <row r="1146" spans="1:7">
      <c r="A1146" s="1"/>
      <c r="C1146"/>
      <c r="D1146"/>
      <c r="E1146"/>
      <c r="F1146" s="83"/>
      <c r="G1146" s="44"/>
    </row>
    <row r="1147" spans="1:7">
      <c r="A1147" s="1"/>
      <c r="C1147"/>
      <c r="D1147"/>
      <c r="E1147"/>
      <c r="F1147" s="83"/>
      <c r="G1147" s="44"/>
    </row>
    <row r="1148" spans="1:7">
      <c r="A1148" s="1"/>
      <c r="C1148"/>
      <c r="D1148"/>
      <c r="E1148"/>
      <c r="F1148" s="83"/>
      <c r="G1148" s="44"/>
    </row>
    <row r="1149" spans="1:7">
      <c r="A1149" s="1"/>
      <c r="C1149"/>
      <c r="D1149"/>
      <c r="E1149"/>
      <c r="F1149" s="83"/>
      <c r="G1149" s="44"/>
    </row>
    <row r="1150" spans="1:7">
      <c r="A1150" s="1"/>
      <c r="C1150"/>
      <c r="D1150"/>
      <c r="E1150"/>
      <c r="F1150" s="83"/>
      <c r="G1150" s="44"/>
    </row>
    <row r="1151" spans="1:7">
      <c r="A1151" s="1"/>
      <c r="C1151"/>
      <c r="D1151"/>
      <c r="E1151"/>
      <c r="F1151" s="83"/>
      <c r="G1151" s="44"/>
    </row>
    <row r="1152" spans="1:7">
      <c r="A1152" s="1"/>
      <c r="C1152"/>
      <c r="D1152"/>
      <c r="E1152"/>
      <c r="F1152" s="83"/>
      <c r="G1152" s="44"/>
    </row>
    <row r="1153" spans="1:7">
      <c r="A1153" s="1"/>
      <c r="C1153"/>
      <c r="D1153"/>
      <c r="E1153"/>
      <c r="F1153" s="83"/>
      <c r="G1153" s="44"/>
    </row>
    <row r="1154" spans="1:7">
      <c r="A1154" s="1"/>
      <c r="C1154"/>
      <c r="D1154"/>
      <c r="E1154"/>
      <c r="F1154" s="83"/>
      <c r="G1154" s="44"/>
    </row>
    <row r="1155" spans="1:7">
      <c r="A1155" s="1"/>
      <c r="C1155"/>
      <c r="D1155"/>
      <c r="E1155"/>
      <c r="F1155" s="83"/>
      <c r="G1155" s="44"/>
    </row>
    <row r="1156" spans="1:7">
      <c r="A1156" s="1"/>
      <c r="C1156"/>
      <c r="D1156"/>
      <c r="E1156"/>
      <c r="F1156" s="83"/>
      <c r="G1156" s="44"/>
    </row>
    <row r="1157" spans="1:7">
      <c r="A1157" s="1"/>
      <c r="C1157"/>
      <c r="D1157"/>
      <c r="E1157"/>
      <c r="F1157" s="83"/>
      <c r="G1157" s="44"/>
    </row>
    <row r="1158" spans="1:7">
      <c r="A1158" s="1"/>
      <c r="C1158"/>
      <c r="D1158"/>
      <c r="E1158"/>
      <c r="F1158" s="83"/>
      <c r="G1158" s="44"/>
    </row>
    <row r="1159" spans="1:7">
      <c r="A1159" s="1"/>
      <c r="C1159"/>
      <c r="D1159"/>
      <c r="E1159"/>
      <c r="F1159" s="83"/>
      <c r="G1159" s="44"/>
    </row>
    <row r="1160" spans="1:7">
      <c r="A1160" s="1"/>
      <c r="C1160"/>
      <c r="D1160"/>
      <c r="E1160"/>
      <c r="F1160" s="83"/>
      <c r="G1160" s="44"/>
    </row>
    <row r="1161" spans="1:7">
      <c r="A1161" s="1"/>
      <c r="C1161"/>
      <c r="D1161"/>
      <c r="E1161"/>
      <c r="F1161" s="83"/>
      <c r="G1161" s="44"/>
    </row>
    <row r="1162" spans="1:7">
      <c r="A1162" s="1"/>
      <c r="C1162"/>
      <c r="D1162"/>
      <c r="E1162"/>
      <c r="F1162" s="83"/>
      <c r="G1162" s="44"/>
    </row>
    <row r="1163" spans="1:7">
      <c r="A1163" s="1"/>
      <c r="C1163"/>
      <c r="D1163"/>
      <c r="E1163"/>
      <c r="F1163" s="83"/>
      <c r="G1163" s="44"/>
    </row>
    <row r="1164" spans="1:7">
      <c r="A1164" s="1"/>
      <c r="C1164"/>
      <c r="D1164"/>
      <c r="E1164"/>
      <c r="F1164" s="83"/>
      <c r="G1164" s="44"/>
    </row>
    <row r="1165" spans="1:7">
      <c r="A1165" s="1"/>
      <c r="C1165"/>
      <c r="D1165"/>
      <c r="E1165"/>
      <c r="F1165" s="83"/>
      <c r="G1165" s="44"/>
    </row>
    <row r="1166" spans="1:7">
      <c r="A1166" s="1"/>
      <c r="C1166"/>
      <c r="D1166"/>
      <c r="E1166"/>
      <c r="F1166" s="83"/>
      <c r="G1166" s="44"/>
    </row>
    <row r="1167" spans="1:7">
      <c r="A1167" s="1"/>
      <c r="C1167"/>
      <c r="D1167"/>
      <c r="E1167"/>
      <c r="F1167" s="83"/>
      <c r="G1167" s="44"/>
    </row>
    <row r="1168" spans="1:7">
      <c r="A1168" s="1"/>
      <c r="C1168"/>
      <c r="D1168"/>
      <c r="E1168"/>
      <c r="F1168" s="83"/>
      <c r="G1168" s="44"/>
    </row>
    <row r="1169" spans="1:7">
      <c r="A1169" s="1"/>
      <c r="C1169"/>
      <c r="D1169"/>
      <c r="E1169"/>
      <c r="F1169" s="83"/>
      <c r="G1169" s="44"/>
    </row>
    <row r="1170" spans="1:7">
      <c r="A1170" s="1"/>
      <c r="C1170"/>
      <c r="D1170"/>
      <c r="E1170"/>
      <c r="F1170" s="83"/>
      <c r="G1170" s="44"/>
    </row>
    <row r="1171" spans="1:7">
      <c r="A1171" s="1"/>
      <c r="C1171"/>
      <c r="D1171"/>
      <c r="E1171"/>
      <c r="F1171" s="83"/>
      <c r="G1171" s="44"/>
    </row>
    <row r="1172" spans="1:7">
      <c r="A1172" s="1"/>
      <c r="C1172"/>
      <c r="D1172"/>
      <c r="E1172"/>
      <c r="F1172" s="83"/>
      <c r="G1172" s="44"/>
    </row>
    <row r="1173" spans="1:7">
      <c r="A1173" s="1"/>
      <c r="C1173"/>
      <c r="D1173"/>
      <c r="E1173"/>
      <c r="F1173" s="83"/>
      <c r="G1173" s="44"/>
    </row>
    <row r="1174" spans="1:7">
      <c r="A1174" s="1"/>
      <c r="C1174"/>
      <c r="D1174"/>
      <c r="E1174"/>
      <c r="F1174" s="83"/>
      <c r="G1174" s="44"/>
    </row>
    <row r="1175" spans="1:7">
      <c r="A1175" s="1"/>
      <c r="C1175"/>
      <c r="D1175"/>
      <c r="E1175"/>
      <c r="F1175" s="83"/>
      <c r="G1175" s="44"/>
    </row>
    <row r="1176" spans="1:7">
      <c r="A1176" s="1"/>
      <c r="C1176"/>
      <c r="D1176"/>
      <c r="E1176"/>
      <c r="F1176" s="83"/>
      <c r="G1176" s="44"/>
    </row>
    <row r="1177" spans="1:7">
      <c r="A1177" s="1"/>
      <c r="C1177"/>
      <c r="D1177"/>
      <c r="E1177"/>
      <c r="F1177" s="83"/>
      <c r="G1177" s="44"/>
    </row>
    <row r="1178" spans="1:7">
      <c r="A1178" s="1"/>
      <c r="C1178"/>
      <c r="D1178"/>
      <c r="E1178"/>
      <c r="F1178" s="83"/>
      <c r="G1178" s="44"/>
    </row>
    <row r="1179" spans="1:7">
      <c r="A1179" s="1"/>
      <c r="C1179"/>
      <c r="D1179"/>
      <c r="E1179"/>
      <c r="F1179" s="83"/>
      <c r="G1179" s="44"/>
    </row>
    <row r="1180" spans="1:7">
      <c r="A1180" s="1"/>
      <c r="C1180"/>
      <c r="D1180"/>
      <c r="E1180"/>
      <c r="F1180" s="83"/>
      <c r="G1180" s="44"/>
    </row>
    <row r="1181" spans="1:7">
      <c r="A1181" s="1"/>
      <c r="C1181"/>
      <c r="D1181"/>
      <c r="E1181"/>
      <c r="F1181" s="83"/>
      <c r="G1181" s="44"/>
    </row>
    <row r="1182" spans="1:7">
      <c r="A1182" s="1"/>
      <c r="C1182"/>
      <c r="D1182"/>
      <c r="E1182"/>
      <c r="F1182" s="83"/>
      <c r="G1182" s="44"/>
    </row>
    <row r="1183" spans="1:7">
      <c r="A1183" s="1"/>
      <c r="C1183"/>
      <c r="D1183"/>
      <c r="E1183"/>
      <c r="F1183" s="83"/>
      <c r="G1183" s="44"/>
    </row>
    <row r="1184" spans="1:7">
      <c r="A1184" s="1"/>
      <c r="C1184"/>
      <c r="D1184"/>
      <c r="E1184"/>
      <c r="F1184" s="83"/>
      <c r="G1184" s="44"/>
    </row>
    <row r="1185" spans="1:7">
      <c r="A1185" s="1"/>
      <c r="C1185"/>
      <c r="D1185"/>
      <c r="E1185"/>
      <c r="F1185" s="83"/>
      <c r="G1185" s="44"/>
    </row>
    <row r="1186" spans="1:7">
      <c r="A1186" s="1"/>
      <c r="C1186"/>
      <c r="D1186"/>
      <c r="E1186"/>
      <c r="F1186" s="83"/>
      <c r="G1186" s="44"/>
    </row>
    <row r="1187" spans="1:7">
      <c r="A1187" s="1"/>
      <c r="C1187"/>
      <c r="D1187"/>
      <c r="E1187"/>
      <c r="F1187" s="83"/>
      <c r="G1187" s="44"/>
    </row>
    <row r="1188" spans="1:7">
      <c r="A1188" s="1"/>
      <c r="C1188"/>
      <c r="D1188"/>
      <c r="E1188"/>
      <c r="F1188" s="83"/>
      <c r="G1188" s="44"/>
    </row>
    <row r="1189" spans="1:7">
      <c r="A1189" s="1"/>
      <c r="C1189"/>
      <c r="D1189"/>
      <c r="E1189"/>
      <c r="F1189" s="83"/>
      <c r="G1189" s="44"/>
    </row>
    <row r="1190" spans="1:7">
      <c r="A1190" s="1"/>
      <c r="C1190"/>
      <c r="D1190"/>
      <c r="E1190"/>
      <c r="F1190" s="83"/>
      <c r="G1190" s="44"/>
    </row>
    <row r="1191" spans="1:7">
      <c r="A1191" s="1"/>
      <c r="C1191"/>
      <c r="D1191"/>
      <c r="E1191"/>
      <c r="F1191" s="83"/>
      <c r="G1191" s="44"/>
    </row>
    <row r="1192" spans="1:7">
      <c r="A1192" s="1"/>
      <c r="C1192"/>
      <c r="D1192"/>
      <c r="E1192"/>
      <c r="F1192" s="83"/>
      <c r="G1192" s="44"/>
    </row>
    <row r="1193" spans="1:7">
      <c r="A1193" s="1"/>
      <c r="C1193"/>
      <c r="D1193"/>
      <c r="E1193"/>
      <c r="F1193" s="83"/>
      <c r="G1193" s="44"/>
    </row>
    <row r="1194" spans="1:7">
      <c r="A1194" s="1"/>
      <c r="C1194"/>
      <c r="D1194"/>
      <c r="E1194"/>
      <c r="F1194" s="83"/>
      <c r="G1194" s="44"/>
    </row>
    <row r="1195" spans="1:7">
      <c r="A1195" s="1"/>
      <c r="C1195"/>
      <c r="D1195"/>
      <c r="E1195"/>
      <c r="F1195" s="83"/>
      <c r="G1195" s="44"/>
    </row>
    <row r="1196" spans="1:7">
      <c r="A1196" s="1"/>
      <c r="C1196"/>
      <c r="D1196"/>
      <c r="E1196"/>
      <c r="F1196" s="83"/>
      <c r="G1196" s="44"/>
    </row>
    <row r="1197" spans="1:7">
      <c r="A1197" s="1"/>
      <c r="C1197"/>
      <c r="D1197"/>
      <c r="E1197"/>
      <c r="F1197" s="83"/>
      <c r="G1197" s="44"/>
    </row>
    <row r="1198" spans="1:7">
      <c r="A1198" s="1"/>
      <c r="C1198"/>
      <c r="D1198"/>
      <c r="E1198"/>
      <c r="F1198" s="83"/>
      <c r="G1198" s="44"/>
    </row>
    <row r="1199" spans="1:7">
      <c r="A1199" s="1"/>
      <c r="C1199"/>
      <c r="D1199"/>
      <c r="E1199"/>
      <c r="F1199" s="83"/>
      <c r="G1199" s="44"/>
    </row>
    <row r="1200" spans="1:7">
      <c r="A1200" s="1"/>
      <c r="C1200"/>
      <c r="D1200"/>
      <c r="E1200"/>
      <c r="F1200" s="83"/>
      <c r="G1200" s="44"/>
    </row>
    <row r="1201" spans="1:7">
      <c r="A1201" s="1"/>
      <c r="C1201"/>
      <c r="D1201"/>
      <c r="E1201"/>
      <c r="F1201" s="83"/>
      <c r="G1201" s="44"/>
    </row>
    <row r="1202" spans="1:7">
      <c r="A1202" s="1"/>
      <c r="C1202"/>
      <c r="D1202"/>
      <c r="E1202"/>
      <c r="F1202" s="83"/>
      <c r="G1202" s="44"/>
    </row>
    <row r="1203" spans="1:7">
      <c r="A1203" s="1"/>
      <c r="C1203"/>
      <c r="D1203"/>
      <c r="E1203"/>
      <c r="F1203" s="83"/>
      <c r="G1203" s="44"/>
    </row>
    <row r="1204" spans="1:7">
      <c r="A1204" s="1"/>
      <c r="C1204"/>
      <c r="D1204"/>
      <c r="E1204"/>
      <c r="F1204" s="83"/>
      <c r="G1204" s="44"/>
    </row>
    <row r="1205" spans="1:7">
      <c r="A1205" s="1"/>
      <c r="C1205"/>
      <c r="D1205"/>
      <c r="E1205"/>
      <c r="F1205" s="83"/>
      <c r="G1205" s="44"/>
    </row>
    <row r="1206" spans="1:7">
      <c r="A1206" s="1"/>
      <c r="C1206"/>
      <c r="D1206"/>
      <c r="E1206"/>
      <c r="F1206" s="83"/>
      <c r="G1206" s="44"/>
    </row>
    <row r="1207" spans="1:7">
      <c r="A1207" s="1"/>
      <c r="C1207"/>
      <c r="D1207"/>
      <c r="E1207"/>
      <c r="F1207" s="83"/>
      <c r="G1207" s="44"/>
    </row>
    <row r="1208" spans="1:7">
      <c r="A1208" s="1"/>
      <c r="C1208"/>
      <c r="D1208"/>
      <c r="E1208"/>
      <c r="F1208" s="83"/>
      <c r="G1208" s="44"/>
    </row>
    <row r="1209" spans="1:7">
      <c r="A1209" s="1"/>
      <c r="C1209"/>
      <c r="D1209"/>
      <c r="E1209"/>
      <c r="F1209" s="83"/>
      <c r="G1209" s="44"/>
    </row>
    <row r="1210" spans="1:7">
      <c r="A1210" s="1"/>
      <c r="C1210"/>
      <c r="D1210"/>
      <c r="E1210"/>
      <c r="F1210" s="83"/>
      <c r="G1210" s="44"/>
    </row>
    <row r="1211" spans="1:7">
      <c r="A1211" s="1"/>
      <c r="C1211"/>
      <c r="D1211"/>
      <c r="E1211"/>
      <c r="F1211" s="83"/>
      <c r="G1211" s="44"/>
    </row>
    <row r="1212" spans="1:7">
      <c r="A1212" s="1"/>
      <c r="C1212"/>
      <c r="D1212"/>
      <c r="E1212"/>
      <c r="F1212" s="83"/>
      <c r="G1212" s="44"/>
    </row>
    <row r="1213" spans="1:7">
      <c r="A1213" s="1"/>
      <c r="C1213"/>
      <c r="D1213"/>
      <c r="E1213"/>
      <c r="F1213" s="83"/>
      <c r="G1213" s="44"/>
    </row>
    <row r="1214" spans="1:7">
      <c r="A1214" s="1"/>
      <c r="C1214"/>
      <c r="D1214"/>
      <c r="E1214"/>
      <c r="F1214" s="83"/>
      <c r="G1214" s="44"/>
    </row>
    <row r="1215" spans="1:7">
      <c r="A1215" s="1"/>
      <c r="C1215"/>
      <c r="D1215"/>
      <c r="E1215"/>
      <c r="F1215" s="83"/>
      <c r="G1215" s="44"/>
    </row>
    <row r="1216" spans="1:7">
      <c r="A1216" s="1"/>
      <c r="C1216"/>
      <c r="D1216"/>
      <c r="E1216"/>
      <c r="F1216" s="83"/>
      <c r="G1216" s="44"/>
    </row>
    <row r="1217" spans="1:7">
      <c r="A1217" s="1"/>
      <c r="C1217"/>
      <c r="D1217"/>
      <c r="E1217"/>
      <c r="F1217" s="83"/>
      <c r="G1217" s="44"/>
    </row>
    <row r="1218" spans="1:7">
      <c r="A1218" s="1"/>
      <c r="C1218"/>
      <c r="D1218"/>
      <c r="E1218"/>
      <c r="F1218" s="83"/>
      <c r="G1218" s="44"/>
    </row>
    <row r="1219" spans="1:7">
      <c r="A1219" s="1"/>
      <c r="C1219"/>
      <c r="D1219"/>
      <c r="E1219"/>
      <c r="F1219" s="83"/>
      <c r="G1219" s="44"/>
    </row>
    <row r="1220" spans="1:7">
      <c r="A1220" s="1"/>
      <c r="C1220"/>
      <c r="D1220"/>
      <c r="E1220"/>
      <c r="F1220" s="83"/>
      <c r="G1220" s="44"/>
    </row>
    <row r="1221" spans="1:7">
      <c r="A1221" s="1"/>
      <c r="C1221"/>
      <c r="D1221"/>
      <c r="E1221"/>
      <c r="F1221" s="83"/>
      <c r="G1221" s="44"/>
    </row>
    <row r="1222" spans="1:7">
      <c r="A1222" s="1"/>
      <c r="C1222"/>
      <c r="D1222"/>
      <c r="E1222"/>
      <c r="F1222" s="83"/>
      <c r="G1222" s="44"/>
    </row>
    <row r="1223" spans="1:7">
      <c r="A1223" s="1"/>
      <c r="C1223"/>
      <c r="D1223"/>
      <c r="E1223"/>
      <c r="F1223" s="83"/>
      <c r="G1223" s="44"/>
    </row>
    <row r="1224" spans="1:7">
      <c r="A1224" s="1"/>
      <c r="C1224"/>
      <c r="D1224"/>
      <c r="E1224"/>
      <c r="F1224" s="83"/>
      <c r="G1224" s="44"/>
    </row>
    <row r="1225" spans="1:7">
      <c r="A1225" s="1"/>
      <c r="C1225"/>
      <c r="D1225"/>
      <c r="E1225"/>
      <c r="F1225" s="83"/>
      <c r="G1225" s="44"/>
    </row>
    <row r="1226" spans="1:7">
      <c r="A1226" s="1"/>
      <c r="C1226"/>
      <c r="D1226"/>
      <c r="E1226"/>
      <c r="F1226" s="83"/>
      <c r="G1226" s="44"/>
    </row>
    <row r="1227" spans="1:7">
      <c r="A1227" s="1"/>
      <c r="C1227"/>
      <c r="D1227"/>
      <c r="E1227"/>
      <c r="F1227" s="83"/>
      <c r="G1227" s="44"/>
    </row>
    <row r="1228" spans="1:7">
      <c r="A1228" s="1"/>
      <c r="C1228"/>
      <c r="D1228"/>
      <c r="E1228"/>
      <c r="F1228" s="83"/>
      <c r="G1228" s="44"/>
    </row>
    <row r="1229" spans="1:7">
      <c r="A1229" s="1"/>
      <c r="C1229"/>
      <c r="D1229"/>
      <c r="E1229"/>
      <c r="F1229" s="83"/>
      <c r="G1229" s="44"/>
    </row>
    <row r="1230" spans="1:7">
      <c r="A1230" s="1"/>
      <c r="C1230"/>
      <c r="D1230"/>
      <c r="E1230"/>
      <c r="F1230" s="83"/>
      <c r="G1230" s="44"/>
    </row>
    <row r="1231" spans="1:7">
      <c r="A1231" s="1"/>
      <c r="C1231"/>
      <c r="D1231"/>
      <c r="E1231"/>
      <c r="F1231" s="83"/>
      <c r="G1231" s="44"/>
    </row>
    <row r="1232" spans="1:7">
      <c r="A1232" s="1"/>
      <c r="C1232"/>
      <c r="D1232"/>
      <c r="E1232"/>
      <c r="F1232" s="83"/>
      <c r="G1232" s="44"/>
    </row>
    <row r="1233" spans="1:7">
      <c r="A1233" s="1"/>
      <c r="C1233"/>
      <c r="D1233"/>
      <c r="E1233"/>
      <c r="F1233" s="83"/>
      <c r="G1233" s="44"/>
    </row>
    <row r="1234" spans="1:7">
      <c r="A1234" s="1"/>
      <c r="C1234"/>
      <c r="D1234"/>
      <c r="E1234"/>
      <c r="F1234" s="83"/>
      <c r="G1234" s="44"/>
    </row>
    <row r="1235" spans="1:7">
      <c r="A1235" s="1"/>
      <c r="C1235"/>
      <c r="D1235"/>
      <c r="E1235"/>
      <c r="F1235" s="83"/>
      <c r="G1235" s="44"/>
    </row>
    <row r="1236" spans="1:7">
      <c r="A1236" s="1"/>
      <c r="C1236"/>
      <c r="D1236"/>
      <c r="E1236"/>
      <c r="F1236" s="83"/>
      <c r="G1236" s="44"/>
    </row>
    <row r="1237" spans="1:7">
      <c r="A1237" s="1"/>
      <c r="C1237"/>
      <c r="D1237"/>
      <c r="E1237"/>
      <c r="F1237" s="83"/>
      <c r="G1237" s="44"/>
    </row>
    <row r="1238" spans="1:7">
      <c r="A1238" s="1"/>
      <c r="C1238"/>
      <c r="D1238"/>
      <c r="E1238"/>
      <c r="F1238" s="83"/>
      <c r="G1238" s="44"/>
    </row>
    <row r="1239" spans="1:7">
      <c r="A1239" s="1"/>
      <c r="C1239"/>
      <c r="D1239"/>
      <c r="E1239"/>
      <c r="F1239" s="83"/>
      <c r="G1239" s="44"/>
    </row>
    <row r="1240" spans="1:7">
      <c r="A1240" s="1"/>
      <c r="C1240"/>
      <c r="D1240"/>
      <c r="E1240"/>
      <c r="F1240" s="83"/>
      <c r="G1240" s="44"/>
    </row>
    <row r="1241" spans="1:7">
      <c r="A1241" s="1"/>
      <c r="C1241"/>
      <c r="D1241"/>
      <c r="E1241"/>
      <c r="F1241" s="83"/>
      <c r="G1241" s="44"/>
    </row>
    <row r="1242" spans="1:7">
      <c r="A1242" s="1"/>
      <c r="C1242"/>
      <c r="D1242"/>
      <c r="E1242"/>
      <c r="F1242" s="83"/>
      <c r="G1242" s="44"/>
    </row>
    <row r="1243" spans="1:7">
      <c r="A1243" s="1"/>
      <c r="C1243"/>
      <c r="D1243"/>
      <c r="E1243"/>
      <c r="F1243" s="83"/>
      <c r="G1243" s="44"/>
    </row>
    <row r="1244" spans="1:7">
      <c r="A1244" s="1"/>
      <c r="C1244"/>
      <c r="D1244"/>
      <c r="E1244"/>
      <c r="F1244" s="83"/>
      <c r="G1244" s="44"/>
    </row>
    <row r="1245" spans="1:7">
      <c r="A1245" s="1"/>
      <c r="C1245"/>
      <c r="D1245"/>
      <c r="E1245"/>
      <c r="F1245" s="83"/>
      <c r="G1245" s="44"/>
    </row>
    <row r="1246" spans="1:7">
      <c r="A1246" s="1"/>
      <c r="C1246"/>
      <c r="D1246"/>
      <c r="E1246"/>
      <c r="F1246" s="83"/>
      <c r="G1246" s="44"/>
    </row>
    <row r="1247" spans="1:7">
      <c r="A1247" s="1"/>
      <c r="C1247"/>
      <c r="D1247"/>
      <c r="E1247"/>
      <c r="F1247" s="83"/>
      <c r="G1247" s="44"/>
    </row>
    <row r="1248" spans="1:7">
      <c r="A1248" s="1"/>
      <c r="C1248"/>
      <c r="D1248"/>
      <c r="E1248"/>
      <c r="F1248" s="83"/>
      <c r="G1248" s="44"/>
    </row>
    <row r="1249" spans="1:7">
      <c r="A1249" s="1"/>
      <c r="C1249"/>
      <c r="D1249"/>
      <c r="E1249"/>
      <c r="F1249" s="83"/>
      <c r="G1249" s="44"/>
    </row>
    <row r="1250" spans="1:7">
      <c r="A1250" s="1"/>
      <c r="C1250"/>
      <c r="D1250"/>
      <c r="E1250"/>
      <c r="F1250" s="83"/>
      <c r="G1250" s="44"/>
    </row>
    <row r="1251" spans="1:7">
      <c r="A1251" s="1"/>
      <c r="C1251"/>
      <c r="D1251"/>
      <c r="E1251"/>
      <c r="F1251" s="83"/>
      <c r="G1251" s="44"/>
    </row>
    <row r="1252" spans="1:7">
      <c r="A1252" s="1"/>
      <c r="C1252"/>
      <c r="D1252"/>
      <c r="E1252"/>
      <c r="F1252" s="83"/>
      <c r="G1252" s="44"/>
    </row>
    <row r="1253" spans="1:7">
      <c r="A1253" s="1"/>
      <c r="C1253"/>
      <c r="D1253"/>
      <c r="E1253"/>
      <c r="F1253" s="83"/>
      <c r="G1253" s="44"/>
    </row>
    <row r="1254" spans="1:7">
      <c r="A1254" s="1"/>
      <c r="C1254"/>
      <c r="D1254"/>
      <c r="E1254"/>
      <c r="F1254" s="83"/>
      <c r="G1254" s="44"/>
    </row>
    <row r="1255" spans="1:7">
      <c r="A1255" s="1"/>
      <c r="C1255"/>
      <c r="D1255"/>
      <c r="E1255"/>
      <c r="F1255" s="83"/>
      <c r="G1255" s="44"/>
    </row>
    <row r="1256" spans="1:7">
      <c r="A1256" s="1"/>
      <c r="C1256"/>
      <c r="D1256"/>
      <c r="E1256"/>
      <c r="F1256" s="83"/>
      <c r="G1256" s="44"/>
    </row>
    <row r="1257" spans="1:7">
      <c r="A1257" s="1"/>
      <c r="C1257"/>
      <c r="D1257"/>
      <c r="E1257"/>
      <c r="F1257" s="83"/>
      <c r="G1257" s="44"/>
    </row>
    <row r="1258" spans="1:7">
      <c r="A1258" s="1"/>
      <c r="C1258"/>
      <c r="D1258"/>
      <c r="E1258"/>
      <c r="F1258" s="83"/>
      <c r="G1258" s="44"/>
    </row>
    <row r="1259" spans="1:7">
      <c r="A1259" s="1"/>
      <c r="C1259"/>
      <c r="D1259"/>
      <c r="E1259"/>
      <c r="F1259" s="83"/>
      <c r="G1259" s="44"/>
    </row>
    <row r="1260" spans="1:7">
      <c r="A1260" s="1"/>
      <c r="C1260"/>
      <c r="D1260"/>
      <c r="E1260"/>
      <c r="F1260" s="83"/>
      <c r="G1260" s="44"/>
    </row>
    <row r="1261" spans="1:7">
      <c r="A1261" s="1"/>
      <c r="C1261"/>
      <c r="D1261"/>
      <c r="E1261"/>
      <c r="F1261" s="83"/>
      <c r="G1261" s="44"/>
    </row>
    <row r="1262" spans="1:7">
      <c r="A1262" s="1"/>
      <c r="C1262"/>
      <c r="D1262"/>
      <c r="E1262"/>
      <c r="F1262" s="83"/>
      <c r="G1262" s="44"/>
    </row>
    <row r="1263" spans="1:7">
      <c r="A1263" s="1"/>
      <c r="C1263"/>
      <c r="D1263"/>
      <c r="E1263"/>
      <c r="F1263" s="83"/>
      <c r="G1263" s="44"/>
    </row>
    <row r="1264" spans="1:7">
      <c r="A1264" s="1"/>
      <c r="C1264"/>
      <c r="D1264"/>
      <c r="E1264"/>
      <c r="F1264" s="83"/>
      <c r="G1264" s="44"/>
    </row>
    <row r="1265" spans="1:7">
      <c r="A1265" s="1"/>
      <c r="C1265"/>
      <c r="D1265"/>
      <c r="E1265"/>
      <c r="F1265" s="83"/>
      <c r="G1265" s="44"/>
    </row>
    <row r="1266" spans="1:7">
      <c r="A1266" s="1"/>
      <c r="C1266"/>
      <c r="D1266"/>
      <c r="E1266"/>
      <c r="F1266" s="83"/>
      <c r="G1266" s="44"/>
    </row>
    <row r="1267" spans="1:7">
      <c r="A1267" s="1"/>
      <c r="C1267"/>
      <c r="D1267"/>
      <c r="E1267"/>
      <c r="F1267" s="83"/>
      <c r="G1267" s="44"/>
    </row>
    <row r="1268" spans="1:7">
      <c r="A1268" s="1"/>
      <c r="C1268"/>
      <c r="D1268"/>
      <c r="E1268"/>
      <c r="F1268" s="83"/>
      <c r="G1268" s="44"/>
    </row>
    <row r="1269" spans="1:7">
      <c r="A1269" s="1"/>
      <c r="C1269"/>
      <c r="D1269"/>
      <c r="E1269"/>
      <c r="F1269" s="83"/>
      <c r="G1269" s="44"/>
    </row>
    <row r="1270" spans="1:7">
      <c r="A1270" s="1"/>
      <c r="C1270"/>
      <c r="D1270"/>
      <c r="E1270"/>
      <c r="F1270" s="83"/>
      <c r="G1270" s="44"/>
    </row>
    <row r="1271" spans="1:7">
      <c r="A1271" s="1"/>
      <c r="C1271"/>
      <c r="D1271"/>
      <c r="E1271"/>
      <c r="F1271" s="83"/>
      <c r="G1271" s="44"/>
    </row>
    <row r="1272" spans="1:7">
      <c r="A1272" s="1"/>
      <c r="C1272"/>
      <c r="D1272"/>
      <c r="E1272"/>
      <c r="F1272" s="83"/>
      <c r="G1272" s="44"/>
    </row>
    <row r="1273" spans="1:7">
      <c r="A1273" s="1"/>
      <c r="C1273"/>
      <c r="D1273"/>
      <c r="E1273"/>
      <c r="F1273" s="83"/>
      <c r="G1273" s="44"/>
    </row>
    <row r="1274" spans="1:7">
      <c r="A1274" s="1"/>
      <c r="C1274"/>
      <c r="D1274"/>
      <c r="E1274"/>
      <c r="F1274" s="83"/>
      <c r="G1274" s="44"/>
    </row>
    <row r="1275" spans="1:7">
      <c r="A1275" s="1"/>
      <c r="C1275"/>
      <c r="D1275"/>
      <c r="E1275"/>
      <c r="F1275" s="83"/>
      <c r="G1275" s="44"/>
    </row>
    <row r="1276" spans="1:7">
      <c r="A1276" s="1"/>
      <c r="C1276"/>
      <c r="D1276"/>
      <c r="E1276"/>
      <c r="F1276" s="83"/>
      <c r="G1276" s="44"/>
    </row>
    <row r="1277" spans="1:7">
      <c r="A1277" s="1"/>
      <c r="C1277"/>
      <c r="D1277"/>
      <c r="E1277"/>
      <c r="F1277" s="83"/>
      <c r="G1277" s="44"/>
    </row>
    <row r="1278" spans="1:7">
      <c r="A1278" s="1"/>
      <c r="C1278"/>
      <c r="D1278"/>
      <c r="E1278"/>
      <c r="F1278" s="83"/>
      <c r="G1278" s="44"/>
    </row>
    <row r="1279" spans="1:7">
      <c r="A1279" s="1"/>
      <c r="C1279"/>
      <c r="D1279"/>
      <c r="E1279"/>
      <c r="F1279" s="83"/>
      <c r="G1279" s="44"/>
    </row>
    <row r="1280" spans="1:7">
      <c r="A1280" s="1"/>
      <c r="C1280"/>
      <c r="D1280"/>
      <c r="E1280"/>
      <c r="F1280" s="83"/>
      <c r="G1280" s="44"/>
    </row>
    <row r="1281" spans="1:7">
      <c r="A1281" s="1"/>
      <c r="C1281"/>
      <c r="D1281"/>
      <c r="E1281"/>
      <c r="F1281" s="83"/>
      <c r="G1281" s="44"/>
    </row>
    <row r="1282" spans="1:7">
      <c r="A1282" s="1"/>
      <c r="C1282"/>
      <c r="D1282"/>
      <c r="E1282"/>
      <c r="F1282" s="83"/>
      <c r="G1282" s="44"/>
    </row>
    <row r="1283" spans="1:7">
      <c r="A1283" s="1"/>
      <c r="C1283"/>
      <c r="D1283"/>
      <c r="E1283"/>
      <c r="F1283" s="83"/>
      <c r="G1283" s="44"/>
    </row>
    <row r="1284" spans="1:7">
      <c r="A1284" s="1"/>
      <c r="C1284"/>
      <c r="D1284"/>
      <c r="E1284"/>
      <c r="F1284" s="83"/>
      <c r="G1284" s="44"/>
    </row>
    <row r="1285" spans="1:7">
      <c r="A1285" s="1"/>
      <c r="C1285"/>
      <c r="D1285"/>
      <c r="E1285"/>
      <c r="F1285" s="83"/>
      <c r="G1285" s="44"/>
    </row>
    <row r="1286" spans="1:7">
      <c r="A1286" s="1"/>
      <c r="C1286"/>
      <c r="D1286"/>
      <c r="E1286"/>
      <c r="F1286" s="83"/>
      <c r="G1286" s="44"/>
    </row>
    <row r="1287" spans="1:7">
      <c r="A1287" s="1"/>
      <c r="C1287"/>
      <c r="D1287"/>
      <c r="E1287"/>
      <c r="F1287" s="83"/>
      <c r="G1287" s="44"/>
    </row>
    <row r="1288" spans="1:7">
      <c r="A1288" s="1"/>
      <c r="C1288"/>
      <c r="D1288"/>
      <c r="E1288"/>
      <c r="F1288" s="83"/>
      <c r="G1288" s="44"/>
    </row>
    <row r="1289" spans="1:7">
      <c r="A1289" s="1"/>
      <c r="C1289"/>
      <c r="D1289"/>
      <c r="E1289"/>
      <c r="F1289" s="83"/>
      <c r="G1289" s="44"/>
    </row>
    <row r="1290" spans="1:7">
      <c r="A1290" s="1"/>
      <c r="C1290"/>
      <c r="D1290"/>
      <c r="E1290"/>
      <c r="F1290" s="83"/>
      <c r="G1290" s="44"/>
    </row>
    <row r="1291" spans="1:7">
      <c r="A1291" s="1"/>
      <c r="C1291"/>
      <c r="D1291"/>
      <c r="E1291"/>
      <c r="F1291" s="83"/>
      <c r="G1291" s="44"/>
    </row>
    <row r="1292" spans="1:7">
      <c r="A1292" s="1"/>
      <c r="C1292"/>
      <c r="D1292"/>
      <c r="E1292"/>
      <c r="F1292" s="83"/>
      <c r="G1292" s="44"/>
    </row>
    <row r="1293" spans="1:7">
      <c r="A1293" s="1"/>
      <c r="C1293"/>
      <c r="D1293"/>
      <c r="E1293"/>
      <c r="F1293" s="83"/>
      <c r="G1293" s="44"/>
    </row>
    <row r="1294" spans="1:7">
      <c r="A1294" s="1"/>
      <c r="C1294"/>
      <c r="D1294"/>
      <c r="E1294"/>
      <c r="F1294" s="83"/>
      <c r="G1294" s="44"/>
    </row>
    <row r="1295" spans="1:7">
      <c r="A1295" s="1"/>
      <c r="C1295"/>
      <c r="D1295"/>
      <c r="E1295"/>
      <c r="F1295" s="83"/>
      <c r="G1295" s="44"/>
    </row>
    <row r="1296" spans="1:7">
      <c r="A1296" s="1"/>
      <c r="C1296"/>
      <c r="D1296"/>
      <c r="E1296"/>
      <c r="F1296" s="83"/>
      <c r="G1296" s="44"/>
    </row>
    <row r="1297" spans="1:7">
      <c r="A1297" s="1"/>
      <c r="C1297"/>
      <c r="D1297"/>
      <c r="E1297"/>
      <c r="F1297" s="83"/>
      <c r="G1297" s="44"/>
    </row>
    <row r="1298" spans="1:7">
      <c r="A1298" s="1"/>
      <c r="C1298"/>
      <c r="D1298"/>
      <c r="E1298"/>
      <c r="F1298" s="83"/>
      <c r="G1298" s="44"/>
    </row>
    <row r="1299" spans="1:7">
      <c r="A1299" s="1"/>
      <c r="C1299"/>
      <c r="D1299"/>
      <c r="E1299"/>
      <c r="F1299" s="83"/>
      <c r="G1299" s="44"/>
    </row>
    <row r="1300" spans="1:7">
      <c r="A1300" s="1"/>
      <c r="C1300"/>
      <c r="D1300"/>
      <c r="E1300"/>
      <c r="F1300" s="83"/>
      <c r="G1300" s="44"/>
    </row>
    <row r="1301" spans="1:7">
      <c r="A1301" s="1"/>
      <c r="C1301"/>
      <c r="D1301"/>
      <c r="E1301"/>
      <c r="F1301" s="83"/>
      <c r="G1301" s="44"/>
    </row>
    <row r="1302" spans="1:7">
      <c r="A1302" s="1"/>
      <c r="C1302"/>
      <c r="D1302"/>
      <c r="E1302"/>
      <c r="F1302" s="83"/>
      <c r="G1302" s="44"/>
    </row>
    <row r="1303" spans="1:7">
      <c r="A1303" s="1"/>
      <c r="C1303"/>
      <c r="D1303"/>
      <c r="E1303"/>
      <c r="F1303" s="83"/>
      <c r="G1303" s="44"/>
    </row>
    <row r="1304" spans="1:7">
      <c r="A1304" s="1"/>
      <c r="C1304"/>
      <c r="D1304"/>
      <c r="E1304"/>
      <c r="F1304" s="83"/>
      <c r="G1304" s="44"/>
    </row>
    <row r="1305" spans="1:7">
      <c r="A1305" s="1"/>
      <c r="C1305"/>
      <c r="D1305"/>
      <c r="E1305"/>
      <c r="F1305" s="83"/>
      <c r="G1305" s="44"/>
    </row>
    <row r="1306" spans="1:7">
      <c r="A1306" s="1"/>
      <c r="C1306"/>
      <c r="D1306"/>
      <c r="E1306"/>
      <c r="F1306" s="83"/>
      <c r="G1306" s="44"/>
    </row>
    <row r="1307" spans="1:7">
      <c r="A1307" s="1"/>
      <c r="C1307"/>
      <c r="D1307"/>
      <c r="E1307"/>
      <c r="F1307" s="83"/>
      <c r="G1307" s="44"/>
    </row>
    <row r="1308" spans="1:7">
      <c r="A1308" s="1"/>
      <c r="C1308"/>
      <c r="D1308"/>
      <c r="E1308"/>
      <c r="F1308" s="83"/>
      <c r="G1308" s="44"/>
    </row>
    <row r="1309" spans="1:7">
      <c r="A1309" s="1"/>
      <c r="C1309"/>
      <c r="D1309"/>
      <c r="E1309"/>
      <c r="F1309" s="83"/>
      <c r="G1309" s="44"/>
    </row>
    <row r="1310" spans="1:7">
      <c r="A1310" s="1"/>
      <c r="C1310"/>
      <c r="D1310"/>
      <c r="E1310"/>
      <c r="F1310" s="83"/>
      <c r="G1310" s="44"/>
    </row>
    <row r="1311" spans="1:7">
      <c r="A1311" s="1"/>
      <c r="C1311"/>
      <c r="D1311"/>
      <c r="E1311"/>
      <c r="F1311" s="83"/>
      <c r="G1311" s="44"/>
    </row>
    <row r="1312" spans="1:7">
      <c r="A1312" s="1"/>
      <c r="C1312"/>
      <c r="D1312"/>
      <c r="E1312"/>
      <c r="F1312" s="83"/>
      <c r="G1312" s="44"/>
    </row>
    <row r="1313" spans="1:7">
      <c r="A1313" s="1"/>
      <c r="C1313"/>
      <c r="D1313"/>
      <c r="E1313"/>
      <c r="F1313" s="83"/>
      <c r="G1313" s="44"/>
    </row>
    <row r="1314" spans="1:7">
      <c r="A1314" s="1"/>
      <c r="C1314"/>
      <c r="D1314"/>
      <c r="E1314"/>
      <c r="F1314" s="83"/>
      <c r="G1314" s="44"/>
    </row>
    <row r="1315" spans="1:7">
      <c r="A1315" s="1"/>
      <c r="C1315"/>
      <c r="D1315"/>
      <c r="E1315"/>
      <c r="F1315" s="83"/>
      <c r="G1315" s="44"/>
    </row>
    <row r="1316" spans="1:7">
      <c r="A1316" s="1"/>
      <c r="C1316"/>
      <c r="D1316"/>
      <c r="E1316"/>
      <c r="F1316" s="83"/>
      <c r="G1316" s="44"/>
    </row>
    <row r="1317" spans="1:7">
      <c r="A1317" s="1"/>
      <c r="C1317"/>
      <c r="D1317"/>
      <c r="E1317"/>
      <c r="F1317" s="83"/>
      <c r="G1317" s="44"/>
    </row>
    <row r="1318" spans="1:7">
      <c r="A1318" s="1"/>
      <c r="C1318"/>
      <c r="D1318"/>
      <c r="E1318"/>
      <c r="F1318" s="83"/>
      <c r="G1318" s="44"/>
    </row>
    <row r="1319" spans="1:7">
      <c r="A1319" s="1"/>
      <c r="C1319"/>
      <c r="D1319"/>
      <c r="E1319"/>
      <c r="F1319" s="83"/>
      <c r="G1319" s="44"/>
    </row>
    <row r="1320" spans="1:7">
      <c r="A1320" s="1"/>
      <c r="C1320"/>
      <c r="D1320"/>
      <c r="E1320"/>
      <c r="F1320" s="83"/>
      <c r="G1320" s="44"/>
    </row>
    <row r="1321" spans="1:7">
      <c r="A1321" s="1"/>
      <c r="C1321"/>
      <c r="D1321"/>
      <c r="E1321"/>
      <c r="F1321" s="83"/>
      <c r="G1321" s="44"/>
    </row>
    <row r="1322" spans="1:7">
      <c r="A1322" s="1"/>
      <c r="C1322"/>
      <c r="D1322"/>
      <c r="E1322"/>
      <c r="F1322" s="83"/>
      <c r="G1322" s="44"/>
    </row>
    <row r="1323" spans="1:7">
      <c r="A1323" s="1"/>
      <c r="C1323"/>
      <c r="D1323"/>
      <c r="E1323"/>
      <c r="F1323" s="83"/>
      <c r="G1323" s="44"/>
    </row>
    <row r="1324" spans="1:7">
      <c r="A1324" s="1"/>
      <c r="C1324"/>
      <c r="D1324"/>
      <c r="E1324"/>
      <c r="F1324" s="83"/>
      <c r="G1324" s="44"/>
    </row>
    <row r="1325" spans="1:7">
      <c r="A1325" s="1"/>
      <c r="C1325"/>
      <c r="D1325"/>
      <c r="E1325"/>
      <c r="F1325" s="83"/>
      <c r="G1325" s="44"/>
    </row>
    <row r="1326" spans="1:7">
      <c r="A1326" s="1"/>
      <c r="C1326"/>
      <c r="D1326"/>
      <c r="E1326"/>
      <c r="F1326" s="83"/>
      <c r="G1326" s="44"/>
    </row>
    <row r="1327" spans="1:7">
      <c r="A1327" s="1"/>
      <c r="C1327"/>
      <c r="D1327"/>
      <c r="E1327"/>
      <c r="F1327" s="83"/>
      <c r="G1327" s="44"/>
    </row>
    <row r="1328" spans="1:7">
      <c r="A1328" s="1"/>
      <c r="C1328"/>
      <c r="D1328"/>
      <c r="E1328"/>
      <c r="F1328" s="83"/>
      <c r="G1328" s="44"/>
    </row>
    <row r="1329" spans="1:7">
      <c r="A1329" s="1"/>
      <c r="C1329"/>
      <c r="D1329"/>
      <c r="E1329"/>
      <c r="F1329" s="83"/>
      <c r="G1329" s="44"/>
    </row>
    <row r="1330" spans="1:7">
      <c r="A1330" s="1"/>
      <c r="C1330"/>
      <c r="D1330"/>
      <c r="E1330"/>
      <c r="F1330" s="83"/>
      <c r="G1330" s="44"/>
    </row>
    <row r="1331" spans="1:7">
      <c r="A1331" s="1"/>
      <c r="C1331"/>
      <c r="D1331"/>
      <c r="E1331"/>
      <c r="F1331" s="83"/>
      <c r="G1331" s="44"/>
    </row>
    <row r="1332" spans="1:7">
      <c r="A1332" s="1"/>
      <c r="C1332"/>
      <c r="D1332"/>
      <c r="E1332"/>
      <c r="F1332" s="83"/>
      <c r="G1332" s="44"/>
    </row>
    <row r="1333" spans="1:7">
      <c r="A1333" s="1"/>
      <c r="C1333"/>
      <c r="D1333"/>
      <c r="E1333"/>
      <c r="F1333" s="83"/>
      <c r="G1333" s="44"/>
    </row>
    <row r="1334" spans="1:7">
      <c r="A1334" s="1"/>
      <c r="C1334"/>
      <c r="D1334"/>
      <c r="E1334"/>
      <c r="F1334" s="83"/>
      <c r="G1334" s="44"/>
    </row>
    <row r="1335" spans="1:7">
      <c r="A1335" s="1"/>
      <c r="C1335"/>
      <c r="D1335"/>
      <c r="E1335"/>
      <c r="F1335" s="83"/>
      <c r="G1335" s="44"/>
    </row>
    <row r="1336" spans="1:7">
      <c r="A1336" s="1"/>
      <c r="C1336"/>
      <c r="D1336"/>
      <c r="E1336"/>
      <c r="F1336" s="83"/>
      <c r="G1336" s="44"/>
    </row>
    <row r="1337" spans="1:7">
      <c r="A1337" s="1"/>
      <c r="C1337"/>
      <c r="D1337"/>
      <c r="E1337"/>
      <c r="F1337" s="83"/>
      <c r="G1337" s="44"/>
    </row>
    <row r="1338" spans="1:7">
      <c r="A1338" s="1"/>
      <c r="C1338"/>
      <c r="D1338"/>
      <c r="E1338"/>
      <c r="F1338" s="83"/>
      <c r="G1338" s="44"/>
    </row>
    <row r="1339" spans="1:7">
      <c r="A1339" s="1"/>
      <c r="C1339"/>
      <c r="D1339"/>
      <c r="E1339"/>
      <c r="F1339" s="83"/>
      <c r="G1339" s="44"/>
    </row>
    <row r="1340" spans="1:7">
      <c r="A1340" s="1"/>
      <c r="C1340"/>
      <c r="D1340"/>
      <c r="E1340"/>
      <c r="F1340" s="83"/>
      <c r="G1340" s="44"/>
    </row>
    <row r="1341" spans="1:7">
      <c r="A1341" s="1"/>
      <c r="C1341"/>
      <c r="D1341"/>
      <c r="E1341"/>
      <c r="F1341" s="83"/>
      <c r="G1341" s="44"/>
    </row>
    <row r="1342" spans="1:7">
      <c r="A1342" s="1"/>
      <c r="C1342"/>
      <c r="D1342"/>
      <c r="E1342"/>
      <c r="F1342" s="83"/>
      <c r="G1342" s="44"/>
    </row>
    <row r="1343" spans="1:7">
      <c r="A1343" s="1"/>
      <c r="C1343"/>
      <c r="D1343"/>
      <c r="E1343"/>
      <c r="F1343" s="83"/>
      <c r="G1343" s="44"/>
    </row>
    <row r="1344" spans="1:7">
      <c r="A1344" s="1"/>
      <c r="C1344"/>
      <c r="D1344"/>
      <c r="E1344"/>
      <c r="F1344" s="83"/>
      <c r="G1344" s="44"/>
    </row>
    <row r="1345" spans="1:7">
      <c r="A1345" s="1"/>
      <c r="C1345"/>
      <c r="D1345"/>
      <c r="E1345"/>
      <c r="F1345" s="83"/>
      <c r="G1345" s="44"/>
    </row>
    <row r="1346" spans="1:7">
      <c r="A1346" s="1"/>
      <c r="C1346"/>
      <c r="D1346"/>
      <c r="E1346"/>
      <c r="F1346" s="83"/>
      <c r="G1346" s="44"/>
    </row>
    <row r="1347" spans="1:7">
      <c r="A1347" s="1"/>
      <c r="C1347"/>
      <c r="D1347"/>
      <c r="E1347"/>
      <c r="F1347" s="83"/>
      <c r="G1347" s="44"/>
    </row>
    <row r="1348" spans="1:7">
      <c r="A1348" s="1"/>
      <c r="C1348"/>
      <c r="D1348"/>
      <c r="E1348"/>
      <c r="F1348" s="83"/>
      <c r="G1348" s="44"/>
    </row>
    <row r="1349" spans="1:7">
      <c r="A1349" s="1"/>
      <c r="C1349"/>
      <c r="D1349"/>
      <c r="E1349"/>
      <c r="F1349" s="83"/>
      <c r="G1349" s="44"/>
    </row>
    <row r="1350" spans="1:7">
      <c r="A1350" s="1"/>
      <c r="C1350"/>
      <c r="D1350"/>
      <c r="E1350"/>
      <c r="F1350" s="83"/>
      <c r="G1350" s="44"/>
    </row>
    <row r="1351" spans="1:7">
      <c r="A1351" s="1"/>
      <c r="C1351"/>
      <c r="D1351"/>
      <c r="E1351"/>
      <c r="F1351" s="83"/>
      <c r="G1351" s="44"/>
    </row>
    <row r="1352" spans="1:7">
      <c r="A1352" s="1"/>
      <c r="C1352"/>
      <c r="D1352"/>
      <c r="E1352"/>
      <c r="F1352" s="83"/>
      <c r="G1352" s="44"/>
    </row>
    <row r="1353" spans="1:7">
      <c r="A1353" s="1"/>
      <c r="C1353"/>
      <c r="D1353"/>
      <c r="E1353"/>
      <c r="F1353" s="83"/>
      <c r="G1353" s="44"/>
    </row>
    <row r="1354" spans="1:7">
      <c r="A1354" s="1"/>
      <c r="C1354"/>
      <c r="D1354"/>
      <c r="E1354"/>
      <c r="F1354" s="83"/>
      <c r="G1354" s="44"/>
    </row>
    <row r="1355" spans="1:7">
      <c r="A1355" s="1"/>
      <c r="C1355"/>
      <c r="D1355"/>
      <c r="E1355"/>
      <c r="F1355" s="83"/>
      <c r="G1355" s="44"/>
    </row>
    <row r="1356" spans="1:7">
      <c r="A1356" s="1"/>
      <c r="C1356"/>
      <c r="D1356"/>
      <c r="E1356"/>
      <c r="F1356" s="83"/>
      <c r="G1356" s="44"/>
    </row>
    <row r="1357" spans="1:7">
      <c r="A1357" s="1"/>
      <c r="C1357"/>
      <c r="D1357"/>
      <c r="E1357"/>
      <c r="F1357" s="83"/>
      <c r="G1357" s="44"/>
    </row>
    <row r="1358" spans="1:7">
      <c r="A1358" s="1"/>
      <c r="C1358"/>
      <c r="D1358"/>
      <c r="E1358"/>
      <c r="F1358" s="83"/>
      <c r="G1358" s="44"/>
    </row>
    <row r="1359" spans="1:7">
      <c r="A1359" s="1"/>
      <c r="C1359"/>
      <c r="D1359"/>
      <c r="E1359"/>
      <c r="F1359" s="83"/>
      <c r="G1359" s="44"/>
    </row>
    <row r="1360" spans="1:7">
      <c r="A1360" s="1"/>
      <c r="C1360"/>
      <c r="D1360"/>
      <c r="E1360"/>
      <c r="F1360" s="83"/>
      <c r="G1360" s="44"/>
    </row>
    <row r="1361" spans="1:7">
      <c r="A1361" s="1"/>
      <c r="C1361"/>
      <c r="D1361"/>
      <c r="E1361"/>
      <c r="F1361" s="83"/>
      <c r="G1361" s="44"/>
    </row>
    <row r="1362" spans="1:7">
      <c r="A1362" s="1"/>
      <c r="C1362"/>
      <c r="D1362"/>
      <c r="E1362"/>
      <c r="F1362" s="83"/>
      <c r="G1362" s="44"/>
    </row>
    <row r="1363" spans="1:7">
      <c r="A1363" s="1"/>
      <c r="C1363"/>
      <c r="D1363"/>
      <c r="E1363"/>
      <c r="F1363" s="83"/>
      <c r="G1363" s="44"/>
    </row>
    <row r="1364" spans="1:7">
      <c r="A1364" s="1"/>
      <c r="C1364"/>
      <c r="D1364"/>
      <c r="E1364"/>
      <c r="F1364" s="83"/>
      <c r="G1364" s="44"/>
    </row>
    <row r="1365" spans="1:7">
      <c r="A1365" s="1"/>
      <c r="C1365"/>
      <c r="D1365"/>
      <c r="E1365"/>
      <c r="F1365" s="83"/>
      <c r="G1365" s="44"/>
    </row>
    <row r="1366" spans="1:7">
      <c r="A1366" s="1"/>
      <c r="C1366"/>
      <c r="D1366"/>
      <c r="E1366"/>
      <c r="F1366" s="83"/>
      <c r="G1366" s="44"/>
    </row>
    <row r="1367" spans="1:7">
      <c r="A1367" s="1"/>
      <c r="C1367"/>
      <c r="D1367"/>
      <c r="E1367"/>
      <c r="F1367" s="83"/>
      <c r="G1367" s="44"/>
    </row>
    <row r="1368" spans="1:7">
      <c r="A1368" s="1"/>
      <c r="C1368"/>
      <c r="D1368"/>
      <c r="E1368"/>
      <c r="F1368" s="83"/>
      <c r="G1368" s="44"/>
    </row>
    <row r="1369" spans="1:7">
      <c r="A1369" s="1"/>
      <c r="C1369"/>
      <c r="D1369"/>
      <c r="E1369"/>
      <c r="F1369" s="83"/>
      <c r="G1369" s="44"/>
    </row>
    <row r="1370" spans="1:7">
      <c r="A1370" s="1"/>
      <c r="C1370"/>
      <c r="D1370"/>
      <c r="E1370"/>
      <c r="F1370" s="83"/>
      <c r="G1370" s="44"/>
    </row>
    <row r="1371" spans="1:7">
      <c r="A1371" s="1"/>
      <c r="C1371"/>
      <c r="D1371"/>
      <c r="E1371"/>
      <c r="F1371" s="83"/>
      <c r="G1371" s="44"/>
    </row>
    <row r="1372" spans="1:7">
      <c r="A1372" s="1"/>
      <c r="C1372"/>
      <c r="D1372"/>
      <c r="E1372"/>
      <c r="F1372" s="83"/>
      <c r="G1372" s="44"/>
    </row>
    <row r="1373" spans="1:7">
      <c r="A1373" s="1"/>
      <c r="C1373"/>
      <c r="D1373"/>
      <c r="E1373"/>
      <c r="F1373" s="83"/>
      <c r="G1373" s="44"/>
    </row>
    <row r="1374" spans="1:7">
      <c r="A1374" s="1"/>
      <c r="C1374"/>
      <c r="D1374"/>
      <c r="E1374"/>
      <c r="F1374" s="83"/>
      <c r="G1374" s="44"/>
    </row>
    <row r="1375" spans="1:7">
      <c r="A1375" s="1"/>
      <c r="C1375"/>
      <c r="D1375"/>
      <c r="E1375"/>
      <c r="F1375" s="83"/>
      <c r="G1375" s="44"/>
    </row>
    <row r="1376" spans="1:7">
      <c r="A1376" s="1"/>
      <c r="C1376"/>
      <c r="D1376"/>
      <c r="E1376"/>
      <c r="F1376" s="83"/>
      <c r="G1376" s="44"/>
    </row>
    <row r="1377" spans="1:7">
      <c r="A1377" s="1"/>
      <c r="C1377"/>
      <c r="D1377"/>
      <c r="E1377"/>
      <c r="F1377" s="83"/>
      <c r="G1377" s="44"/>
    </row>
    <row r="1378" spans="1:7">
      <c r="A1378" s="1"/>
      <c r="C1378"/>
      <c r="D1378"/>
      <c r="E1378"/>
      <c r="F1378" s="83"/>
      <c r="G1378" s="44"/>
    </row>
    <row r="1379" spans="1:7">
      <c r="A1379" s="1"/>
      <c r="C1379"/>
      <c r="D1379"/>
      <c r="E1379"/>
      <c r="F1379" s="83"/>
      <c r="G1379" s="44"/>
    </row>
    <row r="1380" spans="1:7">
      <c r="A1380" s="1"/>
      <c r="C1380"/>
      <c r="D1380"/>
      <c r="E1380"/>
      <c r="F1380" s="83"/>
      <c r="G1380" s="44"/>
    </row>
    <row r="1381" spans="1:7">
      <c r="A1381" s="1"/>
      <c r="C1381"/>
      <c r="D1381"/>
      <c r="E1381"/>
      <c r="F1381" s="83"/>
      <c r="G1381" s="44"/>
    </row>
    <row r="1382" spans="1:7">
      <c r="A1382" s="1"/>
      <c r="C1382"/>
      <c r="D1382"/>
      <c r="E1382"/>
      <c r="F1382" s="83"/>
      <c r="G1382" s="44"/>
    </row>
    <row r="1383" spans="1:7">
      <c r="A1383" s="1"/>
      <c r="C1383"/>
      <c r="D1383"/>
      <c r="E1383"/>
      <c r="F1383" s="83"/>
      <c r="G1383" s="44"/>
    </row>
    <row r="1384" spans="1:7">
      <c r="A1384" s="1"/>
      <c r="C1384"/>
      <c r="D1384"/>
      <c r="E1384"/>
      <c r="F1384" s="83"/>
      <c r="G1384" s="44"/>
    </row>
    <row r="1385" spans="1:7">
      <c r="A1385" s="1"/>
      <c r="C1385"/>
      <c r="D1385"/>
      <c r="E1385"/>
      <c r="F1385" s="83"/>
      <c r="G1385" s="44"/>
    </row>
    <row r="1386" spans="1:7">
      <c r="A1386" s="1"/>
      <c r="C1386"/>
      <c r="D1386"/>
      <c r="E1386"/>
      <c r="F1386" s="83"/>
      <c r="G1386" s="44"/>
    </row>
    <row r="1387" spans="1:7">
      <c r="A1387" s="1"/>
      <c r="C1387"/>
      <c r="D1387"/>
      <c r="E1387"/>
      <c r="F1387" s="83"/>
      <c r="G1387" s="44"/>
    </row>
    <row r="1388" spans="1:7">
      <c r="A1388" s="1"/>
      <c r="C1388"/>
      <c r="D1388"/>
      <c r="E1388"/>
      <c r="F1388" s="83"/>
      <c r="G1388" s="44"/>
    </row>
    <row r="1389" spans="1:7">
      <c r="A1389" s="1"/>
      <c r="C1389"/>
      <c r="D1389"/>
      <c r="E1389"/>
      <c r="F1389" s="83"/>
      <c r="G1389" s="44"/>
    </row>
    <row r="1390" spans="1:7">
      <c r="A1390" s="1"/>
      <c r="C1390"/>
      <c r="D1390"/>
      <c r="E1390"/>
      <c r="F1390" s="83"/>
      <c r="G1390" s="44"/>
    </row>
    <row r="1391" spans="1:7">
      <c r="A1391" s="1"/>
      <c r="C1391"/>
      <c r="D1391"/>
      <c r="E1391"/>
      <c r="F1391" s="83"/>
      <c r="G1391" s="44"/>
    </row>
    <row r="1392" spans="1:7">
      <c r="A1392" s="1"/>
      <c r="C1392"/>
      <c r="D1392"/>
      <c r="E1392"/>
      <c r="F1392" s="83"/>
      <c r="G1392" s="44"/>
    </row>
    <row r="1393" spans="1:7">
      <c r="A1393" s="1"/>
      <c r="C1393"/>
      <c r="D1393"/>
      <c r="E1393"/>
      <c r="F1393" s="83"/>
      <c r="G1393" s="44"/>
    </row>
    <row r="1394" spans="1:7">
      <c r="A1394" s="1"/>
      <c r="C1394"/>
      <c r="D1394"/>
      <c r="E1394"/>
      <c r="F1394" s="83"/>
      <c r="G1394" s="44"/>
    </row>
    <row r="1395" spans="1:7">
      <c r="A1395" s="1"/>
      <c r="C1395"/>
      <c r="D1395"/>
      <c r="E1395"/>
      <c r="F1395" s="83"/>
      <c r="G1395" s="44"/>
    </row>
    <row r="1396" spans="1:7">
      <c r="A1396" s="1"/>
      <c r="C1396"/>
      <c r="D1396"/>
      <c r="E1396"/>
      <c r="F1396" s="83"/>
      <c r="G1396" s="44"/>
    </row>
    <row r="1397" spans="1:7">
      <c r="A1397" s="1"/>
      <c r="C1397"/>
      <c r="D1397"/>
      <c r="E1397"/>
      <c r="F1397" s="83"/>
      <c r="G1397" s="44"/>
    </row>
    <row r="1398" spans="1:7">
      <c r="A1398" s="1"/>
      <c r="C1398"/>
      <c r="D1398"/>
      <c r="E1398"/>
      <c r="F1398" s="83"/>
      <c r="G1398" s="44"/>
    </row>
    <row r="1399" spans="1:7">
      <c r="A1399" s="1"/>
      <c r="C1399"/>
      <c r="D1399"/>
      <c r="E1399"/>
      <c r="F1399" s="83"/>
      <c r="G1399" s="44"/>
    </row>
    <row r="1400" spans="1:7">
      <c r="A1400" s="1"/>
      <c r="C1400"/>
      <c r="D1400"/>
      <c r="E1400"/>
      <c r="F1400" s="83"/>
      <c r="G1400" s="44"/>
    </row>
    <row r="1401" spans="1:7">
      <c r="A1401" s="1"/>
      <c r="C1401"/>
      <c r="D1401"/>
      <c r="E1401"/>
      <c r="F1401" s="83"/>
      <c r="G1401" s="44"/>
    </row>
    <row r="1402" spans="1:7">
      <c r="A1402" s="1"/>
      <c r="C1402"/>
      <c r="D1402"/>
      <c r="E1402"/>
      <c r="F1402" s="83"/>
      <c r="G1402" s="44"/>
    </row>
    <row r="1403" spans="1:7">
      <c r="A1403" s="1"/>
      <c r="C1403"/>
      <c r="D1403"/>
      <c r="E1403"/>
      <c r="F1403" s="83"/>
      <c r="G1403" s="44"/>
    </row>
    <row r="1404" spans="1:7">
      <c r="A1404" s="1"/>
      <c r="C1404"/>
      <c r="D1404"/>
      <c r="E1404"/>
      <c r="F1404" s="83"/>
      <c r="G1404" s="44"/>
    </row>
    <row r="1405" spans="1:7">
      <c r="A1405" s="1"/>
      <c r="C1405"/>
      <c r="D1405"/>
      <c r="E1405"/>
      <c r="F1405" s="83"/>
      <c r="G1405" s="44"/>
    </row>
    <row r="1406" spans="1:7">
      <c r="A1406" s="1"/>
      <c r="C1406"/>
      <c r="D1406"/>
      <c r="E1406"/>
      <c r="F1406" s="83"/>
      <c r="G1406" s="44"/>
    </row>
    <row r="1407" spans="1:7">
      <c r="A1407" s="1"/>
      <c r="C1407"/>
      <c r="D1407"/>
      <c r="E1407"/>
      <c r="F1407" s="83"/>
      <c r="G1407" s="44"/>
    </row>
    <row r="1408" spans="1:7">
      <c r="A1408" s="1"/>
      <c r="C1408"/>
      <c r="D1408"/>
      <c r="E1408"/>
      <c r="F1408" s="83"/>
      <c r="G1408" s="44"/>
    </row>
    <row r="1409" spans="1:7">
      <c r="A1409" s="1"/>
      <c r="C1409"/>
      <c r="D1409"/>
      <c r="E1409"/>
      <c r="F1409" s="83"/>
      <c r="G1409" s="44"/>
    </row>
    <row r="1410" spans="1:7">
      <c r="A1410" s="1"/>
      <c r="C1410"/>
      <c r="D1410"/>
      <c r="E1410"/>
      <c r="F1410" s="83"/>
      <c r="G1410" s="44"/>
    </row>
    <row r="1411" spans="1:7">
      <c r="A1411" s="1"/>
      <c r="C1411"/>
      <c r="D1411"/>
      <c r="E1411"/>
      <c r="F1411" s="83"/>
      <c r="G1411" s="44"/>
    </row>
    <row r="1412" spans="1:7">
      <c r="A1412" s="1"/>
      <c r="C1412"/>
      <c r="D1412"/>
      <c r="E1412"/>
      <c r="F1412" s="83"/>
      <c r="G1412" s="44"/>
    </row>
    <row r="1413" spans="1:7">
      <c r="A1413" s="1"/>
      <c r="C1413"/>
      <c r="D1413"/>
      <c r="E1413"/>
      <c r="F1413" s="83"/>
      <c r="G1413" s="44"/>
    </row>
    <row r="1414" spans="1:7">
      <c r="A1414" s="1"/>
      <c r="C1414"/>
      <c r="D1414"/>
      <c r="E1414"/>
      <c r="F1414" s="83"/>
      <c r="G1414" s="44"/>
    </row>
    <row r="1415" spans="1:7">
      <c r="A1415" s="1"/>
      <c r="C1415"/>
      <c r="D1415"/>
      <c r="E1415"/>
      <c r="F1415" s="83"/>
      <c r="G1415" s="44"/>
    </row>
    <row r="1416" spans="1:7">
      <c r="A1416" s="1"/>
      <c r="C1416"/>
      <c r="D1416"/>
      <c r="E1416"/>
      <c r="F1416" s="83"/>
      <c r="G1416" s="44"/>
    </row>
    <row r="1417" spans="1:7">
      <c r="A1417" s="1"/>
      <c r="C1417"/>
      <c r="D1417"/>
      <c r="E1417"/>
      <c r="F1417" s="83"/>
      <c r="G1417" s="44"/>
    </row>
    <row r="1418" spans="1:7">
      <c r="A1418" s="1"/>
      <c r="C1418"/>
      <c r="D1418"/>
      <c r="E1418"/>
      <c r="F1418" s="83"/>
      <c r="G1418" s="44"/>
    </row>
    <row r="1419" spans="1:7">
      <c r="A1419" s="1"/>
      <c r="C1419"/>
      <c r="D1419"/>
      <c r="E1419"/>
      <c r="F1419" s="83"/>
      <c r="G1419" s="44"/>
    </row>
    <row r="1420" spans="1:7">
      <c r="A1420" s="1"/>
      <c r="C1420"/>
      <c r="D1420"/>
      <c r="E1420"/>
      <c r="F1420" s="83"/>
      <c r="G1420" s="44"/>
    </row>
    <row r="1421" spans="1:7">
      <c r="A1421" s="1"/>
      <c r="C1421"/>
      <c r="D1421"/>
      <c r="E1421"/>
      <c r="F1421" s="83"/>
      <c r="G1421" s="44"/>
    </row>
    <row r="1422" spans="1:7">
      <c r="A1422" s="1"/>
      <c r="C1422"/>
      <c r="D1422"/>
      <c r="E1422"/>
      <c r="F1422" s="83"/>
      <c r="G1422" s="44"/>
    </row>
    <row r="1423" spans="1:7">
      <c r="A1423" s="1"/>
      <c r="C1423"/>
      <c r="D1423"/>
      <c r="E1423"/>
      <c r="F1423" s="83"/>
      <c r="G1423" s="44"/>
    </row>
    <row r="1424" spans="1:7">
      <c r="A1424" s="1"/>
      <c r="C1424"/>
      <c r="D1424"/>
      <c r="E1424"/>
      <c r="F1424" s="83"/>
      <c r="G1424" s="44"/>
    </row>
    <row r="1425" spans="1:7">
      <c r="A1425" s="1"/>
      <c r="C1425"/>
      <c r="D1425"/>
      <c r="E1425"/>
      <c r="F1425" s="83"/>
      <c r="G1425" s="44"/>
    </row>
    <row r="1426" spans="1:7">
      <c r="A1426" s="1"/>
      <c r="C1426"/>
      <c r="D1426"/>
      <c r="E1426"/>
      <c r="F1426" s="83"/>
      <c r="G1426" s="44"/>
    </row>
    <row r="1427" spans="1:7">
      <c r="A1427" s="1"/>
      <c r="C1427"/>
      <c r="D1427"/>
      <c r="E1427"/>
      <c r="F1427" s="83"/>
      <c r="G1427" s="44"/>
    </row>
    <row r="1428" spans="1:7">
      <c r="A1428" s="1"/>
      <c r="C1428"/>
      <c r="D1428"/>
      <c r="E1428"/>
      <c r="F1428" s="83"/>
      <c r="G1428" s="44"/>
    </row>
    <row r="1429" spans="1:7">
      <c r="A1429" s="1"/>
      <c r="C1429"/>
      <c r="D1429"/>
      <c r="E1429"/>
      <c r="F1429" s="83"/>
      <c r="G1429" s="44"/>
    </row>
    <row r="1430" spans="1:7">
      <c r="A1430" s="1"/>
      <c r="C1430"/>
      <c r="D1430"/>
      <c r="E1430"/>
      <c r="F1430" s="83"/>
      <c r="G1430" s="44"/>
    </row>
    <row r="1431" spans="1:7">
      <c r="A1431" s="1"/>
      <c r="C1431"/>
      <c r="D1431"/>
      <c r="E1431"/>
      <c r="F1431" s="83"/>
      <c r="G1431" s="44"/>
    </row>
    <row r="1432" spans="1:7">
      <c r="A1432" s="1"/>
      <c r="C1432"/>
      <c r="D1432"/>
      <c r="E1432"/>
      <c r="F1432" s="83"/>
      <c r="G1432" s="44"/>
    </row>
    <row r="1433" spans="1:7">
      <c r="A1433" s="1"/>
      <c r="C1433"/>
      <c r="D1433"/>
      <c r="E1433"/>
      <c r="F1433" s="83"/>
      <c r="G1433" s="44"/>
    </row>
    <row r="1434" spans="1:7">
      <c r="A1434" s="1"/>
      <c r="C1434"/>
      <c r="D1434"/>
      <c r="E1434"/>
      <c r="F1434" s="83"/>
      <c r="G1434" s="44"/>
    </row>
    <row r="1435" spans="1:7">
      <c r="A1435" s="1"/>
      <c r="C1435"/>
      <c r="D1435"/>
      <c r="E1435"/>
      <c r="F1435" s="83"/>
      <c r="G1435" s="44"/>
    </row>
    <row r="1436" spans="1:7">
      <c r="A1436" s="1"/>
      <c r="C1436"/>
      <c r="D1436"/>
      <c r="E1436"/>
      <c r="F1436" s="83"/>
      <c r="G1436" s="44"/>
    </row>
    <row r="1437" spans="1:7">
      <c r="A1437" s="1"/>
      <c r="C1437"/>
      <c r="D1437"/>
      <c r="E1437"/>
      <c r="F1437" s="83"/>
      <c r="G1437" s="44"/>
    </row>
    <row r="1438" spans="1:7">
      <c r="A1438" s="1"/>
      <c r="C1438"/>
      <c r="D1438"/>
      <c r="E1438"/>
      <c r="F1438" s="83"/>
      <c r="G1438" s="44"/>
    </row>
    <row r="1439" spans="1:7">
      <c r="A1439" s="1"/>
      <c r="C1439"/>
      <c r="D1439"/>
      <c r="E1439"/>
      <c r="F1439" s="83"/>
      <c r="G1439" s="44"/>
    </row>
    <row r="1440" spans="1:7">
      <c r="A1440" s="1"/>
      <c r="C1440"/>
      <c r="D1440"/>
      <c r="E1440"/>
      <c r="F1440" s="83"/>
      <c r="G1440" s="44"/>
    </row>
    <row r="1441" spans="1:7">
      <c r="A1441" s="1"/>
      <c r="C1441"/>
      <c r="D1441"/>
      <c r="E1441"/>
      <c r="F1441" s="83"/>
      <c r="G1441" s="44"/>
    </row>
    <row r="1442" spans="1:7">
      <c r="A1442" s="1"/>
      <c r="C1442"/>
      <c r="D1442"/>
      <c r="E1442"/>
      <c r="F1442" s="83"/>
      <c r="G1442" s="44"/>
    </row>
    <row r="1443" spans="1:7">
      <c r="A1443" s="1"/>
      <c r="C1443"/>
      <c r="D1443"/>
      <c r="E1443"/>
      <c r="F1443" s="83"/>
      <c r="G1443" s="44"/>
    </row>
    <row r="1444" spans="1:7">
      <c r="A1444" s="1"/>
      <c r="C1444"/>
      <c r="D1444"/>
      <c r="E1444"/>
      <c r="F1444" s="83"/>
      <c r="G1444" s="44"/>
    </row>
    <row r="1445" spans="1:7">
      <c r="A1445" s="1"/>
      <c r="C1445"/>
      <c r="D1445"/>
      <c r="E1445"/>
      <c r="F1445" s="83"/>
      <c r="G1445" s="44"/>
    </row>
    <row r="1446" spans="1:7">
      <c r="A1446" s="1"/>
      <c r="C1446"/>
      <c r="D1446"/>
      <c r="E1446"/>
      <c r="F1446" s="83"/>
      <c r="G1446" s="44"/>
    </row>
    <row r="1447" spans="1:7">
      <c r="A1447" s="1"/>
      <c r="C1447"/>
      <c r="D1447"/>
      <c r="E1447"/>
      <c r="F1447" s="83"/>
      <c r="G1447" s="44"/>
    </row>
    <row r="1448" spans="1:7">
      <c r="A1448" s="1"/>
      <c r="C1448"/>
      <c r="D1448"/>
      <c r="E1448"/>
      <c r="F1448" s="83"/>
      <c r="G1448" s="44"/>
    </row>
    <row r="1449" spans="1:7">
      <c r="A1449" s="1"/>
      <c r="C1449"/>
      <c r="D1449"/>
      <c r="E1449"/>
      <c r="F1449" s="83"/>
      <c r="G1449" s="44"/>
    </row>
    <row r="1450" spans="1:7">
      <c r="A1450" s="1"/>
      <c r="C1450"/>
      <c r="D1450"/>
      <c r="E1450"/>
      <c r="F1450" s="83"/>
      <c r="G1450" s="44"/>
    </row>
    <row r="1451" spans="1:7">
      <c r="A1451" s="1"/>
      <c r="C1451"/>
      <c r="D1451"/>
      <c r="E1451"/>
      <c r="F1451" s="83"/>
      <c r="G1451" s="44"/>
    </row>
    <row r="1452" spans="1:7">
      <c r="A1452" s="1"/>
      <c r="C1452"/>
      <c r="D1452"/>
      <c r="E1452"/>
      <c r="F1452" s="83"/>
      <c r="G1452" s="44"/>
    </row>
    <row r="1453" spans="1:7">
      <c r="A1453" s="1"/>
      <c r="C1453"/>
      <c r="D1453"/>
      <c r="E1453"/>
      <c r="F1453" s="83"/>
      <c r="G1453" s="44"/>
    </row>
    <row r="1454" spans="1:7">
      <c r="A1454" s="1"/>
      <c r="C1454"/>
      <c r="D1454"/>
      <c r="E1454"/>
      <c r="F1454" s="83"/>
      <c r="G1454" s="44"/>
    </row>
    <row r="1455" spans="1:7">
      <c r="A1455" s="1"/>
      <c r="C1455"/>
      <c r="D1455"/>
      <c r="E1455"/>
      <c r="F1455" s="83"/>
      <c r="G1455" s="44"/>
    </row>
    <row r="1456" spans="1:7">
      <c r="A1456" s="1"/>
      <c r="C1456"/>
      <c r="D1456"/>
      <c r="E1456"/>
      <c r="F1456" s="83"/>
      <c r="G1456" s="44"/>
    </row>
    <row r="1457" spans="1:7">
      <c r="A1457" s="1"/>
      <c r="C1457"/>
      <c r="D1457"/>
      <c r="E1457"/>
      <c r="F1457" s="83"/>
      <c r="G1457" s="44"/>
    </row>
    <row r="1458" spans="1:7">
      <c r="A1458" s="1"/>
      <c r="C1458"/>
      <c r="D1458"/>
      <c r="E1458"/>
      <c r="F1458" s="83"/>
      <c r="G1458" s="44"/>
    </row>
    <row r="1459" spans="1:7">
      <c r="A1459" s="1"/>
      <c r="C1459"/>
      <c r="D1459"/>
      <c r="E1459"/>
      <c r="F1459" s="83"/>
      <c r="G1459" s="44"/>
    </row>
    <row r="1460" spans="1:7">
      <c r="A1460" s="1"/>
      <c r="C1460"/>
      <c r="D1460"/>
      <c r="E1460"/>
      <c r="F1460" s="83"/>
      <c r="G1460" s="44"/>
    </row>
    <row r="1461" spans="1:7">
      <c r="A1461" s="1"/>
      <c r="C1461"/>
      <c r="D1461"/>
      <c r="E1461"/>
      <c r="F1461" s="83"/>
      <c r="G1461" s="44"/>
    </row>
    <row r="1462" spans="1:7">
      <c r="A1462" s="1"/>
      <c r="C1462"/>
      <c r="D1462"/>
      <c r="E1462"/>
      <c r="F1462" s="83"/>
      <c r="G1462" s="44"/>
    </row>
    <row r="1463" spans="1:7">
      <c r="A1463" s="1"/>
      <c r="C1463"/>
      <c r="D1463"/>
      <c r="E1463"/>
      <c r="F1463" s="83"/>
      <c r="G1463" s="44"/>
    </row>
    <row r="1464" spans="1:7">
      <c r="A1464" s="1"/>
      <c r="C1464"/>
      <c r="D1464"/>
      <c r="E1464"/>
      <c r="F1464" s="83"/>
      <c r="G1464" s="44"/>
    </row>
    <row r="1465" spans="1:7">
      <c r="A1465" s="1"/>
      <c r="C1465"/>
      <c r="D1465"/>
      <c r="E1465"/>
      <c r="F1465" s="83"/>
      <c r="G1465" s="44"/>
    </row>
    <row r="1466" spans="1:7">
      <c r="A1466" s="1"/>
      <c r="C1466"/>
      <c r="D1466"/>
      <c r="E1466"/>
      <c r="F1466" s="83"/>
      <c r="G1466" s="44"/>
    </row>
    <row r="1467" spans="1:7">
      <c r="A1467" s="1"/>
      <c r="C1467"/>
      <c r="D1467"/>
      <c r="E1467"/>
      <c r="F1467" s="83"/>
      <c r="G1467" s="44"/>
    </row>
    <row r="1468" spans="1:7">
      <c r="A1468" s="1"/>
      <c r="C1468"/>
      <c r="D1468"/>
      <c r="E1468"/>
      <c r="F1468" s="83"/>
      <c r="G1468" s="44"/>
    </row>
    <row r="1469" spans="1:7">
      <c r="A1469" s="1"/>
      <c r="C1469"/>
      <c r="D1469"/>
      <c r="E1469"/>
      <c r="F1469" s="83"/>
      <c r="G1469" s="44"/>
    </row>
    <row r="1470" spans="1:7">
      <c r="A1470" s="1"/>
      <c r="C1470"/>
      <c r="D1470"/>
      <c r="E1470"/>
      <c r="F1470" s="83"/>
      <c r="G1470" s="44"/>
    </row>
    <row r="1471" spans="1:7">
      <c r="A1471" s="1"/>
      <c r="C1471"/>
      <c r="D1471"/>
      <c r="E1471"/>
      <c r="F1471" s="83"/>
      <c r="G1471" s="44"/>
    </row>
    <row r="1472" spans="1:7">
      <c r="A1472" s="1"/>
      <c r="C1472"/>
      <c r="D1472"/>
      <c r="E1472"/>
      <c r="F1472" s="83"/>
      <c r="G1472" s="44"/>
    </row>
    <row r="1473" spans="1:7">
      <c r="A1473" s="1"/>
      <c r="C1473"/>
      <c r="D1473"/>
      <c r="E1473"/>
      <c r="F1473" s="83"/>
      <c r="G1473" s="44"/>
    </row>
    <row r="1474" spans="1:7">
      <c r="A1474" s="1"/>
      <c r="C1474"/>
      <c r="D1474"/>
      <c r="E1474"/>
      <c r="F1474" s="83"/>
      <c r="G1474" s="44"/>
    </row>
    <row r="1475" spans="1:7">
      <c r="A1475" s="1"/>
      <c r="C1475"/>
      <c r="D1475"/>
      <c r="E1475"/>
      <c r="F1475" s="83"/>
      <c r="G1475" s="44"/>
    </row>
    <row r="1476" spans="1:7">
      <c r="A1476" s="1"/>
      <c r="C1476"/>
      <c r="D1476"/>
      <c r="E1476"/>
      <c r="F1476" s="83"/>
      <c r="G1476" s="44"/>
    </row>
    <row r="1477" spans="1:7">
      <c r="A1477" s="1"/>
      <c r="C1477"/>
      <c r="D1477"/>
      <c r="E1477"/>
      <c r="F1477" s="83"/>
      <c r="G1477" s="44"/>
    </row>
    <row r="1478" spans="1:7">
      <c r="A1478" s="1"/>
      <c r="C1478"/>
      <c r="D1478"/>
      <c r="E1478"/>
      <c r="F1478" s="83"/>
      <c r="G1478" s="44"/>
    </row>
    <row r="1479" spans="1:7">
      <c r="A1479" s="1"/>
      <c r="C1479"/>
      <c r="D1479"/>
      <c r="E1479"/>
      <c r="F1479" s="83"/>
      <c r="G1479" s="44"/>
    </row>
    <row r="1480" spans="1:7">
      <c r="A1480" s="1"/>
      <c r="C1480"/>
      <c r="D1480"/>
      <c r="E1480"/>
      <c r="F1480" s="83"/>
      <c r="G1480" s="44"/>
    </row>
    <row r="1481" spans="1:7">
      <c r="A1481" s="1"/>
      <c r="C1481"/>
      <c r="D1481"/>
      <c r="E1481"/>
      <c r="F1481" s="83"/>
      <c r="G1481" s="44"/>
    </row>
    <row r="1482" spans="1:7">
      <c r="A1482" s="1"/>
      <c r="C1482"/>
      <c r="D1482"/>
      <c r="E1482"/>
      <c r="F1482" s="83"/>
      <c r="G1482" s="44"/>
    </row>
    <row r="1483" spans="1:7">
      <c r="A1483" s="1"/>
      <c r="C1483"/>
      <c r="D1483"/>
      <c r="E1483"/>
      <c r="F1483" s="83"/>
      <c r="G1483" s="44"/>
    </row>
    <row r="1484" spans="1:7">
      <c r="A1484" s="1"/>
      <c r="C1484"/>
      <c r="D1484"/>
      <c r="E1484"/>
      <c r="F1484" s="83"/>
      <c r="G1484" s="44"/>
    </row>
    <row r="1485" spans="1:7">
      <c r="A1485" s="1"/>
      <c r="C1485"/>
      <c r="D1485"/>
      <c r="E1485"/>
      <c r="F1485" s="83"/>
      <c r="G1485" s="44"/>
    </row>
    <row r="1486" spans="1:7">
      <c r="A1486" s="1"/>
      <c r="C1486"/>
      <c r="D1486"/>
      <c r="E1486"/>
      <c r="F1486" s="83"/>
      <c r="G1486" s="44"/>
    </row>
    <row r="1487" spans="1:7">
      <c r="A1487" s="1"/>
      <c r="C1487"/>
      <c r="D1487"/>
      <c r="E1487"/>
      <c r="F1487" s="83"/>
      <c r="G1487" s="44"/>
    </row>
    <row r="1488" spans="1:7">
      <c r="A1488" s="1"/>
      <c r="C1488"/>
      <c r="D1488"/>
      <c r="E1488"/>
      <c r="F1488" s="83"/>
      <c r="G1488" s="44"/>
    </row>
    <row r="1489" spans="1:7">
      <c r="A1489" s="1"/>
      <c r="C1489"/>
      <c r="D1489"/>
      <c r="E1489"/>
      <c r="F1489" s="83"/>
      <c r="G1489" s="44"/>
    </row>
    <row r="1490" spans="1:7">
      <c r="A1490" s="1"/>
      <c r="C1490"/>
      <c r="D1490"/>
      <c r="E1490"/>
      <c r="F1490" s="83"/>
      <c r="G1490" s="44"/>
    </row>
    <row r="1491" spans="1:7">
      <c r="A1491" s="1"/>
      <c r="C1491"/>
      <c r="D1491"/>
      <c r="E1491"/>
      <c r="F1491" s="83"/>
      <c r="G1491" s="44"/>
    </row>
    <row r="1492" spans="1:7">
      <c r="A1492" s="1"/>
      <c r="C1492"/>
      <c r="D1492"/>
      <c r="E1492"/>
      <c r="F1492" s="83"/>
      <c r="G1492" s="44"/>
    </row>
    <row r="1493" spans="1:7">
      <c r="A1493" s="1"/>
      <c r="C1493"/>
      <c r="D1493"/>
      <c r="E1493"/>
      <c r="F1493" s="83"/>
      <c r="G1493" s="44"/>
    </row>
    <row r="1494" spans="1:7">
      <c r="A1494" s="1"/>
      <c r="C1494"/>
      <c r="D1494"/>
      <c r="E1494"/>
      <c r="F1494" s="83"/>
      <c r="G1494" s="44"/>
    </row>
    <row r="1495" spans="1:7">
      <c r="A1495" s="1"/>
      <c r="C1495"/>
      <c r="D1495"/>
      <c r="E1495"/>
      <c r="F1495" s="83"/>
      <c r="G1495" s="44"/>
    </row>
    <row r="1496" spans="1:7">
      <c r="A1496" s="1"/>
      <c r="C1496"/>
      <c r="D1496"/>
      <c r="E1496"/>
      <c r="F1496" s="83"/>
      <c r="G1496" s="44"/>
    </row>
    <row r="1497" spans="1:7">
      <c r="A1497" s="1"/>
      <c r="C1497"/>
      <c r="D1497"/>
      <c r="E1497"/>
      <c r="F1497" s="83"/>
      <c r="G1497" s="44"/>
    </row>
    <row r="1498" spans="1:7">
      <c r="A1498" s="1"/>
      <c r="C1498"/>
      <c r="D1498"/>
      <c r="E1498"/>
      <c r="F1498" s="83"/>
      <c r="G1498" s="44"/>
    </row>
    <row r="1499" spans="1:7">
      <c r="A1499" s="1"/>
      <c r="C1499"/>
      <c r="D1499"/>
      <c r="E1499"/>
      <c r="F1499" s="83"/>
      <c r="G1499" s="44"/>
    </row>
    <row r="1500" spans="1:7">
      <c r="A1500" s="1"/>
      <c r="C1500"/>
      <c r="D1500"/>
      <c r="E1500"/>
      <c r="F1500" s="83"/>
      <c r="G1500" s="44"/>
    </row>
    <row r="1501" spans="1:7">
      <c r="A1501" s="1"/>
      <c r="C1501"/>
      <c r="D1501"/>
      <c r="E1501"/>
      <c r="F1501" s="83"/>
      <c r="G1501" s="44"/>
    </row>
    <row r="1502" spans="1:7">
      <c r="A1502" s="1"/>
      <c r="C1502"/>
      <c r="D1502"/>
      <c r="E1502"/>
      <c r="F1502" s="83"/>
      <c r="G1502" s="44"/>
    </row>
    <row r="1503" spans="1:7">
      <c r="A1503" s="1"/>
      <c r="C1503"/>
      <c r="D1503"/>
      <c r="E1503"/>
      <c r="F1503" s="83"/>
      <c r="G1503" s="44"/>
    </row>
    <row r="1504" spans="1:7">
      <c r="A1504" s="1"/>
      <c r="C1504"/>
      <c r="D1504"/>
      <c r="E1504"/>
      <c r="F1504" s="83"/>
      <c r="G1504" s="44"/>
    </row>
    <row r="1505" spans="1:7">
      <c r="A1505" s="1"/>
      <c r="C1505"/>
      <c r="D1505"/>
      <c r="E1505"/>
      <c r="F1505" s="83"/>
      <c r="G1505" s="44"/>
    </row>
    <row r="1506" spans="1:7">
      <c r="A1506" s="1"/>
      <c r="C1506"/>
      <c r="D1506"/>
      <c r="E1506"/>
      <c r="F1506" s="83"/>
      <c r="G1506" s="44"/>
    </row>
    <row r="1507" spans="1:7">
      <c r="A1507" s="1"/>
      <c r="C1507"/>
      <c r="D1507"/>
      <c r="E1507"/>
      <c r="F1507" s="83"/>
      <c r="G1507" s="44"/>
    </row>
    <row r="1508" spans="1:7">
      <c r="A1508" s="1"/>
      <c r="C1508"/>
      <c r="D1508"/>
      <c r="E1508"/>
      <c r="F1508" s="83"/>
      <c r="G1508" s="44"/>
    </row>
    <row r="1509" spans="1:7">
      <c r="A1509" s="1"/>
      <c r="C1509"/>
      <c r="D1509"/>
      <c r="E1509"/>
      <c r="F1509" s="83"/>
      <c r="G1509" s="44"/>
    </row>
    <row r="1510" spans="1:7">
      <c r="A1510" s="1"/>
      <c r="C1510"/>
      <c r="D1510"/>
      <c r="E1510"/>
      <c r="F1510" s="83"/>
      <c r="G1510" s="44"/>
    </row>
    <row r="1511" spans="1:7">
      <c r="A1511" s="1"/>
      <c r="C1511"/>
      <c r="D1511"/>
      <c r="E1511"/>
      <c r="F1511" s="83"/>
      <c r="G1511" s="44"/>
    </row>
    <row r="1512" spans="1:7">
      <c r="A1512" s="1"/>
      <c r="C1512"/>
      <c r="D1512"/>
      <c r="E1512"/>
      <c r="F1512" s="83"/>
      <c r="G1512" s="44"/>
    </row>
    <row r="1513" spans="1:7">
      <c r="A1513" s="1"/>
      <c r="C1513"/>
      <c r="D1513"/>
      <c r="E1513"/>
      <c r="F1513" s="83"/>
      <c r="G1513" s="44"/>
    </row>
    <row r="1514" spans="1:7">
      <c r="A1514" s="1"/>
      <c r="C1514"/>
      <c r="D1514"/>
      <c r="E1514"/>
      <c r="F1514" s="83"/>
      <c r="G1514" s="44"/>
    </row>
    <row r="1515" spans="1:7">
      <c r="A1515" s="1"/>
      <c r="C1515"/>
      <c r="D1515"/>
      <c r="E1515"/>
      <c r="F1515" s="83"/>
      <c r="G1515" s="44"/>
    </row>
    <row r="1516" spans="1:7">
      <c r="A1516" s="1"/>
      <c r="C1516"/>
      <c r="D1516"/>
      <c r="E1516"/>
      <c r="F1516" s="83"/>
      <c r="G1516" s="44"/>
    </row>
    <row r="1517" spans="1:7">
      <c r="A1517" s="1"/>
      <c r="C1517"/>
      <c r="D1517"/>
      <c r="E1517"/>
      <c r="F1517" s="83"/>
      <c r="G1517" s="44"/>
    </row>
    <row r="1518" spans="1:7">
      <c r="A1518" s="1"/>
      <c r="C1518"/>
      <c r="D1518"/>
      <c r="E1518"/>
      <c r="F1518" s="83"/>
      <c r="G1518" s="44"/>
    </row>
    <row r="1519" spans="1:7">
      <c r="A1519" s="1"/>
      <c r="C1519"/>
      <c r="D1519"/>
      <c r="E1519"/>
      <c r="F1519" s="83"/>
      <c r="G1519" s="44"/>
    </row>
    <row r="1520" spans="1:7">
      <c r="A1520" s="1"/>
      <c r="C1520"/>
      <c r="D1520"/>
      <c r="E1520"/>
      <c r="F1520" s="83"/>
      <c r="G1520" s="44"/>
    </row>
    <row r="1521" spans="1:7">
      <c r="A1521" s="1"/>
      <c r="C1521"/>
      <c r="D1521"/>
      <c r="E1521"/>
      <c r="F1521" s="83"/>
      <c r="G1521" s="44"/>
    </row>
    <row r="1522" spans="1:7">
      <c r="A1522" s="1"/>
      <c r="C1522"/>
      <c r="D1522"/>
      <c r="E1522"/>
      <c r="F1522" s="83"/>
      <c r="G1522" s="44"/>
    </row>
    <row r="1523" spans="1:7">
      <c r="A1523" s="1"/>
      <c r="C1523"/>
      <c r="D1523"/>
      <c r="E1523"/>
      <c r="F1523" s="83"/>
      <c r="G1523" s="44"/>
    </row>
    <row r="1524" spans="1:7">
      <c r="A1524" s="1"/>
      <c r="C1524"/>
      <c r="D1524"/>
      <c r="E1524"/>
      <c r="F1524" s="83"/>
      <c r="G1524" s="44"/>
    </row>
    <row r="1525" spans="1:7">
      <c r="A1525" s="1"/>
      <c r="C1525"/>
      <c r="D1525"/>
      <c r="E1525"/>
      <c r="F1525" s="83"/>
      <c r="G1525" s="44"/>
    </row>
    <row r="1526" spans="1:7">
      <c r="A1526" s="1"/>
      <c r="C1526"/>
      <c r="D1526"/>
      <c r="E1526"/>
      <c r="F1526" s="83"/>
      <c r="G1526" s="44"/>
    </row>
    <row r="1527" spans="1:7">
      <c r="A1527" s="1"/>
      <c r="C1527"/>
      <c r="D1527"/>
      <c r="E1527"/>
      <c r="F1527" s="83"/>
      <c r="G1527" s="44"/>
    </row>
    <row r="1528" spans="1:7">
      <c r="A1528" s="1"/>
      <c r="C1528"/>
      <c r="D1528"/>
      <c r="E1528"/>
      <c r="F1528" s="83"/>
      <c r="G1528" s="44"/>
    </row>
    <row r="1529" spans="1:7">
      <c r="A1529" s="1"/>
      <c r="C1529"/>
      <c r="D1529"/>
      <c r="E1529"/>
      <c r="F1529" s="83"/>
      <c r="G1529" s="44"/>
    </row>
    <row r="1530" spans="1:7">
      <c r="A1530" s="1"/>
      <c r="C1530"/>
      <c r="D1530"/>
      <c r="E1530"/>
      <c r="F1530" s="83"/>
      <c r="G1530" s="44"/>
    </row>
    <row r="1531" spans="1:7">
      <c r="A1531" s="1"/>
      <c r="C1531"/>
      <c r="D1531"/>
      <c r="E1531"/>
      <c r="F1531" s="83"/>
      <c r="G1531" s="44"/>
    </row>
    <row r="1532" spans="1:7">
      <c r="A1532" s="1"/>
      <c r="C1532"/>
      <c r="D1532"/>
      <c r="E1532"/>
      <c r="F1532" s="83"/>
      <c r="G1532" s="44"/>
    </row>
    <row r="1533" spans="1:7">
      <c r="A1533" s="1"/>
      <c r="C1533"/>
      <c r="D1533"/>
      <c r="E1533"/>
      <c r="F1533" s="83"/>
      <c r="G1533" s="44"/>
    </row>
    <row r="1534" spans="1:7">
      <c r="A1534" s="1"/>
      <c r="C1534"/>
      <c r="D1534"/>
      <c r="E1534"/>
      <c r="F1534" s="83"/>
      <c r="G1534" s="44"/>
    </row>
    <row r="1535" spans="1:7">
      <c r="A1535" s="1"/>
      <c r="C1535"/>
      <c r="D1535"/>
      <c r="E1535"/>
      <c r="F1535" s="83"/>
      <c r="G1535" s="44"/>
    </row>
    <row r="1536" spans="1:7">
      <c r="A1536" s="1"/>
      <c r="C1536"/>
      <c r="D1536"/>
      <c r="E1536"/>
      <c r="F1536" s="83"/>
      <c r="G1536" s="44"/>
    </row>
    <row r="1537" spans="1:7">
      <c r="A1537" s="1"/>
      <c r="C1537"/>
      <c r="D1537"/>
      <c r="E1537"/>
      <c r="F1537" s="83"/>
      <c r="G1537" s="44"/>
    </row>
    <row r="1538" spans="1:7">
      <c r="A1538" s="1"/>
      <c r="C1538"/>
      <c r="D1538"/>
      <c r="E1538"/>
      <c r="F1538" s="83"/>
      <c r="G1538" s="44"/>
    </row>
    <row r="1539" spans="1:7">
      <c r="A1539" s="1"/>
      <c r="C1539"/>
      <c r="D1539"/>
      <c r="E1539"/>
      <c r="F1539" s="83"/>
      <c r="G1539" s="44"/>
    </row>
    <row r="1540" spans="1:7">
      <c r="A1540" s="1"/>
      <c r="C1540"/>
      <c r="D1540"/>
      <c r="E1540"/>
      <c r="F1540" s="83"/>
      <c r="G1540" s="44"/>
    </row>
    <row r="1541" spans="1:7">
      <c r="A1541" s="1"/>
      <c r="C1541"/>
      <c r="D1541"/>
      <c r="E1541"/>
      <c r="F1541" s="83"/>
      <c r="G1541" s="44"/>
    </row>
    <row r="1542" spans="1:7">
      <c r="A1542" s="1"/>
      <c r="C1542"/>
      <c r="D1542"/>
      <c r="E1542"/>
      <c r="F1542" s="83"/>
      <c r="G1542" s="44"/>
    </row>
    <row r="1543" spans="1:7">
      <c r="A1543" s="1"/>
      <c r="C1543"/>
      <c r="D1543"/>
      <c r="E1543"/>
      <c r="F1543" s="83"/>
      <c r="G1543" s="44"/>
    </row>
    <row r="1544" spans="1:7">
      <c r="A1544" s="1"/>
      <c r="C1544"/>
      <c r="D1544"/>
      <c r="E1544"/>
      <c r="F1544" s="83"/>
      <c r="G1544" s="44"/>
    </row>
    <row r="1545" spans="1:7">
      <c r="A1545" s="1"/>
      <c r="C1545"/>
      <c r="D1545"/>
      <c r="E1545"/>
      <c r="F1545" s="83"/>
      <c r="G1545" s="44"/>
    </row>
    <row r="1546" spans="1:7">
      <c r="A1546" s="1"/>
      <c r="C1546"/>
      <c r="D1546"/>
      <c r="E1546"/>
      <c r="F1546" s="83"/>
      <c r="G1546" s="44"/>
    </row>
    <row r="1547" spans="1:7">
      <c r="A1547" s="1"/>
      <c r="C1547"/>
      <c r="D1547"/>
      <c r="E1547"/>
      <c r="F1547" s="83"/>
      <c r="G1547" s="44"/>
    </row>
    <row r="1548" spans="1:7">
      <c r="A1548" s="1"/>
      <c r="C1548"/>
      <c r="D1548"/>
      <c r="E1548"/>
      <c r="F1548" s="83"/>
      <c r="G1548" s="44"/>
    </row>
    <row r="1549" spans="1:7">
      <c r="A1549" s="1"/>
      <c r="C1549"/>
      <c r="D1549"/>
      <c r="E1549"/>
      <c r="F1549" s="83"/>
      <c r="G1549" s="44"/>
    </row>
    <row r="1550" spans="1:7">
      <c r="A1550" s="1"/>
      <c r="C1550"/>
      <c r="D1550"/>
      <c r="E1550"/>
      <c r="F1550" s="83"/>
      <c r="G1550" s="44"/>
    </row>
    <row r="1551" spans="1:7">
      <c r="A1551" s="1"/>
      <c r="C1551"/>
      <c r="D1551"/>
      <c r="E1551"/>
      <c r="F1551" s="83"/>
      <c r="G1551" s="44"/>
    </row>
    <row r="1552" spans="1:7">
      <c r="A1552" s="1"/>
      <c r="C1552"/>
      <c r="D1552"/>
      <c r="E1552"/>
      <c r="F1552" s="83"/>
      <c r="G1552" s="44"/>
    </row>
    <row r="1553" spans="1:7">
      <c r="A1553" s="1"/>
      <c r="C1553"/>
      <c r="D1553"/>
      <c r="E1553"/>
      <c r="F1553" s="83"/>
      <c r="G1553" s="44"/>
    </row>
    <row r="1554" spans="1:7">
      <c r="A1554" s="1"/>
      <c r="C1554"/>
      <c r="D1554"/>
      <c r="E1554"/>
      <c r="F1554" s="83"/>
      <c r="G1554" s="44"/>
    </row>
    <row r="1555" spans="1:7">
      <c r="A1555" s="1"/>
      <c r="C1555"/>
      <c r="D1555"/>
      <c r="E1555"/>
      <c r="F1555" s="83"/>
      <c r="G1555" s="44"/>
    </row>
    <row r="1556" spans="1:7">
      <c r="A1556" s="1"/>
      <c r="C1556"/>
      <c r="D1556"/>
      <c r="E1556"/>
      <c r="F1556" s="83"/>
      <c r="G1556" s="44"/>
    </row>
    <row r="1557" spans="1:7">
      <c r="A1557" s="1"/>
      <c r="C1557"/>
      <c r="D1557"/>
      <c r="E1557"/>
      <c r="F1557" s="83"/>
      <c r="G1557" s="44"/>
    </row>
    <row r="1558" spans="1:7">
      <c r="A1558" s="1"/>
      <c r="C1558"/>
      <c r="D1558"/>
      <c r="E1558"/>
      <c r="F1558" s="83"/>
      <c r="G1558" s="44"/>
    </row>
    <row r="1559" spans="1:7">
      <c r="A1559" s="1"/>
      <c r="C1559"/>
      <c r="D1559"/>
      <c r="E1559"/>
      <c r="F1559" s="83"/>
      <c r="G1559" s="44"/>
    </row>
    <row r="1560" spans="1:7">
      <c r="A1560" s="1"/>
      <c r="C1560"/>
      <c r="D1560"/>
      <c r="E1560"/>
      <c r="F1560" s="83"/>
      <c r="G1560" s="44"/>
    </row>
    <row r="1561" spans="1:7">
      <c r="A1561" s="1"/>
      <c r="C1561"/>
      <c r="D1561"/>
      <c r="E1561"/>
      <c r="F1561" s="83"/>
      <c r="G1561" s="44"/>
    </row>
    <row r="1562" spans="1:7">
      <c r="A1562" s="1"/>
      <c r="C1562"/>
      <c r="D1562"/>
      <c r="E1562"/>
      <c r="F1562" s="83"/>
      <c r="G1562" s="44"/>
    </row>
    <row r="1563" spans="1:7">
      <c r="A1563" s="1"/>
      <c r="C1563"/>
      <c r="D1563"/>
      <c r="E1563"/>
      <c r="F1563" s="83"/>
      <c r="G1563" s="44"/>
    </row>
    <row r="1564" spans="1:7">
      <c r="A1564" s="1"/>
      <c r="C1564"/>
      <c r="D1564"/>
      <c r="E1564"/>
      <c r="F1564" s="83"/>
      <c r="G1564" s="44"/>
    </row>
    <row r="1565" spans="1:7">
      <c r="A1565" s="1"/>
      <c r="C1565"/>
      <c r="D1565"/>
      <c r="E1565"/>
      <c r="F1565" s="83"/>
      <c r="G1565" s="44"/>
    </row>
    <row r="1566" spans="1:7">
      <c r="A1566" s="1"/>
      <c r="C1566"/>
      <c r="D1566"/>
      <c r="E1566"/>
      <c r="F1566" s="83"/>
      <c r="G1566" s="44"/>
    </row>
    <row r="1567" spans="1:7">
      <c r="A1567" s="1"/>
      <c r="C1567"/>
      <c r="D1567"/>
      <c r="E1567"/>
      <c r="F1567" s="83"/>
      <c r="G1567" s="44"/>
    </row>
    <row r="1568" spans="1:7">
      <c r="A1568" s="1"/>
      <c r="C1568"/>
      <c r="D1568"/>
      <c r="E1568"/>
      <c r="F1568" s="83"/>
      <c r="G1568" s="44"/>
    </row>
    <row r="1569" spans="1:7">
      <c r="A1569" s="1"/>
      <c r="C1569"/>
      <c r="D1569"/>
      <c r="E1569"/>
      <c r="F1569" s="83"/>
      <c r="G1569" s="44"/>
    </row>
    <row r="1570" spans="1:7">
      <c r="A1570" s="1"/>
      <c r="C1570"/>
      <c r="D1570"/>
      <c r="E1570"/>
      <c r="F1570" s="83"/>
      <c r="G1570" s="44"/>
    </row>
    <row r="1571" spans="1:7">
      <c r="A1571" s="1"/>
      <c r="C1571"/>
      <c r="D1571"/>
      <c r="E1571"/>
      <c r="F1571" s="83"/>
      <c r="G1571" s="44"/>
    </row>
    <row r="1572" spans="1:7">
      <c r="A1572" s="1"/>
      <c r="C1572"/>
      <c r="D1572"/>
      <c r="E1572"/>
      <c r="F1572" s="83"/>
      <c r="G1572" s="44"/>
    </row>
    <row r="1573" spans="1:7">
      <c r="A1573" s="1"/>
      <c r="C1573"/>
      <c r="D1573"/>
      <c r="E1573"/>
      <c r="F1573" s="83"/>
      <c r="G1573" s="44"/>
    </row>
    <row r="1574" spans="1:7">
      <c r="A1574" s="1"/>
      <c r="C1574"/>
      <c r="D1574"/>
      <c r="E1574"/>
      <c r="F1574" s="83"/>
      <c r="G1574" s="44"/>
    </row>
    <row r="1575" spans="1:7">
      <c r="A1575" s="1"/>
      <c r="C1575"/>
      <c r="D1575"/>
      <c r="E1575"/>
      <c r="F1575" s="83"/>
      <c r="G1575" s="44"/>
    </row>
    <row r="1576" spans="1:7">
      <c r="A1576" s="1"/>
      <c r="C1576"/>
      <c r="D1576"/>
      <c r="E1576"/>
      <c r="F1576" s="83"/>
      <c r="G1576" s="44"/>
    </row>
    <row r="1577" spans="1:7">
      <c r="A1577" s="1"/>
      <c r="C1577"/>
      <c r="D1577"/>
      <c r="E1577"/>
      <c r="F1577" s="83"/>
      <c r="G1577" s="44"/>
    </row>
    <row r="1578" spans="1:7">
      <c r="A1578" s="1"/>
      <c r="C1578"/>
      <c r="D1578"/>
      <c r="E1578"/>
      <c r="F1578" s="83"/>
      <c r="G1578" s="44"/>
    </row>
    <row r="1579" spans="1:7">
      <c r="A1579" s="1"/>
      <c r="C1579"/>
      <c r="D1579"/>
      <c r="E1579"/>
      <c r="F1579" s="83"/>
      <c r="G1579" s="44"/>
    </row>
    <row r="1580" spans="1:7">
      <c r="A1580" s="1"/>
      <c r="C1580"/>
      <c r="D1580"/>
      <c r="E1580"/>
      <c r="F1580" s="83"/>
      <c r="G1580" s="44"/>
    </row>
    <row r="1581" spans="1:7">
      <c r="A1581" s="1"/>
      <c r="C1581"/>
      <c r="D1581"/>
      <c r="E1581"/>
      <c r="F1581" s="83"/>
      <c r="G1581" s="44"/>
    </row>
    <row r="1582" spans="1:7">
      <c r="A1582" s="1"/>
      <c r="C1582"/>
      <c r="D1582"/>
      <c r="E1582"/>
      <c r="F1582" s="83"/>
      <c r="G1582" s="44"/>
    </row>
    <row r="1583" spans="1:7">
      <c r="A1583" s="1"/>
      <c r="C1583"/>
      <c r="D1583"/>
      <c r="E1583"/>
      <c r="F1583" s="83"/>
      <c r="G1583" s="44"/>
    </row>
    <row r="1584" spans="1:7">
      <c r="A1584" s="1"/>
      <c r="C1584"/>
      <c r="D1584"/>
      <c r="E1584"/>
      <c r="F1584" s="83"/>
      <c r="G1584" s="44"/>
    </row>
    <row r="1585" spans="1:7">
      <c r="A1585" s="1"/>
      <c r="C1585"/>
      <c r="D1585"/>
      <c r="E1585"/>
      <c r="F1585" s="83"/>
      <c r="G1585" s="44"/>
    </row>
    <row r="1586" spans="1:7">
      <c r="A1586" s="1"/>
      <c r="C1586"/>
      <c r="D1586"/>
      <c r="E1586"/>
      <c r="F1586" s="83"/>
      <c r="G1586" s="44"/>
    </row>
    <row r="1587" spans="1:7">
      <c r="A1587" s="1"/>
      <c r="C1587"/>
      <c r="D1587"/>
      <c r="E1587"/>
      <c r="F1587" s="83"/>
      <c r="G1587" s="44"/>
    </row>
    <row r="1588" spans="1:7">
      <c r="A1588" s="1"/>
      <c r="C1588"/>
      <c r="D1588"/>
      <c r="E1588"/>
      <c r="F1588" s="83"/>
      <c r="G1588" s="44"/>
    </row>
    <row r="1589" spans="1:7">
      <c r="A1589" s="1"/>
      <c r="C1589"/>
      <c r="D1589"/>
      <c r="E1589"/>
      <c r="F1589" s="83"/>
      <c r="G1589" s="44"/>
    </row>
    <row r="1590" spans="1:7">
      <c r="A1590" s="1"/>
      <c r="C1590"/>
      <c r="D1590"/>
      <c r="E1590"/>
      <c r="F1590" s="83"/>
      <c r="G1590" s="44"/>
    </row>
    <row r="1591" spans="1:7">
      <c r="A1591" s="1"/>
      <c r="C1591"/>
      <c r="D1591"/>
      <c r="E1591"/>
      <c r="F1591" s="83"/>
      <c r="G1591" s="44"/>
    </row>
    <row r="1592" spans="1:7">
      <c r="A1592" s="1"/>
      <c r="C1592"/>
      <c r="D1592"/>
      <c r="E1592"/>
      <c r="F1592" s="83"/>
      <c r="G1592" s="44"/>
    </row>
    <row r="1593" spans="1:7">
      <c r="A1593" s="1"/>
      <c r="C1593"/>
      <c r="D1593"/>
      <c r="E1593"/>
      <c r="F1593" s="83"/>
      <c r="G1593" s="44"/>
    </row>
    <row r="1594" spans="1:7">
      <c r="A1594" s="1"/>
      <c r="C1594"/>
      <c r="D1594"/>
      <c r="E1594"/>
      <c r="F1594" s="83"/>
      <c r="G1594" s="44"/>
    </row>
    <row r="1595" spans="1:7">
      <c r="A1595" s="1"/>
      <c r="C1595"/>
      <c r="D1595"/>
      <c r="E1595"/>
      <c r="F1595" s="83"/>
      <c r="G1595" s="44"/>
    </row>
    <row r="1596" spans="1:7">
      <c r="A1596" s="1"/>
      <c r="C1596"/>
      <c r="D1596"/>
      <c r="E1596"/>
      <c r="F1596" s="83"/>
      <c r="G1596" s="44"/>
    </row>
    <row r="1597" spans="1:7">
      <c r="A1597" s="1"/>
      <c r="C1597"/>
      <c r="D1597"/>
      <c r="E1597"/>
      <c r="F1597" s="83"/>
      <c r="G1597" s="44"/>
    </row>
    <row r="1598" spans="1:7">
      <c r="A1598" s="1"/>
      <c r="C1598"/>
      <c r="D1598"/>
      <c r="E1598"/>
      <c r="F1598" s="83"/>
      <c r="G1598" s="44"/>
    </row>
    <row r="1599" spans="1:7">
      <c r="A1599" s="1"/>
      <c r="C1599"/>
      <c r="D1599"/>
      <c r="E1599"/>
      <c r="F1599" s="83"/>
      <c r="G1599" s="44"/>
    </row>
    <row r="1600" spans="1:7">
      <c r="A1600" s="1"/>
      <c r="C1600"/>
      <c r="D1600"/>
      <c r="E1600"/>
      <c r="F1600" s="83"/>
      <c r="G1600" s="44"/>
    </row>
    <row r="1601" spans="1:7">
      <c r="A1601" s="1"/>
      <c r="C1601"/>
      <c r="D1601"/>
      <c r="E1601"/>
      <c r="F1601" s="83"/>
      <c r="G1601" s="44"/>
    </row>
    <row r="1602" spans="1:7">
      <c r="A1602" s="1"/>
      <c r="C1602"/>
      <c r="D1602"/>
      <c r="E1602"/>
      <c r="F1602" s="83"/>
      <c r="G1602" s="44"/>
    </row>
    <row r="1603" spans="1:7">
      <c r="A1603" s="1"/>
      <c r="C1603"/>
      <c r="D1603"/>
      <c r="E1603"/>
      <c r="F1603" s="83"/>
      <c r="G1603" s="44"/>
    </row>
    <row r="1604" spans="1:7">
      <c r="A1604" s="1"/>
      <c r="C1604"/>
      <c r="D1604"/>
      <c r="E1604"/>
      <c r="F1604" s="83"/>
      <c r="G1604" s="44"/>
    </row>
    <row r="1605" spans="1:7">
      <c r="A1605" s="1"/>
      <c r="C1605"/>
      <c r="D1605"/>
      <c r="E1605"/>
      <c r="F1605" s="83"/>
      <c r="G1605" s="44"/>
    </row>
    <row r="1606" spans="1:7">
      <c r="A1606" s="1"/>
      <c r="C1606"/>
      <c r="D1606"/>
      <c r="E1606"/>
      <c r="F1606" s="83"/>
      <c r="G1606" s="44"/>
    </row>
    <row r="1607" spans="1:7">
      <c r="A1607" s="1"/>
      <c r="C1607"/>
      <c r="D1607"/>
      <c r="E1607"/>
      <c r="F1607" s="83"/>
      <c r="G1607" s="44"/>
    </row>
    <row r="1608" spans="1:7">
      <c r="A1608" s="1"/>
      <c r="C1608"/>
      <c r="D1608"/>
      <c r="E1608"/>
      <c r="F1608" s="83"/>
      <c r="G1608" s="44"/>
    </row>
    <row r="1609" spans="1:7">
      <c r="A1609" s="1"/>
      <c r="C1609"/>
      <c r="D1609"/>
      <c r="E1609"/>
      <c r="F1609" s="83"/>
      <c r="G1609" s="44"/>
    </row>
    <row r="1610" spans="1:7">
      <c r="A1610" s="1"/>
      <c r="C1610"/>
      <c r="D1610"/>
      <c r="E1610"/>
      <c r="F1610" s="83"/>
      <c r="G1610" s="44"/>
    </row>
    <row r="1611" spans="1:7">
      <c r="A1611" s="1"/>
      <c r="C1611"/>
      <c r="D1611"/>
      <c r="E1611"/>
      <c r="F1611" s="83"/>
      <c r="G1611" s="44"/>
    </row>
    <row r="1612" spans="1:7">
      <c r="A1612" s="1"/>
      <c r="C1612"/>
      <c r="D1612"/>
      <c r="E1612"/>
      <c r="F1612" s="83"/>
      <c r="G1612" s="44"/>
    </row>
    <row r="1613" spans="1:7">
      <c r="A1613" s="1"/>
      <c r="C1613"/>
      <c r="D1613"/>
      <c r="E1613"/>
      <c r="F1613" s="83"/>
      <c r="G1613" s="44"/>
    </row>
    <row r="1614" spans="1:7">
      <c r="A1614" s="1"/>
      <c r="C1614"/>
      <c r="D1614"/>
      <c r="E1614"/>
      <c r="F1614" s="83"/>
      <c r="G1614" s="44"/>
    </row>
    <row r="1615" spans="1:7">
      <c r="A1615" s="1"/>
      <c r="C1615"/>
      <c r="D1615"/>
      <c r="E1615"/>
      <c r="F1615" s="83"/>
      <c r="G1615" s="44"/>
    </row>
    <row r="1616" spans="1:7">
      <c r="A1616" s="1"/>
      <c r="C1616"/>
      <c r="D1616"/>
      <c r="E1616"/>
      <c r="F1616" s="83"/>
      <c r="G1616" s="44"/>
    </row>
    <row r="1617" spans="1:7">
      <c r="A1617" s="1"/>
      <c r="C1617"/>
      <c r="D1617"/>
      <c r="E1617"/>
      <c r="F1617" s="83"/>
      <c r="G1617" s="44"/>
    </row>
    <row r="1618" spans="1:7">
      <c r="A1618" s="1"/>
      <c r="C1618"/>
      <c r="D1618"/>
      <c r="E1618"/>
      <c r="F1618" s="83"/>
      <c r="G1618" s="44"/>
    </row>
    <row r="1619" spans="1:7">
      <c r="A1619" s="1"/>
      <c r="C1619"/>
      <c r="D1619"/>
      <c r="E1619"/>
      <c r="F1619" s="83"/>
      <c r="G1619" s="44"/>
    </row>
    <row r="1620" spans="1:7">
      <c r="A1620" s="1"/>
      <c r="C1620"/>
      <c r="D1620"/>
      <c r="E1620"/>
      <c r="F1620" s="83"/>
      <c r="G1620" s="44"/>
    </row>
    <row r="1621" spans="1:7">
      <c r="A1621" s="1"/>
      <c r="C1621"/>
      <c r="D1621"/>
      <c r="E1621"/>
      <c r="F1621" s="83"/>
      <c r="G1621" s="44"/>
    </row>
    <row r="1622" spans="1:7">
      <c r="A1622" s="1"/>
      <c r="C1622"/>
      <c r="D1622"/>
      <c r="E1622"/>
      <c r="F1622" s="83"/>
      <c r="G1622" s="44"/>
    </row>
    <row r="1623" spans="1:7">
      <c r="A1623" s="1"/>
      <c r="C1623"/>
      <c r="D1623"/>
      <c r="E1623"/>
      <c r="F1623" s="83"/>
      <c r="G1623" s="44"/>
    </row>
    <row r="1624" spans="1:7">
      <c r="A1624" s="1"/>
      <c r="C1624"/>
      <c r="D1624"/>
      <c r="E1624"/>
      <c r="F1624" s="83"/>
      <c r="G1624" s="44"/>
    </row>
    <row r="1625" spans="1:7">
      <c r="A1625" s="1"/>
      <c r="C1625"/>
      <c r="D1625"/>
      <c r="E1625"/>
      <c r="F1625" s="83"/>
      <c r="G1625" s="44"/>
    </row>
    <row r="1626" spans="1:7">
      <c r="A1626" s="1"/>
      <c r="C1626"/>
      <c r="D1626"/>
      <c r="E1626"/>
      <c r="F1626" s="83"/>
      <c r="G1626" s="44"/>
    </row>
    <row r="1627" spans="1:7">
      <c r="A1627" s="1"/>
      <c r="C1627"/>
      <c r="D1627"/>
      <c r="E1627"/>
      <c r="F1627" s="83"/>
      <c r="G1627" s="44"/>
    </row>
    <row r="1628" spans="1:7">
      <c r="A1628" s="1"/>
      <c r="C1628"/>
      <c r="D1628"/>
      <c r="E1628"/>
      <c r="F1628" s="83"/>
      <c r="G1628" s="44"/>
    </row>
    <row r="1629" spans="1:7">
      <c r="A1629" s="1"/>
      <c r="C1629"/>
      <c r="D1629"/>
      <c r="E1629"/>
      <c r="F1629" s="83"/>
      <c r="G1629" s="44"/>
    </row>
    <row r="1630" spans="1:7">
      <c r="A1630" s="1"/>
      <c r="C1630"/>
      <c r="D1630"/>
      <c r="E1630"/>
      <c r="F1630" s="83"/>
      <c r="G1630" s="44"/>
    </row>
    <row r="1631" spans="1:7">
      <c r="A1631" s="1"/>
      <c r="C1631"/>
      <c r="D1631"/>
      <c r="E1631"/>
      <c r="F1631" s="83"/>
      <c r="G1631" s="44"/>
    </row>
    <row r="1632" spans="1:7">
      <c r="A1632" s="1"/>
      <c r="C1632"/>
      <c r="D1632"/>
      <c r="E1632"/>
      <c r="F1632" s="83"/>
      <c r="G1632" s="44"/>
    </row>
    <row r="1633" spans="1:7">
      <c r="A1633" s="1"/>
      <c r="C1633"/>
      <c r="D1633"/>
      <c r="E1633"/>
      <c r="F1633" s="83"/>
      <c r="G1633" s="44"/>
    </row>
    <row r="1634" spans="1:7">
      <c r="A1634" s="1"/>
      <c r="C1634"/>
      <c r="D1634"/>
      <c r="E1634"/>
      <c r="F1634" s="83"/>
      <c r="G1634" s="44"/>
    </row>
    <row r="1635" spans="1:7">
      <c r="A1635" s="1"/>
      <c r="C1635"/>
      <c r="D1635"/>
      <c r="E1635"/>
      <c r="F1635" s="83"/>
      <c r="G1635" s="44"/>
    </row>
    <row r="1636" spans="1:7">
      <c r="A1636" s="1"/>
      <c r="C1636"/>
      <c r="D1636"/>
      <c r="E1636"/>
      <c r="F1636" s="83"/>
      <c r="G1636" s="44"/>
    </row>
    <row r="1637" spans="1:7">
      <c r="A1637" s="1"/>
      <c r="C1637"/>
      <c r="D1637"/>
      <c r="E1637"/>
      <c r="F1637" s="83"/>
      <c r="G1637" s="44"/>
    </row>
    <row r="1638" spans="1:7">
      <c r="A1638" s="1"/>
      <c r="C1638"/>
      <c r="D1638"/>
      <c r="E1638"/>
      <c r="F1638" s="83"/>
      <c r="G1638" s="44"/>
    </row>
    <row r="1639" spans="1:7">
      <c r="A1639" s="1"/>
      <c r="C1639"/>
      <c r="D1639"/>
      <c r="E1639"/>
      <c r="F1639" s="83"/>
      <c r="G1639" s="44"/>
    </row>
    <row r="1640" spans="1:7">
      <c r="A1640" s="1"/>
      <c r="C1640"/>
      <c r="D1640"/>
      <c r="E1640"/>
      <c r="F1640" s="83"/>
      <c r="G1640" s="44"/>
    </row>
    <row r="1641" spans="1:7">
      <c r="A1641" s="1"/>
      <c r="C1641"/>
      <c r="D1641"/>
      <c r="E1641"/>
      <c r="F1641" s="83"/>
      <c r="G1641" s="44"/>
    </row>
    <row r="1642" spans="1:7">
      <c r="A1642" s="1"/>
      <c r="C1642"/>
      <c r="D1642"/>
      <c r="E1642"/>
      <c r="F1642" s="83"/>
      <c r="G1642" s="44"/>
    </row>
    <row r="1643" spans="1:7">
      <c r="A1643" s="1"/>
      <c r="C1643"/>
      <c r="D1643"/>
      <c r="E1643"/>
      <c r="F1643" s="83"/>
      <c r="G1643" s="44"/>
    </row>
    <row r="1644" spans="1:7">
      <c r="A1644" s="1"/>
      <c r="C1644"/>
      <c r="D1644"/>
      <c r="E1644"/>
      <c r="F1644" s="83"/>
      <c r="G1644" s="44"/>
    </row>
    <row r="1645" spans="1:7">
      <c r="A1645" s="1"/>
      <c r="C1645"/>
      <c r="D1645"/>
      <c r="E1645"/>
      <c r="F1645" s="83"/>
      <c r="G1645" s="44"/>
    </row>
    <row r="1646" spans="1:7">
      <c r="A1646" s="1"/>
      <c r="C1646"/>
      <c r="D1646"/>
      <c r="E1646"/>
      <c r="F1646" s="83"/>
      <c r="G1646" s="44"/>
    </row>
    <row r="1647" spans="1:7">
      <c r="A1647" s="1"/>
      <c r="C1647"/>
      <c r="D1647"/>
      <c r="E1647"/>
      <c r="F1647" s="83"/>
      <c r="G1647" s="44"/>
    </row>
    <row r="1648" spans="1:7">
      <c r="A1648" s="1"/>
      <c r="C1648"/>
      <c r="D1648"/>
      <c r="E1648"/>
      <c r="F1648" s="83"/>
      <c r="G1648" s="44"/>
    </row>
    <row r="1649" spans="1:9">
      <c r="A1649" s="1"/>
      <c r="C1649"/>
      <c r="D1649"/>
      <c r="E1649"/>
      <c r="F1649" s="83"/>
      <c r="G1649" s="44"/>
    </row>
    <row r="1650" spans="1:9">
      <c r="A1650" s="1"/>
      <c r="C1650"/>
      <c r="D1650"/>
      <c r="E1650"/>
      <c r="F1650" s="83"/>
      <c r="G1650" s="44"/>
    </row>
    <row r="1651" spans="1:9">
      <c r="A1651" s="1"/>
      <c r="C1651"/>
      <c r="D1651"/>
      <c r="E1651"/>
      <c r="F1651" s="83"/>
      <c r="G1651" s="44"/>
    </row>
    <row r="1652" spans="1:9">
      <c r="A1652" s="1"/>
      <c r="C1652"/>
      <c r="D1652"/>
      <c r="E1652"/>
      <c r="F1652" s="83"/>
      <c r="G1652" s="44"/>
    </row>
    <row r="1653" spans="1:9">
      <c r="A1653" s="1"/>
      <c r="C1653"/>
      <c r="D1653"/>
      <c r="E1653"/>
      <c r="F1653" s="83"/>
      <c r="G1653" s="44"/>
    </row>
    <row r="1654" spans="1:9">
      <c r="A1654" s="1"/>
      <c r="C1654"/>
      <c r="D1654"/>
      <c r="E1654"/>
      <c r="F1654" s="83"/>
      <c r="G1654" s="44"/>
    </row>
    <row r="1655" spans="1:9">
      <c r="A1655" s="1"/>
      <c r="C1655"/>
      <c r="D1655"/>
      <c r="E1655"/>
      <c r="F1655" s="83"/>
      <c r="G1655" s="44"/>
    </row>
    <row r="1656" spans="1:9">
      <c r="A1656" s="1"/>
      <c r="C1656"/>
      <c r="D1656"/>
      <c r="E1656"/>
      <c r="F1656" s="83"/>
      <c r="G1656" s="44"/>
    </row>
    <row r="1657" spans="1:9">
      <c r="A1657" s="1"/>
      <c r="C1657"/>
      <c r="D1657"/>
      <c r="E1657"/>
      <c r="F1657" s="83"/>
      <c r="G1657" s="44"/>
    </row>
    <row r="1658" spans="1:9">
      <c r="A1658" s="1"/>
      <c r="C1658"/>
      <c r="D1658"/>
      <c r="E1658"/>
      <c r="F1658" s="83"/>
      <c r="G1658" s="44"/>
    </row>
    <row r="1659" spans="1:9">
      <c r="A1659" s="1"/>
      <c r="C1659"/>
      <c r="D1659"/>
      <c r="E1659"/>
      <c r="F1659" s="83"/>
      <c r="G1659" s="44"/>
    </row>
    <row r="1660" spans="1:9">
      <c r="A1660" s="1"/>
      <c r="C1660"/>
      <c r="D1660"/>
      <c r="E1660"/>
      <c r="F1660" s="83"/>
      <c r="G1660" s="44"/>
    </row>
    <row r="1661" spans="1:9">
      <c r="A1661" s="1"/>
      <c r="C1661"/>
      <c r="D1661"/>
      <c r="E1661"/>
      <c r="F1661" s="83"/>
      <c r="G1661" s="44"/>
    </row>
    <row r="1663" spans="1:9" hidden="1">
      <c r="A1663" s="85" t="s">
        <v>293</v>
      </c>
      <c r="B1663" s="74"/>
      <c r="C1663" s="74"/>
      <c r="D1663" s="79"/>
      <c r="E1663" s="79"/>
      <c r="F1663" s="55" t="s">
        <v>7</v>
      </c>
      <c r="G1663" s="53" t="s">
        <v>7</v>
      </c>
      <c r="H1663" s="9" t="s">
        <v>34</v>
      </c>
      <c r="I1663" s="74"/>
    </row>
    <row r="1664" spans="1:9" hidden="1">
      <c r="A1664" s="43" t="s">
        <v>0</v>
      </c>
      <c r="B1664" s="43" t="s">
        <v>4</v>
      </c>
      <c r="C1664" s="43" t="s">
        <v>7</v>
      </c>
      <c r="D1664" s="52" t="s">
        <v>1</v>
      </c>
      <c r="E1664" s="52"/>
      <c r="F1664" s="54" t="s">
        <v>6</v>
      </c>
      <c r="G1664" s="54" t="s">
        <v>57</v>
      </c>
      <c r="H1664" s="44"/>
    </row>
    <row r="1665" spans="1:8" hidden="1">
      <c r="A1665" s="1">
        <v>41347</v>
      </c>
      <c r="B1665" t="s">
        <v>114</v>
      </c>
      <c r="C1665" t="s">
        <v>55</v>
      </c>
      <c r="D1665" s="5" t="s">
        <v>84</v>
      </c>
      <c r="E1665" s="5"/>
      <c r="F1665" s="44">
        <v>-20000</v>
      </c>
      <c r="G1665" s="44">
        <f>F1665</f>
        <v>-20000</v>
      </c>
      <c r="H1665" s="44"/>
    </row>
    <row r="1666" spans="1:8" hidden="1">
      <c r="A1666" s="1">
        <v>41348</v>
      </c>
      <c r="B1666" t="s">
        <v>114</v>
      </c>
      <c r="C1666" t="s">
        <v>55</v>
      </c>
      <c r="D1666" s="5" t="s">
        <v>84</v>
      </c>
      <c r="E1666" s="5"/>
      <c r="F1666" s="44">
        <v>-20000</v>
      </c>
      <c r="G1666" s="44">
        <f t="shared" ref="G1666:G1676" si="20">G1665+F1666</f>
        <v>-40000</v>
      </c>
    </row>
    <row r="1667" spans="1:8" hidden="1">
      <c r="A1667" s="1">
        <v>41374</v>
      </c>
      <c r="B1667" t="s">
        <v>56</v>
      </c>
      <c r="C1667" t="s">
        <v>55</v>
      </c>
      <c r="D1667" s="5" t="s">
        <v>83</v>
      </c>
      <c r="E1667" s="5"/>
      <c r="F1667" s="9">
        <v>-840</v>
      </c>
      <c r="G1667" s="44">
        <f t="shared" si="20"/>
        <v>-40840</v>
      </c>
    </row>
    <row r="1668" spans="1:8" hidden="1">
      <c r="A1668" s="1">
        <v>41375</v>
      </c>
      <c r="B1668" t="s">
        <v>74</v>
      </c>
      <c r="C1668" t="s">
        <v>55</v>
      </c>
      <c r="D1668" s="56" t="s">
        <v>54</v>
      </c>
      <c r="F1668" s="9">
        <v>257.45</v>
      </c>
      <c r="G1668" s="44">
        <f t="shared" si="20"/>
        <v>-40582.550000000003</v>
      </c>
    </row>
    <row r="1669" spans="1:8" hidden="1">
      <c r="A1669" s="1">
        <v>41375</v>
      </c>
      <c r="B1669" t="s">
        <v>78</v>
      </c>
      <c r="C1669" t="s">
        <v>55</v>
      </c>
      <c r="D1669" s="5" t="s">
        <v>66</v>
      </c>
      <c r="E1669" s="5"/>
      <c r="F1669" s="9">
        <v>-1066.31</v>
      </c>
      <c r="G1669" s="44">
        <f t="shared" si="20"/>
        <v>-41648.86</v>
      </c>
    </row>
    <row r="1670" spans="1:8" hidden="1">
      <c r="A1670" s="1">
        <v>41379</v>
      </c>
      <c r="B1670" t="s">
        <v>248</v>
      </c>
      <c r="C1670" t="s">
        <v>55</v>
      </c>
      <c r="D1670" s="80" t="s">
        <v>71</v>
      </c>
      <c r="E1670" s="80"/>
      <c r="F1670" s="9">
        <v>935.33</v>
      </c>
      <c r="G1670" s="44">
        <f t="shared" si="20"/>
        <v>-40713.53</v>
      </c>
    </row>
    <row r="1671" spans="1:8" hidden="1">
      <c r="A1671" s="1">
        <v>41379</v>
      </c>
      <c r="B1671" t="s">
        <v>64</v>
      </c>
      <c r="C1671" t="s">
        <v>55</v>
      </c>
      <c r="D1671" s="56" t="s">
        <v>65</v>
      </c>
      <c r="F1671" s="9">
        <v>423</v>
      </c>
      <c r="G1671" s="44">
        <f t="shared" si="20"/>
        <v>-40290.53</v>
      </c>
    </row>
    <row r="1672" spans="1:8" hidden="1">
      <c r="A1672" s="1">
        <v>41379</v>
      </c>
      <c r="B1672" t="s">
        <v>68</v>
      </c>
      <c r="C1672" t="s">
        <v>55</v>
      </c>
      <c r="D1672" s="56" t="s">
        <v>69</v>
      </c>
      <c r="F1672" s="9">
        <v>293.51</v>
      </c>
      <c r="G1672" s="44">
        <f t="shared" si="20"/>
        <v>-39997.019999999997</v>
      </c>
    </row>
    <row r="1673" spans="1:8" hidden="1">
      <c r="A1673" s="1">
        <v>41380</v>
      </c>
      <c r="B1673" t="s">
        <v>81</v>
      </c>
      <c r="C1673" t="s">
        <v>55</v>
      </c>
      <c r="D1673" s="80">
        <v>201304</v>
      </c>
      <c r="E1673" s="80"/>
      <c r="F1673" s="9">
        <v>-220</v>
      </c>
      <c r="G1673" s="44">
        <f t="shared" si="20"/>
        <v>-40217.019999999997</v>
      </c>
    </row>
    <row r="1674" spans="1:8" hidden="1">
      <c r="A1674" s="1">
        <v>41380</v>
      </c>
      <c r="B1674" t="s">
        <v>248</v>
      </c>
      <c r="C1674" t="s">
        <v>55</v>
      </c>
      <c r="D1674" s="80" t="s">
        <v>70</v>
      </c>
      <c r="E1674" s="80"/>
      <c r="F1674" s="9">
        <v>319.58999999999997</v>
      </c>
      <c r="G1674" s="44">
        <f t="shared" si="20"/>
        <v>-39897.43</v>
      </c>
    </row>
    <row r="1675" spans="1:8" hidden="1">
      <c r="A1675" s="1">
        <v>41388</v>
      </c>
      <c r="B1675" t="s">
        <v>114</v>
      </c>
      <c r="C1675" t="s">
        <v>55</v>
      </c>
      <c r="D1675" s="5" t="s">
        <v>84</v>
      </c>
      <c r="E1675" s="5"/>
      <c r="F1675" s="9">
        <v>18000</v>
      </c>
      <c r="G1675" s="44">
        <f t="shared" si="20"/>
        <v>-21897.43</v>
      </c>
    </row>
    <row r="1676" spans="1:8" hidden="1">
      <c r="A1676" s="1">
        <v>41390</v>
      </c>
      <c r="B1676" t="s">
        <v>114</v>
      </c>
      <c r="C1676" t="s">
        <v>55</v>
      </c>
      <c r="D1676" s="5" t="s">
        <v>84</v>
      </c>
      <c r="E1676" s="5"/>
      <c r="F1676" s="9">
        <v>18000</v>
      </c>
      <c r="G1676" s="44">
        <f t="shared" si="20"/>
        <v>-3897.4300000000003</v>
      </c>
    </row>
    <row r="1677" spans="1:8" hidden="1">
      <c r="A1677" s="1">
        <v>41402</v>
      </c>
      <c r="B1677" t="s">
        <v>56</v>
      </c>
      <c r="C1677" t="s">
        <v>55</v>
      </c>
      <c r="D1677" s="5" t="s">
        <v>83</v>
      </c>
      <c r="E1677" s="5"/>
      <c r="F1677" s="9">
        <v>-840</v>
      </c>
      <c r="G1677" s="44">
        <f t="shared" ref="G1677:G1678" si="21">G1676+F1677</f>
        <v>-4737.43</v>
      </c>
    </row>
    <row r="1678" spans="1:8" hidden="1">
      <c r="A1678" s="1">
        <v>41404</v>
      </c>
      <c r="B1678" t="s">
        <v>74</v>
      </c>
      <c r="C1678" t="s">
        <v>55</v>
      </c>
      <c r="D1678" s="56" t="s">
        <v>91</v>
      </c>
      <c r="F1678" s="9">
        <v>541.46</v>
      </c>
      <c r="G1678" s="44">
        <f t="shared" si="21"/>
        <v>-4195.97</v>
      </c>
    </row>
    <row r="1679" spans="1:8" hidden="1">
      <c r="A1679" s="1">
        <v>41404</v>
      </c>
      <c r="B1679" t="s">
        <v>74</v>
      </c>
      <c r="C1679" t="s">
        <v>55</v>
      </c>
      <c r="D1679" s="56" t="s">
        <v>92</v>
      </c>
      <c r="F1679" s="9">
        <v>670.94</v>
      </c>
      <c r="G1679" s="44">
        <f t="shared" ref="G1679:G1686" si="22">G1678+F1679</f>
        <v>-3525.03</v>
      </c>
    </row>
    <row r="1680" spans="1:8" hidden="1">
      <c r="A1680" s="1">
        <v>41409</v>
      </c>
      <c r="B1680" t="s">
        <v>248</v>
      </c>
      <c r="C1680" t="s">
        <v>55</v>
      </c>
      <c r="D1680" s="80" t="s">
        <v>71</v>
      </c>
      <c r="E1680" s="80"/>
      <c r="F1680" s="9">
        <v>935.33</v>
      </c>
      <c r="G1680" s="44">
        <f t="shared" si="22"/>
        <v>-2589.7000000000003</v>
      </c>
    </row>
    <row r="1681" spans="1:8" hidden="1">
      <c r="A1681" s="1">
        <v>41410</v>
      </c>
      <c r="B1681" t="s">
        <v>81</v>
      </c>
      <c r="C1681" t="s">
        <v>55</v>
      </c>
      <c r="D1681" s="80" t="s">
        <v>77</v>
      </c>
      <c r="E1681" s="80"/>
      <c r="F1681" s="9">
        <v>-220</v>
      </c>
      <c r="G1681" s="44">
        <f t="shared" si="22"/>
        <v>-2809.7000000000003</v>
      </c>
    </row>
    <row r="1682" spans="1:8" hidden="1">
      <c r="A1682" s="1">
        <v>41410</v>
      </c>
      <c r="B1682" t="s">
        <v>248</v>
      </c>
      <c r="C1682" t="s">
        <v>55</v>
      </c>
      <c r="D1682" s="80" t="s">
        <v>70</v>
      </c>
      <c r="E1682" s="80"/>
      <c r="F1682" s="9">
        <v>471.49</v>
      </c>
      <c r="G1682" s="44">
        <f t="shared" si="22"/>
        <v>-2338.21</v>
      </c>
      <c r="H1682" s="78" t="s">
        <v>76</v>
      </c>
    </row>
    <row r="1683" spans="1:8" hidden="1">
      <c r="A1683" s="1">
        <v>41414</v>
      </c>
      <c r="B1683" t="s">
        <v>64</v>
      </c>
      <c r="C1683" t="s">
        <v>55</v>
      </c>
      <c r="D1683" s="56" t="s">
        <v>75</v>
      </c>
      <c r="F1683" s="9">
        <v>422</v>
      </c>
      <c r="G1683" s="44">
        <f t="shared" si="22"/>
        <v>-1916.21</v>
      </c>
      <c r="H1683" s="44"/>
    </row>
    <row r="1684" spans="1:8" hidden="1">
      <c r="A1684" s="1">
        <v>41414</v>
      </c>
      <c r="B1684" t="s">
        <v>78</v>
      </c>
      <c r="C1684" t="s">
        <v>55</v>
      </c>
      <c r="D1684" s="5" t="s">
        <v>79</v>
      </c>
      <c r="E1684" s="5"/>
      <c r="F1684" s="9">
        <v>-1451.31</v>
      </c>
      <c r="G1684" s="44">
        <f t="shared" si="22"/>
        <v>-3367.52</v>
      </c>
      <c r="H1684" s="44"/>
    </row>
    <row r="1685" spans="1:8" hidden="1">
      <c r="A1685" s="1">
        <v>41417</v>
      </c>
      <c r="B1685" t="s">
        <v>82</v>
      </c>
      <c r="C1685" t="s">
        <v>55</v>
      </c>
      <c r="D1685" s="80" t="s">
        <v>77</v>
      </c>
      <c r="E1685" s="80"/>
      <c r="F1685" s="9">
        <v>-160</v>
      </c>
      <c r="G1685" s="44">
        <f t="shared" si="22"/>
        <v>-3527.52</v>
      </c>
    </row>
    <row r="1686" spans="1:8" hidden="1">
      <c r="A1686" s="1">
        <v>41432</v>
      </c>
      <c r="B1686" t="s">
        <v>56</v>
      </c>
      <c r="C1686" t="s">
        <v>55</v>
      </c>
      <c r="D1686" s="5" t="s">
        <v>83</v>
      </c>
      <c r="E1686" s="5"/>
      <c r="F1686" s="9">
        <v>-840</v>
      </c>
      <c r="G1686" s="44">
        <f t="shared" si="22"/>
        <v>-4367.5200000000004</v>
      </c>
    </row>
    <row r="1687" spans="1:8" hidden="1">
      <c r="A1687" s="1">
        <v>41439</v>
      </c>
      <c r="B1687" t="s">
        <v>74</v>
      </c>
      <c r="C1687" t="s">
        <v>55</v>
      </c>
      <c r="D1687" s="56" t="s">
        <v>93</v>
      </c>
      <c r="F1687" s="9">
        <v>650</v>
      </c>
      <c r="G1687" s="44">
        <f t="shared" ref="G1687:G1730" si="23">G1686+F1687</f>
        <v>-3717.5200000000004</v>
      </c>
      <c r="H1687" s="62" t="s">
        <v>73</v>
      </c>
    </row>
    <row r="1688" spans="1:8" hidden="1">
      <c r="A1688" s="1">
        <v>41440</v>
      </c>
      <c r="B1688" t="s">
        <v>248</v>
      </c>
      <c r="C1688" t="s">
        <v>55</v>
      </c>
      <c r="D1688" s="5" t="s">
        <v>71</v>
      </c>
      <c r="E1688" s="5"/>
      <c r="F1688" s="84">
        <v>935.33</v>
      </c>
      <c r="G1688" s="44">
        <f t="shared" si="23"/>
        <v>-2782.1900000000005</v>
      </c>
      <c r="H1688" s="84"/>
    </row>
    <row r="1689" spans="1:8" hidden="1">
      <c r="A1689" s="1">
        <v>41442</v>
      </c>
      <c r="B1689" t="s">
        <v>248</v>
      </c>
      <c r="C1689" t="s">
        <v>55</v>
      </c>
      <c r="D1689" s="5" t="s">
        <v>70</v>
      </c>
      <c r="E1689" s="5"/>
      <c r="F1689" s="84">
        <v>526.96</v>
      </c>
      <c r="G1689" s="44">
        <f t="shared" si="23"/>
        <v>-2255.2300000000005</v>
      </c>
      <c r="H1689" s="84"/>
    </row>
    <row r="1690" spans="1:8" hidden="1">
      <c r="A1690" s="1">
        <v>41442</v>
      </c>
      <c r="B1690" t="s">
        <v>81</v>
      </c>
      <c r="C1690" t="s">
        <v>55</v>
      </c>
      <c r="D1690" s="80" t="s">
        <v>99</v>
      </c>
      <c r="E1690" s="80"/>
      <c r="F1690" s="84">
        <v>-220</v>
      </c>
      <c r="G1690" s="44">
        <f t="shared" si="23"/>
        <v>-2475.2300000000005</v>
      </c>
      <c r="H1690" s="84"/>
    </row>
    <row r="1691" spans="1:8" hidden="1">
      <c r="A1691" s="1">
        <v>41443</v>
      </c>
      <c r="B1691" t="s">
        <v>78</v>
      </c>
      <c r="C1691" t="s">
        <v>55</v>
      </c>
      <c r="D1691" s="5" t="s">
        <v>106</v>
      </c>
      <c r="E1691" s="5"/>
      <c r="F1691" s="84">
        <v>-1452.32</v>
      </c>
      <c r="G1691" s="44">
        <f t="shared" si="23"/>
        <v>-3927.55</v>
      </c>
      <c r="H1691" s="84"/>
    </row>
    <row r="1692" spans="1:8" hidden="1">
      <c r="A1692" s="1">
        <v>41449</v>
      </c>
      <c r="B1692" t="s">
        <v>82</v>
      </c>
      <c r="C1692" t="s">
        <v>55</v>
      </c>
      <c r="D1692" s="80" t="s">
        <v>99</v>
      </c>
      <c r="E1692" s="80"/>
      <c r="F1692" s="84">
        <v>-160</v>
      </c>
      <c r="G1692" s="44">
        <f t="shared" si="23"/>
        <v>-4087.55</v>
      </c>
      <c r="H1692" s="84"/>
    </row>
    <row r="1693" spans="1:8" hidden="1">
      <c r="A1693" s="1">
        <v>41453</v>
      </c>
      <c r="B1693" t="s">
        <v>74</v>
      </c>
      <c r="C1693" t="s">
        <v>55</v>
      </c>
      <c r="D1693" s="56" t="s">
        <v>94</v>
      </c>
      <c r="F1693" s="84">
        <v>478.95</v>
      </c>
      <c r="G1693" s="44">
        <f t="shared" si="23"/>
        <v>-3608.6000000000004</v>
      </c>
      <c r="H1693" s="62" t="s">
        <v>72</v>
      </c>
    </row>
    <row r="1694" spans="1:8" hidden="1">
      <c r="A1694" s="1">
        <v>41467</v>
      </c>
      <c r="B1694" t="s">
        <v>56</v>
      </c>
      <c r="C1694" t="s">
        <v>55</v>
      </c>
      <c r="D1694" s="5" t="s">
        <v>83</v>
      </c>
      <c r="E1694" s="5"/>
      <c r="F1694" s="84">
        <v>-840</v>
      </c>
      <c r="G1694" s="44">
        <f t="shared" si="23"/>
        <v>-4448.6000000000004</v>
      </c>
      <c r="H1694" s="84"/>
    </row>
    <row r="1695" spans="1:8" hidden="1">
      <c r="A1695" s="1">
        <v>41470</v>
      </c>
      <c r="B1695" t="s">
        <v>248</v>
      </c>
      <c r="C1695" t="s">
        <v>55</v>
      </c>
      <c r="D1695" s="5" t="s">
        <v>71</v>
      </c>
      <c r="E1695" s="5"/>
      <c r="F1695" s="84">
        <v>935.33</v>
      </c>
      <c r="G1695" s="44">
        <f t="shared" si="23"/>
        <v>-3513.2700000000004</v>
      </c>
      <c r="H1695" s="84"/>
    </row>
    <row r="1696" spans="1:8" hidden="1">
      <c r="A1696" s="1">
        <v>41471</v>
      </c>
      <c r="B1696" t="s">
        <v>248</v>
      </c>
      <c r="C1696" t="s">
        <v>55</v>
      </c>
      <c r="D1696" s="5" t="s">
        <v>70</v>
      </c>
      <c r="E1696" s="5"/>
      <c r="F1696" s="84">
        <v>505.87</v>
      </c>
      <c r="G1696" s="44">
        <f t="shared" si="23"/>
        <v>-3007.4000000000005</v>
      </c>
      <c r="H1696" s="84"/>
    </row>
    <row r="1697" spans="1:8" hidden="1">
      <c r="A1697" s="1">
        <v>41471</v>
      </c>
      <c r="B1697" t="s">
        <v>81</v>
      </c>
      <c r="C1697" t="s">
        <v>55</v>
      </c>
      <c r="D1697" s="80" t="s">
        <v>100</v>
      </c>
      <c r="E1697" s="80"/>
      <c r="F1697" s="84">
        <v>-220</v>
      </c>
      <c r="G1697" s="44">
        <f t="shared" si="23"/>
        <v>-3227.4000000000005</v>
      </c>
      <c r="H1697" s="84"/>
    </row>
    <row r="1698" spans="1:8" hidden="1">
      <c r="A1698" s="1">
        <v>41473</v>
      </c>
      <c r="B1698" t="s">
        <v>78</v>
      </c>
      <c r="C1698" t="s">
        <v>55</v>
      </c>
      <c r="D1698" s="5" t="s">
        <v>107</v>
      </c>
      <c r="E1698" s="5"/>
      <c r="F1698" s="84">
        <v>-1451.31</v>
      </c>
      <c r="G1698" s="44">
        <f t="shared" si="23"/>
        <v>-4678.7100000000009</v>
      </c>
      <c r="H1698" s="84"/>
    </row>
    <row r="1699" spans="1:8" hidden="1">
      <c r="A1699" s="1">
        <v>41478</v>
      </c>
      <c r="B1699" t="s">
        <v>82</v>
      </c>
      <c r="C1699" t="s">
        <v>55</v>
      </c>
      <c r="D1699" s="80" t="s">
        <v>100</v>
      </c>
      <c r="E1699" s="80"/>
      <c r="F1699" s="84">
        <v>-160</v>
      </c>
      <c r="G1699" s="44">
        <f t="shared" si="23"/>
        <v>-4838.7100000000009</v>
      </c>
      <c r="H1699" s="84"/>
    </row>
    <row r="1700" spans="1:8" hidden="1">
      <c r="A1700" s="1">
        <v>41487</v>
      </c>
      <c r="B1700" t="s">
        <v>114</v>
      </c>
      <c r="C1700" t="s">
        <v>55</v>
      </c>
      <c r="D1700" s="5" t="s">
        <v>84</v>
      </c>
      <c r="E1700" s="5"/>
      <c r="F1700" s="84">
        <v>-30000</v>
      </c>
      <c r="G1700" s="44">
        <f t="shared" si="23"/>
        <v>-34838.71</v>
      </c>
      <c r="H1700" s="84"/>
    </row>
    <row r="1701" spans="1:8" hidden="1">
      <c r="A1701" s="1">
        <v>41501</v>
      </c>
      <c r="B1701" t="s">
        <v>248</v>
      </c>
      <c r="C1701" t="s">
        <v>55</v>
      </c>
      <c r="D1701" s="5" t="s">
        <v>71</v>
      </c>
      <c r="E1701" s="5"/>
      <c r="F1701" s="84">
        <v>935.33</v>
      </c>
      <c r="G1701" s="44">
        <f t="shared" si="23"/>
        <v>-33903.379999999997</v>
      </c>
      <c r="H1701" s="84"/>
    </row>
    <row r="1702" spans="1:8" hidden="1">
      <c r="A1702" s="1">
        <v>41502</v>
      </c>
      <c r="B1702" t="s">
        <v>248</v>
      </c>
      <c r="C1702" t="s">
        <v>55</v>
      </c>
      <c r="D1702" s="5" t="s">
        <v>70</v>
      </c>
      <c r="E1702" s="5"/>
      <c r="F1702" s="84">
        <v>424.48</v>
      </c>
      <c r="G1702" s="44">
        <f t="shared" si="23"/>
        <v>-33478.899999999994</v>
      </c>
      <c r="H1702" s="84"/>
    </row>
    <row r="1703" spans="1:8" hidden="1">
      <c r="A1703" s="1">
        <v>41502</v>
      </c>
      <c r="B1703" t="s">
        <v>81</v>
      </c>
      <c r="C1703" t="s">
        <v>55</v>
      </c>
      <c r="D1703" s="80" t="s">
        <v>101</v>
      </c>
      <c r="E1703" s="80"/>
      <c r="F1703" s="84">
        <v>-220</v>
      </c>
      <c r="G1703" s="44">
        <f t="shared" si="23"/>
        <v>-33698.899999999994</v>
      </c>
      <c r="H1703" s="84"/>
    </row>
    <row r="1704" spans="1:8" hidden="1">
      <c r="A1704" s="1">
        <v>41505</v>
      </c>
      <c r="B1704" t="s">
        <v>78</v>
      </c>
      <c r="C1704" t="s">
        <v>55</v>
      </c>
      <c r="D1704" s="5" t="s">
        <v>108</v>
      </c>
      <c r="E1704" s="5"/>
      <c r="F1704" s="84">
        <v>-1451.31</v>
      </c>
      <c r="G1704" s="44">
        <f t="shared" si="23"/>
        <v>-35150.209999999992</v>
      </c>
      <c r="H1704" s="84"/>
    </row>
    <row r="1705" spans="1:8" hidden="1">
      <c r="A1705" s="1">
        <v>41505</v>
      </c>
      <c r="B1705" t="s">
        <v>56</v>
      </c>
      <c r="C1705" t="s">
        <v>55</v>
      </c>
      <c r="D1705" s="5" t="s">
        <v>83</v>
      </c>
      <c r="E1705" s="5"/>
      <c r="F1705" s="84">
        <v>-863.33</v>
      </c>
      <c r="G1705" s="44">
        <f t="shared" si="23"/>
        <v>-36013.539999999994</v>
      </c>
      <c r="H1705" s="84"/>
    </row>
    <row r="1706" spans="1:8" hidden="1">
      <c r="A1706" s="1">
        <v>41506</v>
      </c>
      <c r="B1706" t="s">
        <v>114</v>
      </c>
      <c r="C1706" t="s">
        <v>55</v>
      </c>
      <c r="D1706" s="5" t="s">
        <v>85</v>
      </c>
      <c r="E1706" s="5"/>
      <c r="F1706" s="84">
        <v>-6231.8</v>
      </c>
      <c r="G1706" s="44">
        <f t="shared" si="23"/>
        <v>-42245.34</v>
      </c>
      <c r="H1706" s="84"/>
    </row>
    <row r="1707" spans="1:8" hidden="1">
      <c r="A1707" s="1">
        <v>41509</v>
      </c>
      <c r="B1707" t="s">
        <v>82</v>
      </c>
      <c r="C1707" t="s">
        <v>55</v>
      </c>
      <c r="D1707" s="80" t="s">
        <v>101</v>
      </c>
      <c r="E1707" s="80"/>
      <c r="F1707" s="84">
        <v>-160</v>
      </c>
      <c r="G1707" s="44">
        <f t="shared" si="23"/>
        <v>-42405.34</v>
      </c>
      <c r="H1707" s="84"/>
    </row>
    <row r="1708" spans="1:8" hidden="1">
      <c r="A1708" s="1">
        <v>41529</v>
      </c>
      <c r="B1708" t="s">
        <v>113</v>
      </c>
      <c r="C1708" t="s">
        <v>55</v>
      </c>
      <c r="D1708" s="5" t="s">
        <v>86</v>
      </c>
      <c r="E1708" s="5"/>
      <c r="F1708" s="84">
        <v>385.8</v>
      </c>
      <c r="G1708" s="44">
        <f t="shared" si="23"/>
        <v>-42019.539999999994</v>
      </c>
      <c r="H1708" s="84"/>
    </row>
    <row r="1709" spans="1:8" hidden="1">
      <c r="A1709" s="1">
        <v>41529</v>
      </c>
      <c r="B1709" t="s">
        <v>56</v>
      </c>
      <c r="C1709" t="s">
        <v>55</v>
      </c>
      <c r="D1709" s="5" t="s">
        <v>83</v>
      </c>
      <c r="E1709" s="5"/>
      <c r="F1709" s="84">
        <v>-1873.13</v>
      </c>
      <c r="G1709" s="44">
        <f t="shared" si="23"/>
        <v>-43892.669999999991</v>
      </c>
      <c r="H1709" s="84"/>
    </row>
    <row r="1710" spans="1:8" hidden="1">
      <c r="A1710" s="1">
        <v>41533</v>
      </c>
      <c r="B1710" t="s">
        <v>248</v>
      </c>
      <c r="C1710" t="s">
        <v>55</v>
      </c>
      <c r="D1710" s="5" t="s">
        <v>71</v>
      </c>
      <c r="E1710" s="5"/>
      <c r="F1710" s="84">
        <v>935.33</v>
      </c>
      <c r="G1710" s="44">
        <f t="shared" si="23"/>
        <v>-42957.339999999989</v>
      </c>
      <c r="H1710" s="84"/>
    </row>
    <row r="1711" spans="1:8" hidden="1">
      <c r="A1711" s="1">
        <v>41533</v>
      </c>
      <c r="B1711" t="s">
        <v>248</v>
      </c>
      <c r="C1711" t="s">
        <v>55</v>
      </c>
      <c r="D1711" s="5" t="s">
        <v>70</v>
      </c>
      <c r="E1711" s="5"/>
      <c r="F1711" s="84">
        <v>315.92</v>
      </c>
      <c r="G1711" s="44">
        <f t="shared" si="23"/>
        <v>-42641.419999999991</v>
      </c>
      <c r="H1711" s="84"/>
    </row>
    <row r="1712" spans="1:8" hidden="1">
      <c r="A1712" s="1">
        <v>41533</v>
      </c>
      <c r="B1712" t="s">
        <v>81</v>
      </c>
      <c r="C1712" t="s">
        <v>55</v>
      </c>
      <c r="D1712" s="80" t="s">
        <v>102</v>
      </c>
      <c r="E1712" s="80"/>
      <c r="F1712" s="84">
        <v>-220</v>
      </c>
      <c r="G1712" s="44">
        <f t="shared" si="23"/>
        <v>-42861.419999999991</v>
      </c>
      <c r="H1712" s="84"/>
    </row>
    <row r="1713" spans="1:8" hidden="1">
      <c r="A1713" s="1">
        <v>41535</v>
      </c>
      <c r="B1713" t="s">
        <v>80</v>
      </c>
      <c r="C1713" t="s">
        <v>55</v>
      </c>
      <c r="D1713" s="5" t="s">
        <v>87</v>
      </c>
      <c r="E1713" s="5"/>
      <c r="F1713" s="84">
        <v>53.9</v>
      </c>
      <c r="G1713" s="44">
        <f t="shared" si="23"/>
        <v>-42807.51999999999</v>
      </c>
      <c r="H1713" s="84"/>
    </row>
    <row r="1714" spans="1:8" hidden="1">
      <c r="A1714" s="1">
        <v>41536</v>
      </c>
      <c r="B1714" t="s">
        <v>78</v>
      </c>
      <c r="C1714" t="s">
        <v>55</v>
      </c>
      <c r="D1714" s="5" t="s">
        <v>109</v>
      </c>
      <c r="E1714" s="5"/>
      <c r="F1714" s="84">
        <v>-1451.31</v>
      </c>
      <c r="G1714" s="44">
        <f t="shared" si="23"/>
        <v>-44258.829999999987</v>
      </c>
      <c r="H1714" s="84"/>
    </row>
    <row r="1715" spans="1:8" hidden="1">
      <c r="A1715" s="1">
        <v>41537</v>
      </c>
      <c r="B1715" t="s">
        <v>74</v>
      </c>
      <c r="C1715" t="s">
        <v>55</v>
      </c>
      <c r="D1715" s="56" t="s">
        <v>95</v>
      </c>
      <c r="F1715" s="9">
        <v>522.25</v>
      </c>
      <c r="G1715" s="44">
        <f t="shared" si="23"/>
        <v>-43736.579999999987</v>
      </c>
      <c r="H1715" s="84"/>
    </row>
    <row r="1716" spans="1:8" hidden="1">
      <c r="A1716" s="1">
        <v>41537</v>
      </c>
      <c r="B1716" t="s">
        <v>74</v>
      </c>
      <c r="C1716" t="s">
        <v>55</v>
      </c>
      <c r="D1716" s="56" t="s">
        <v>96</v>
      </c>
      <c r="F1716" s="9">
        <v>522.70000000000005</v>
      </c>
      <c r="G1716" s="44">
        <f t="shared" si="23"/>
        <v>-43213.87999999999</v>
      </c>
      <c r="H1716" s="84"/>
    </row>
    <row r="1717" spans="1:8" hidden="1">
      <c r="A1717" s="1">
        <v>41540</v>
      </c>
      <c r="B1717" t="s">
        <v>82</v>
      </c>
      <c r="C1717" t="s">
        <v>55</v>
      </c>
      <c r="D1717" s="80" t="s">
        <v>102</v>
      </c>
      <c r="E1717" s="80"/>
      <c r="F1717" s="83">
        <v>-160</v>
      </c>
      <c r="G1717" s="44">
        <f t="shared" si="23"/>
        <v>-43373.87999999999</v>
      </c>
      <c r="H1717" s="84"/>
    </row>
    <row r="1718" spans="1:8" hidden="1">
      <c r="A1718" s="1">
        <v>41561</v>
      </c>
      <c r="B1718" t="s">
        <v>56</v>
      </c>
      <c r="C1718" t="s">
        <v>55</v>
      </c>
      <c r="D1718" s="5" t="s">
        <v>83</v>
      </c>
      <c r="E1718" s="5"/>
      <c r="F1718" s="83">
        <v>-905.73</v>
      </c>
      <c r="G1718" s="44">
        <f t="shared" si="23"/>
        <v>-44279.609999999993</v>
      </c>
      <c r="H1718" s="84"/>
    </row>
    <row r="1719" spans="1:8" hidden="1">
      <c r="A1719" s="1">
        <v>41562</v>
      </c>
      <c r="B1719" t="s">
        <v>248</v>
      </c>
      <c r="C1719" t="s">
        <v>55</v>
      </c>
      <c r="D1719" s="5" t="s">
        <v>71</v>
      </c>
      <c r="E1719" s="5"/>
      <c r="F1719" s="83">
        <v>935.33</v>
      </c>
      <c r="G1719" s="44">
        <f t="shared" si="23"/>
        <v>-43344.279999999992</v>
      </c>
      <c r="H1719" s="84"/>
    </row>
    <row r="1720" spans="1:8" hidden="1">
      <c r="A1720" s="1">
        <v>41563</v>
      </c>
      <c r="B1720" t="s">
        <v>248</v>
      </c>
      <c r="C1720" t="s">
        <v>55</v>
      </c>
      <c r="D1720" s="5" t="s">
        <v>70</v>
      </c>
      <c r="E1720" s="5"/>
      <c r="F1720" s="83">
        <v>293.77</v>
      </c>
      <c r="G1720" s="44">
        <f t="shared" si="23"/>
        <v>-43050.509999999995</v>
      </c>
      <c r="H1720" s="84"/>
    </row>
    <row r="1721" spans="1:8" hidden="1">
      <c r="A1721" s="1">
        <v>41563</v>
      </c>
      <c r="B1721" t="s">
        <v>81</v>
      </c>
      <c r="C1721" t="s">
        <v>55</v>
      </c>
      <c r="D1721" s="80" t="s">
        <v>103</v>
      </c>
      <c r="E1721" s="80"/>
      <c r="F1721" s="83">
        <v>-220</v>
      </c>
      <c r="G1721" s="44">
        <f t="shared" si="23"/>
        <v>-43270.509999999995</v>
      </c>
      <c r="H1721" s="84"/>
    </row>
    <row r="1722" spans="1:8" hidden="1">
      <c r="A1722" s="1">
        <v>41565</v>
      </c>
      <c r="B1722" t="s">
        <v>78</v>
      </c>
      <c r="C1722" t="s">
        <v>55</v>
      </c>
      <c r="D1722" s="5" t="s">
        <v>110</v>
      </c>
      <c r="E1722" s="5"/>
      <c r="F1722" s="83">
        <v>-1451.31</v>
      </c>
      <c r="G1722" s="44">
        <f t="shared" si="23"/>
        <v>-44721.819999999992</v>
      </c>
      <c r="H1722" s="84"/>
    </row>
    <row r="1723" spans="1:8" hidden="1">
      <c r="A1723" s="1">
        <v>41568</v>
      </c>
      <c r="B1723" t="s">
        <v>132</v>
      </c>
      <c r="C1723" t="s">
        <v>55</v>
      </c>
      <c r="D1723" s="5" t="s">
        <v>89</v>
      </c>
      <c r="E1723" s="5"/>
      <c r="F1723" s="83">
        <v>1302</v>
      </c>
      <c r="G1723" s="44">
        <f t="shared" si="23"/>
        <v>-43419.819999999992</v>
      </c>
      <c r="H1723" s="84"/>
    </row>
    <row r="1724" spans="1:8" hidden="1">
      <c r="A1724" s="1">
        <v>41570</v>
      </c>
      <c r="B1724" t="s">
        <v>82</v>
      </c>
      <c r="C1724" t="s">
        <v>55</v>
      </c>
      <c r="D1724" s="80" t="s">
        <v>103</v>
      </c>
      <c r="E1724" s="80"/>
      <c r="F1724" s="83">
        <v>-160</v>
      </c>
      <c r="G1724" s="44">
        <f t="shared" si="23"/>
        <v>-43579.819999999992</v>
      </c>
      <c r="H1724" s="84"/>
    </row>
    <row r="1725" spans="1:8" hidden="1">
      <c r="A1725" s="1">
        <v>41584</v>
      </c>
      <c r="B1725" t="s">
        <v>113</v>
      </c>
      <c r="C1725" t="s">
        <v>55</v>
      </c>
      <c r="D1725" s="5" t="s">
        <v>88</v>
      </c>
      <c r="E1725" s="5"/>
      <c r="F1725" s="83">
        <v>385.81</v>
      </c>
      <c r="G1725" s="44">
        <f t="shared" si="23"/>
        <v>-43194.009999999995</v>
      </c>
      <c r="H1725" s="84"/>
    </row>
    <row r="1726" spans="1:8" hidden="1">
      <c r="A1726" s="1">
        <v>41593</v>
      </c>
      <c r="B1726" t="s">
        <v>248</v>
      </c>
      <c r="C1726" t="s">
        <v>55</v>
      </c>
      <c r="D1726" s="5" t="s">
        <v>71</v>
      </c>
      <c r="E1726" s="5"/>
      <c r="F1726" s="83">
        <v>935.33</v>
      </c>
      <c r="G1726" s="44">
        <f t="shared" si="23"/>
        <v>-42258.679999999993</v>
      </c>
      <c r="H1726" s="84"/>
    </row>
    <row r="1727" spans="1:8" hidden="1">
      <c r="A1727" s="1">
        <v>41594</v>
      </c>
      <c r="B1727" t="s">
        <v>248</v>
      </c>
      <c r="C1727" t="s">
        <v>55</v>
      </c>
      <c r="D1727" s="5" t="s">
        <v>70</v>
      </c>
      <c r="E1727" s="5"/>
      <c r="F1727" s="83">
        <v>286.10000000000002</v>
      </c>
      <c r="G1727" s="44">
        <f t="shared" si="23"/>
        <v>-41972.579999999994</v>
      </c>
      <c r="H1727" s="84"/>
    </row>
    <row r="1728" spans="1:8" hidden="1">
      <c r="A1728" s="1">
        <v>41594</v>
      </c>
      <c r="B1728" t="s">
        <v>81</v>
      </c>
      <c r="C1728" t="s">
        <v>55</v>
      </c>
      <c r="D1728" s="80" t="s">
        <v>104</v>
      </c>
      <c r="E1728" s="80"/>
      <c r="F1728" s="83">
        <v>-220</v>
      </c>
      <c r="G1728" s="44">
        <f t="shared" si="23"/>
        <v>-42192.579999999994</v>
      </c>
      <c r="H1728" s="84"/>
    </row>
    <row r="1729" spans="1:8" hidden="1">
      <c r="A1729" s="1">
        <v>41599</v>
      </c>
      <c r="B1729" t="s">
        <v>56</v>
      </c>
      <c r="C1729" t="s">
        <v>55</v>
      </c>
      <c r="D1729" s="5" t="s">
        <v>83</v>
      </c>
      <c r="E1729" s="5"/>
      <c r="F1729" s="83">
        <v>-905.73</v>
      </c>
      <c r="G1729" s="44">
        <f t="shared" si="23"/>
        <v>-43098.31</v>
      </c>
      <c r="H1729" s="84"/>
    </row>
    <row r="1730" spans="1:8" hidden="1">
      <c r="A1730" s="1">
        <v>41603</v>
      </c>
      <c r="B1730" t="s">
        <v>82</v>
      </c>
      <c r="C1730" t="s">
        <v>55</v>
      </c>
      <c r="D1730" s="80" t="s">
        <v>104</v>
      </c>
      <c r="E1730" s="80"/>
      <c r="F1730" s="83">
        <v>-160</v>
      </c>
      <c r="G1730" s="44">
        <f t="shared" si="23"/>
        <v>-43258.31</v>
      </c>
      <c r="H1730" s="84"/>
    </row>
    <row r="1731" spans="1:8" hidden="1">
      <c r="A1731" s="1">
        <v>41606</v>
      </c>
      <c r="B1731" t="s">
        <v>80</v>
      </c>
      <c r="C1731" t="s">
        <v>55</v>
      </c>
      <c r="D1731" s="5" t="s">
        <v>87</v>
      </c>
      <c r="E1731" s="5"/>
      <c r="F1731" s="84">
        <v>139.35</v>
      </c>
      <c r="G1731" s="44">
        <f t="shared" ref="G1731" si="24">G1730+F1731</f>
        <v>-43118.96</v>
      </c>
    </row>
    <row r="1732" spans="1:8" hidden="1">
      <c r="A1732" s="1">
        <v>41606</v>
      </c>
      <c r="B1732" t="s">
        <v>68</v>
      </c>
      <c r="C1732" t="s">
        <v>55</v>
      </c>
      <c r="D1732" s="5" t="s">
        <v>90</v>
      </c>
      <c r="E1732" s="5"/>
      <c r="F1732" s="84">
        <v>2879.12</v>
      </c>
      <c r="G1732" s="44">
        <f t="shared" ref="G1732:G1737" si="25">G1731+F1732</f>
        <v>-40239.839999999997</v>
      </c>
    </row>
    <row r="1733" spans="1:8" hidden="1">
      <c r="A1733" s="1">
        <v>41618</v>
      </c>
      <c r="B1733" t="s">
        <v>56</v>
      </c>
      <c r="C1733" t="s">
        <v>55</v>
      </c>
      <c r="D1733" s="5" t="s">
        <v>83</v>
      </c>
      <c r="E1733" s="5"/>
      <c r="F1733" s="83">
        <v>-905.73</v>
      </c>
      <c r="G1733" s="44">
        <f t="shared" si="25"/>
        <v>-41145.57</v>
      </c>
      <c r="H1733" s="84"/>
    </row>
    <row r="1734" spans="1:8" hidden="1">
      <c r="A1734" s="1">
        <v>41621</v>
      </c>
      <c r="B1734" t="s">
        <v>78</v>
      </c>
      <c r="C1734" t="s">
        <v>55</v>
      </c>
      <c r="D1734" s="5" t="s">
        <v>111</v>
      </c>
      <c r="E1734" s="5"/>
      <c r="F1734" s="83">
        <v>-1429.18</v>
      </c>
      <c r="G1734" s="44">
        <f t="shared" si="25"/>
        <v>-42574.75</v>
      </c>
      <c r="H1734" s="84"/>
    </row>
    <row r="1735" spans="1:8" hidden="1">
      <c r="A1735" s="1">
        <v>41624</v>
      </c>
      <c r="B1735" t="s">
        <v>248</v>
      </c>
      <c r="C1735" t="s">
        <v>55</v>
      </c>
      <c r="D1735" s="5" t="s">
        <v>71</v>
      </c>
      <c r="E1735" s="5"/>
      <c r="F1735" s="83">
        <v>935.33</v>
      </c>
      <c r="G1735" s="44">
        <f t="shared" si="25"/>
        <v>-41639.42</v>
      </c>
      <c r="H1735" s="84"/>
    </row>
    <row r="1736" spans="1:8" hidden="1">
      <c r="A1736" s="1">
        <v>41624</v>
      </c>
      <c r="B1736" t="s">
        <v>248</v>
      </c>
      <c r="C1736" t="s">
        <v>55</v>
      </c>
      <c r="D1736" s="5" t="s">
        <v>70</v>
      </c>
      <c r="E1736" s="5"/>
      <c r="F1736" s="83">
        <v>300.51</v>
      </c>
      <c r="G1736" s="44">
        <f t="shared" si="25"/>
        <v>-41338.909999999996</v>
      </c>
      <c r="H1736" s="84"/>
    </row>
    <row r="1737" spans="1:8" hidden="1">
      <c r="A1737" s="1">
        <v>41624</v>
      </c>
      <c r="B1737" t="s">
        <v>81</v>
      </c>
      <c r="C1737" t="s">
        <v>55</v>
      </c>
      <c r="D1737" s="80" t="s">
        <v>105</v>
      </c>
      <c r="E1737" s="80"/>
      <c r="F1737" s="83">
        <v>-220</v>
      </c>
      <c r="G1737" s="44">
        <f t="shared" si="25"/>
        <v>-41558.909999999996</v>
      </c>
      <c r="H1737" s="84"/>
    </row>
    <row r="1738" spans="1:8" hidden="1">
      <c r="A1738" s="1">
        <v>41627</v>
      </c>
      <c r="B1738" t="s">
        <v>78</v>
      </c>
      <c r="C1738" t="s">
        <v>55</v>
      </c>
      <c r="D1738" s="5" t="s">
        <v>112</v>
      </c>
      <c r="E1738" s="5"/>
      <c r="F1738" s="83">
        <v>-1473.45</v>
      </c>
      <c r="G1738" s="44">
        <f t="shared" ref="G1738:G1745" si="26">G1737+F1738</f>
        <v>-43032.359999999993</v>
      </c>
      <c r="H1738" s="84"/>
    </row>
    <row r="1739" spans="1:8" hidden="1">
      <c r="A1739" s="1">
        <v>41631</v>
      </c>
      <c r="B1739" t="s">
        <v>74</v>
      </c>
      <c r="C1739" t="s">
        <v>55</v>
      </c>
      <c r="D1739" s="56" t="s">
        <v>97</v>
      </c>
      <c r="F1739" s="9">
        <v>522.25</v>
      </c>
      <c r="G1739" s="44">
        <f t="shared" si="26"/>
        <v>-42510.109999999993</v>
      </c>
    </row>
    <row r="1740" spans="1:8" hidden="1">
      <c r="A1740" s="1">
        <v>41631</v>
      </c>
      <c r="B1740" t="s">
        <v>74</v>
      </c>
      <c r="C1740" t="s">
        <v>55</v>
      </c>
      <c r="D1740" s="56" t="s">
        <v>98</v>
      </c>
      <c r="F1740" s="9">
        <v>522.70000000000005</v>
      </c>
      <c r="G1740" s="44">
        <f t="shared" si="26"/>
        <v>-41987.409999999996</v>
      </c>
    </row>
    <row r="1741" spans="1:8" hidden="1">
      <c r="A1741" s="1">
        <v>41645</v>
      </c>
      <c r="B1741" t="s">
        <v>82</v>
      </c>
      <c r="C1741" t="s">
        <v>55</v>
      </c>
      <c r="D1741" s="80" t="s">
        <v>105</v>
      </c>
      <c r="E1741" s="80"/>
      <c r="F1741" s="83">
        <v>-160</v>
      </c>
      <c r="G1741" s="44">
        <f t="shared" si="26"/>
        <v>-42147.409999999996</v>
      </c>
      <c r="H1741" s="84"/>
    </row>
    <row r="1742" spans="1:8" hidden="1">
      <c r="A1742" s="1">
        <v>41654</v>
      </c>
      <c r="B1742" t="s">
        <v>248</v>
      </c>
      <c r="C1742" t="s">
        <v>55</v>
      </c>
      <c r="D1742" s="5" t="s">
        <v>71</v>
      </c>
      <c r="E1742" s="5"/>
      <c r="F1742" s="83">
        <v>935.33</v>
      </c>
      <c r="G1742" s="44">
        <f t="shared" si="26"/>
        <v>-41212.079999999994</v>
      </c>
      <c r="H1742" s="84"/>
    </row>
    <row r="1743" spans="1:8" hidden="1">
      <c r="A1743" s="1">
        <v>41655</v>
      </c>
      <c r="B1743" t="s">
        <v>248</v>
      </c>
      <c r="C1743" t="s">
        <v>55</v>
      </c>
      <c r="D1743" s="5" t="s">
        <v>70</v>
      </c>
      <c r="E1743" s="5"/>
      <c r="F1743" s="83">
        <v>293.08</v>
      </c>
      <c r="G1743" s="44">
        <f t="shared" si="26"/>
        <v>-40918.999999999993</v>
      </c>
      <c r="H1743" s="84"/>
    </row>
    <row r="1744" spans="1:8" hidden="1">
      <c r="A1744" s="1">
        <v>41655</v>
      </c>
      <c r="B1744" t="s">
        <v>81</v>
      </c>
      <c r="C1744" t="s">
        <v>55</v>
      </c>
      <c r="D1744" s="80" t="s">
        <v>115</v>
      </c>
      <c r="E1744" s="80"/>
      <c r="F1744" s="83">
        <v>-220</v>
      </c>
      <c r="G1744" s="44">
        <f t="shared" si="26"/>
        <v>-41138.999999999993</v>
      </c>
      <c r="H1744" s="84"/>
    </row>
    <row r="1745" spans="1:8" hidden="1">
      <c r="A1745" s="1">
        <v>41656</v>
      </c>
      <c r="B1745" t="s">
        <v>56</v>
      </c>
      <c r="C1745" t="s">
        <v>55</v>
      </c>
      <c r="D1745" s="5" t="s">
        <v>83</v>
      </c>
      <c r="E1745" s="5"/>
      <c r="F1745" s="83">
        <v>-738.52</v>
      </c>
      <c r="G1745" s="44">
        <f t="shared" si="26"/>
        <v>-41877.51999999999</v>
      </c>
      <c r="H1745" s="84"/>
    </row>
    <row r="1746" spans="1:8" hidden="1">
      <c r="A1746" s="1">
        <v>41660</v>
      </c>
      <c r="B1746" t="s">
        <v>78</v>
      </c>
      <c r="C1746" t="s">
        <v>55</v>
      </c>
      <c r="D1746" s="5" t="s">
        <v>119</v>
      </c>
      <c r="E1746" s="5"/>
      <c r="F1746" s="83">
        <v>-1451.31</v>
      </c>
      <c r="G1746" s="44">
        <f t="shared" ref="G1746:G1748" si="27">G1745+F1746</f>
        <v>-43328.829999999987</v>
      </c>
      <c r="H1746" s="84"/>
    </row>
    <row r="1747" spans="1:8" hidden="1">
      <c r="A1747" s="1">
        <v>41661</v>
      </c>
      <c r="B1747" t="s">
        <v>82</v>
      </c>
      <c r="C1747" t="s">
        <v>55</v>
      </c>
      <c r="D1747" s="80" t="s">
        <v>115</v>
      </c>
      <c r="E1747" s="80"/>
      <c r="F1747" s="83">
        <v>-160</v>
      </c>
      <c r="G1747" s="44">
        <f t="shared" si="27"/>
        <v>-43488.829999999987</v>
      </c>
      <c r="H1747" s="84"/>
    </row>
    <row r="1748" spans="1:8" hidden="1">
      <c r="A1748" s="1">
        <v>41682</v>
      </c>
      <c r="B1748" t="s">
        <v>113</v>
      </c>
      <c r="C1748" t="s">
        <v>55</v>
      </c>
      <c r="D1748" s="5" t="s">
        <v>88</v>
      </c>
      <c r="E1748" s="5"/>
      <c r="F1748" s="83">
        <v>385.81</v>
      </c>
      <c r="G1748" s="44">
        <f t="shared" si="27"/>
        <v>-43103.01999999999</v>
      </c>
      <c r="H1748" s="84"/>
    </row>
    <row r="1749" spans="1:8" hidden="1">
      <c r="A1749" s="1">
        <v>41682</v>
      </c>
      <c r="B1749" t="s">
        <v>82</v>
      </c>
      <c r="C1749" t="s">
        <v>55</v>
      </c>
      <c r="D1749" s="80" t="s">
        <v>116</v>
      </c>
      <c r="E1749" s="80"/>
      <c r="F1749" s="83">
        <v>-160</v>
      </c>
      <c r="G1749" s="44">
        <f t="shared" ref="G1749:G1755" si="28">G1748+F1749</f>
        <v>-43263.01999999999</v>
      </c>
      <c r="H1749" s="84"/>
    </row>
    <row r="1750" spans="1:8" hidden="1">
      <c r="A1750" s="1">
        <v>41684</v>
      </c>
      <c r="B1750" t="s">
        <v>117</v>
      </c>
      <c r="C1750" t="s">
        <v>55</v>
      </c>
      <c r="D1750" s="56" t="s">
        <v>118</v>
      </c>
      <c r="F1750" s="55">
        <v>308</v>
      </c>
      <c r="G1750" s="44">
        <f t="shared" si="28"/>
        <v>-42955.01999999999</v>
      </c>
    </row>
    <row r="1751" spans="1:8" hidden="1">
      <c r="A1751" s="1">
        <v>41685</v>
      </c>
      <c r="B1751" t="s">
        <v>248</v>
      </c>
      <c r="C1751" t="s">
        <v>55</v>
      </c>
      <c r="D1751" s="5" t="s">
        <v>71</v>
      </c>
      <c r="E1751" s="5"/>
      <c r="F1751" s="83">
        <v>935.33</v>
      </c>
      <c r="G1751" s="44">
        <f t="shared" si="28"/>
        <v>-42019.689999999988</v>
      </c>
      <c r="H1751" s="84"/>
    </row>
    <row r="1752" spans="1:8" hidden="1">
      <c r="A1752" s="1">
        <v>41687</v>
      </c>
      <c r="B1752" t="s">
        <v>248</v>
      </c>
      <c r="C1752" t="s">
        <v>55</v>
      </c>
      <c r="D1752" s="5" t="s">
        <v>70</v>
      </c>
      <c r="E1752" s="5"/>
      <c r="F1752" s="83">
        <v>287.82</v>
      </c>
      <c r="G1752" s="44">
        <f t="shared" si="28"/>
        <v>-41731.869999999988</v>
      </c>
      <c r="H1752" s="84"/>
    </row>
    <row r="1753" spans="1:8" hidden="1">
      <c r="A1753" s="1">
        <v>41686</v>
      </c>
      <c r="B1753" t="s">
        <v>81</v>
      </c>
      <c r="C1753" t="s">
        <v>55</v>
      </c>
      <c r="D1753" s="80" t="s">
        <v>116</v>
      </c>
      <c r="E1753" s="80"/>
      <c r="F1753" s="83">
        <v>-220</v>
      </c>
      <c r="G1753" s="44">
        <f t="shared" si="28"/>
        <v>-41951.869999999988</v>
      </c>
      <c r="H1753" s="84"/>
    </row>
    <row r="1754" spans="1:8" hidden="1">
      <c r="A1754" s="1">
        <v>41687</v>
      </c>
      <c r="B1754" t="s">
        <v>56</v>
      </c>
      <c r="C1754" t="s">
        <v>55</v>
      </c>
      <c r="D1754" s="5" t="s">
        <v>83</v>
      </c>
      <c r="E1754" s="5"/>
      <c r="F1754" s="83">
        <v>-822.12</v>
      </c>
      <c r="G1754" s="44">
        <f t="shared" si="28"/>
        <v>-42773.989999999991</v>
      </c>
      <c r="H1754" s="84"/>
    </row>
    <row r="1755" spans="1:8" hidden="1">
      <c r="A1755" s="1">
        <v>41690</v>
      </c>
      <c r="B1755" t="s">
        <v>78</v>
      </c>
      <c r="C1755" t="s">
        <v>55</v>
      </c>
      <c r="D1755" s="5" t="s">
        <v>120</v>
      </c>
      <c r="E1755" s="5"/>
      <c r="F1755" s="83">
        <v>-1451.31</v>
      </c>
      <c r="G1755" s="44">
        <f t="shared" si="28"/>
        <v>-44225.299999999988</v>
      </c>
      <c r="H1755" s="84"/>
    </row>
    <row r="1756" spans="1:8" hidden="1">
      <c r="A1756" s="1">
        <v>41713</v>
      </c>
      <c r="B1756" t="s">
        <v>248</v>
      </c>
      <c r="C1756" t="s">
        <v>55</v>
      </c>
      <c r="D1756" s="5" t="s">
        <v>71</v>
      </c>
      <c r="E1756" s="5"/>
      <c r="F1756" s="83">
        <v>935.33</v>
      </c>
      <c r="G1756" s="44">
        <f t="shared" ref="G1756:G1767" si="29">G1755+F1756</f>
        <v>-43289.969999999987</v>
      </c>
      <c r="H1756" s="84"/>
    </row>
    <row r="1757" spans="1:8" hidden="1">
      <c r="A1757" s="1">
        <v>41715</v>
      </c>
      <c r="B1757" t="s">
        <v>248</v>
      </c>
      <c r="C1757" t="s">
        <v>55</v>
      </c>
      <c r="D1757" s="5" t="s">
        <v>70</v>
      </c>
      <c r="E1757" s="5"/>
      <c r="F1757" s="83">
        <v>305.12</v>
      </c>
      <c r="G1757" s="44">
        <f t="shared" si="29"/>
        <v>-42984.849999999984</v>
      </c>
      <c r="H1757" s="84"/>
    </row>
    <row r="1758" spans="1:8" hidden="1">
      <c r="A1758" s="1">
        <v>41715</v>
      </c>
      <c r="B1758" t="s">
        <v>81</v>
      </c>
      <c r="C1758" t="s">
        <v>55</v>
      </c>
      <c r="D1758" s="80" t="s">
        <v>122</v>
      </c>
      <c r="E1758" s="80"/>
      <c r="F1758" s="83">
        <v>-220</v>
      </c>
      <c r="G1758" s="44">
        <f t="shared" si="29"/>
        <v>-43204.849999999984</v>
      </c>
      <c r="H1758" s="84"/>
    </row>
    <row r="1759" spans="1:8" hidden="1">
      <c r="A1759" s="1">
        <v>41716</v>
      </c>
      <c r="B1759" t="s">
        <v>82</v>
      </c>
      <c r="C1759" t="s">
        <v>55</v>
      </c>
      <c r="D1759" s="80" t="s">
        <v>122</v>
      </c>
      <c r="E1759" s="80"/>
      <c r="F1759" s="83">
        <v>-160</v>
      </c>
      <c r="G1759" s="44">
        <f t="shared" si="29"/>
        <v>-43364.849999999984</v>
      </c>
      <c r="H1759" s="84"/>
    </row>
    <row r="1760" spans="1:8" hidden="1">
      <c r="A1760" s="1">
        <v>41717</v>
      </c>
      <c r="B1760" t="s">
        <v>117</v>
      </c>
      <c r="C1760" t="s">
        <v>55</v>
      </c>
      <c r="D1760" s="56" t="s">
        <v>118</v>
      </c>
      <c r="F1760" s="55">
        <v>44</v>
      </c>
      <c r="G1760" s="44">
        <f t="shared" si="29"/>
        <v>-43320.849999999984</v>
      </c>
    </row>
    <row r="1761" spans="1:8" hidden="1">
      <c r="A1761" s="1">
        <v>41718</v>
      </c>
      <c r="B1761" t="s">
        <v>80</v>
      </c>
      <c r="C1761" t="s">
        <v>55</v>
      </c>
      <c r="D1761" s="5" t="s">
        <v>87</v>
      </c>
      <c r="E1761" s="5"/>
      <c r="F1761" s="84">
        <v>138.15</v>
      </c>
      <c r="G1761" s="44">
        <f t="shared" si="29"/>
        <v>-43182.699999999983</v>
      </c>
    </row>
    <row r="1762" spans="1:8" hidden="1">
      <c r="A1762" s="1">
        <v>41718</v>
      </c>
      <c r="B1762" t="s">
        <v>68</v>
      </c>
      <c r="C1762" t="s">
        <v>55</v>
      </c>
      <c r="D1762" s="56" t="s">
        <v>69</v>
      </c>
      <c r="F1762" s="9">
        <v>346.8</v>
      </c>
      <c r="G1762" s="44">
        <f t="shared" si="29"/>
        <v>-42835.89999999998</v>
      </c>
    </row>
    <row r="1763" spans="1:8" hidden="1">
      <c r="A1763" s="1">
        <v>41718</v>
      </c>
      <c r="B1763" t="s">
        <v>78</v>
      </c>
      <c r="C1763" t="s">
        <v>55</v>
      </c>
      <c r="D1763" s="5" t="s">
        <v>123</v>
      </c>
      <c r="E1763" s="5"/>
      <c r="F1763" s="83">
        <v>-1451.31</v>
      </c>
      <c r="G1763" s="44">
        <f t="shared" si="29"/>
        <v>-44287.209999999977</v>
      </c>
    </row>
    <row r="1764" spans="1:8" hidden="1">
      <c r="A1764" s="1">
        <v>41718</v>
      </c>
      <c r="B1764" t="s">
        <v>56</v>
      </c>
      <c r="C1764" t="s">
        <v>55</v>
      </c>
      <c r="D1764" s="5" t="s">
        <v>83</v>
      </c>
      <c r="E1764" s="5"/>
      <c r="F1764" s="83">
        <v>-905.73</v>
      </c>
      <c r="G1764" s="44">
        <f t="shared" si="29"/>
        <v>-45192.939999999981</v>
      </c>
    </row>
    <row r="1765" spans="1:8" hidden="1">
      <c r="A1765" s="1">
        <v>41721</v>
      </c>
      <c r="B1765" t="s">
        <v>74</v>
      </c>
      <c r="C1765" t="s">
        <v>55</v>
      </c>
      <c r="D1765" s="56" t="s">
        <v>121</v>
      </c>
      <c r="F1765" s="9">
        <v>530.65</v>
      </c>
      <c r="G1765" s="44">
        <f t="shared" si="29"/>
        <v>-44662.289999999979</v>
      </c>
      <c r="H1765" s="84"/>
    </row>
    <row r="1766" spans="1:8" hidden="1">
      <c r="A1766" s="1">
        <v>41723</v>
      </c>
      <c r="B1766" t="s">
        <v>74</v>
      </c>
      <c r="C1766" t="s">
        <v>55</v>
      </c>
      <c r="D1766" s="56" t="s">
        <v>125</v>
      </c>
      <c r="F1766" s="9">
        <v>522.70000000000005</v>
      </c>
      <c r="G1766" s="44">
        <f t="shared" si="29"/>
        <v>-44139.589999999982</v>
      </c>
    </row>
    <row r="1767" spans="1:8" hidden="1">
      <c r="A1767" s="1">
        <v>41723</v>
      </c>
      <c r="B1767" t="s">
        <v>74</v>
      </c>
      <c r="C1767" t="s">
        <v>55</v>
      </c>
      <c r="D1767" s="56" t="s">
        <v>124</v>
      </c>
      <c r="F1767" s="9">
        <v>522.25</v>
      </c>
      <c r="G1767" s="44">
        <f t="shared" si="29"/>
        <v>-43617.339999999982</v>
      </c>
    </row>
    <row r="1768" spans="1:8" hidden="1">
      <c r="A1768" s="1">
        <v>41740</v>
      </c>
      <c r="B1768" t="s">
        <v>56</v>
      </c>
      <c r="C1768" t="s">
        <v>55</v>
      </c>
      <c r="D1768" s="5" t="s">
        <v>83</v>
      </c>
      <c r="E1768" s="5"/>
      <c r="F1768" s="83">
        <v>-905.73</v>
      </c>
      <c r="G1768" s="44">
        <f t="shared" ref="G1768:G1774" si="30">G1767+F1768</f>
        <v>-44523.069999999985</v>
      </c>
    </row>
    <row r="1769" spans="1:8" hidden="1">
      <c r="A1769" s="1">
        <v>41744</v>
      </c>
      <c r="B1769" t="s">
        <v>248</v>
      </c>
      <c r="C1769" t="s">
        <v>55</v>
      </c>
      <c r="D1769" s="5" t="s">
        <v>71</v>
      </c>
      <c r="E1769" s="5"/>
      <c r="F1769" s="83">
        <v>935.33</v>
      </c>
      <c r="G1769" s="44">
        <f t="shared" si="30"/>
        <v>-43587.739999999983</v>
      </c>
      <c r="H1769" s="84"/>
    </row>
    <row r="1770" spans="1:8" hidden="1">
      <c r="A1770" s="1">
        <v>41745</v>
      </c>
      <c r="B1770" t="s">
        <v>248</v>
      </c>
      <c r="C1770" t="s">
        <v>55</v>
      </c>
      <c r="D1770" s="5" t="s">
        <v>70</v>
      </c>
      <c r="E1770" s="5"/>
      <c r="F1770" s="83">
        <v>283.91000000000003</v>
      </c>
      <c r="G1770" s="44">
        <f t="shared" si="30"/>
        <v>-43303.82999999998</v>
      </c>
      <c r="H1770" s="84"/>
    </row>
    <row r="1771" spans="1:8" hidden="1">
      <c r="A1771" s="1">
        <v>41745</v>
      </c>
      <c r="B1771" t="s">
        <v>81</v>
      </c>
      <c r="C1771" t="s">
        <v>55</v>
      </c>
      <c r="D1771" s="80" t="s">
        <v>122</v>
      </c>
      <c r="E1771" s="80"/>
      <c r="F1771" s="83">
        <v>-220</v>
      </c>
      <c r="G1771" s="44">
        <f t="shared" si="30"/>
        <v>-43523.82999999998</v>
      </c>
      <c r="H1771" s="84"/>
    </row>
    <row r="1772" spans="1:8" hidden="1">
      <c r="A1772" s="1">
        <v>41751</v>
      </c>
      <c r="B1772" t="s">
        <v>78</v>
      </c>
      <c r="C1772" t="s">
        <v>55</v>
      </c>
      <c r="D1772" s="5" t="s">
        <v>129</v>
      </c>
      <c r="E1772" s="5"/>
      <c r="F1772" s="83">
        <v>-1451.31</v>
      </c>
      <c r="G1772" s="44">
        <f t="shared" si="30"/>
        <v>-44975.139999999978</v>
      </c>
    </row>
    <row r="1773" spans="1:8" hidden="1">
      <c r="A1773" s="1">
        <v>41751</v>
      </c>
      <c r="B1773" t="s">
        <v>82</v>
      </c>
      <c r="C1773" t="s">
        <v>55</v>
      </c>
      <c r="D1773" s="80" t="s">
        <v>126</v>
      </c>
      <c r="E1773" s="80"/>
      <c r="F1773" s="83">
        <v>-160</v>
      </c>
      <c r="G1773" s="44">
        <f t="shared" si="30"/>
        <v>-45135.139999999978</v>
      </c>
      <c r="H1773" s="84"/>
    </row>
    <row r="1774" spans="1:8" hidden="1">
      <c r="A1774" s="1">
        <v>41767</v>
      </c>
      <c r="B1774" t="s">
        <v>113</v>
      </c>
      <c r="C1774" t="s">
        <v>55</v>
      </c>
      <c r="D1774" s="5" t="s">
        <v>86</v>
      </c>
      <c r="E1774" s="5"/>
      <c r="F1774" s="84">
        <v>385.81</v>
      </c>
      <c r="G1774" s="44">
        <f t="shared" si="30"/>
        <v>-44749.32999999998</v>
      </c>
      <c r="H1774" s="84"/>
    </row>
    <row r="1775" spans="1:8" hidden="1">
      <c r="A1775" s="1">
        <v>41774</v>
      </c>
      <c r="B1775" t="s">
        <v>248</v>
      </c>
      <c r="C1775" t="s">
        <v>55</v>
      </c>
      <c r="D1775" s="5" t="s">
        <v>71</v>
      </c>
      <c r="E1775" s="5"/>
      <c r="F1775" s="83">
        <v>935.33</v>
      </c>
      <c r="G1775" s="44">
        <f t="shared" ref="G1775:G1780" si="31">G1774+F1775</f>
        <v>-43813.999999999978</v>
      </c>
      <c r="H1775" s="84"/>
    </row>
    <row r="1776" spans="1:8" hidden="1">
      <c r="A1776" s="1">
        <v>41775</v>
      </c>
      <c r="B1776" t="s">
        <v>248</v>
      </c>
      <c r="C1776" t="s">
        <v>55</v>
      </c>
      <c r="D1776" s="5" t="s">
        <v>70</v>
      </c>
      <c r="E1776" s="5"/>
      <c r="F1776" s="83">
        <v>287.23</v>
      </c>
      <c r="G1776" s="44">
        <f t="shared" si="31"/>
        <v>-43526.769999999975</v>
      </c>
      <c r="H1776" s="84"/>
    </row>
    <row r="1777" spans="1:8" hidden="1">
      <c r="A1777" s="1">
        <v>41775</v>
      </c>
      <c r="B1777" t="s">
        <v>81</v>
      </c>
      <c r="C1777" t="s">
        <v>55</v>
      </c>
      <c r="D1777" s="80" t="s">
        <v>127</v>
      </c>
      <c r="E1777" s="80"/>
      <c r="F1777" s="83">
        <v>-220</v>
      </c>
      <c r="G1777" s="44">
        <f t="shared" si="31"/>
        <v>-43746.769999999975</v>
      </c>
      <c r="H1777" s="84"/>
    </row>
    <row r="1778" spans="1:8" hidden="1">
      <c r="A1778" s="1">
        <v>41778</v>
      </c>
      <c r="B1778" t="s">
        <v>56</v>
      </c>
      <c r="C1778" t="s">
        <v>55</v>
      </c>
      <c r="D1778" s="5" t="s">
        <v>83</v>
      </c>
      <c r="E1778" s="5"/>
      <c r="F1778" s="83">
        <v>-905.73</v>
      </c>
      <c r="G1778" s="44">
        <f t="shared" si="31"/>
        <v>-44652.499999999978</v>
      </c>
    </row>
    <row r="1779" spans="1:8" hidden="1">
      <c r="A1779" s="1">
        <v>41779</v>
      </c>
      <c r="B1779" t="s">
        <v>78</v>
      </c>
      <c r="C1779" t="s">
        <v>55</v>
      </c>
      <c r="D1779" s="5" t="s">
        <v>128</v>
      </c>
      <c r="E1779" s="5"/>
      <c r="F1779" s="83">
        <v>-1451.31</v>
      </c>
      <c r="G1779" s="44">
        <f t="shared" si="31"/>
        <v>-46103.809999999976</v>
      </c>
    </row>
    <row r="1780" spans="1:8" hidden="1">
      <c r="A1780" s="1">
        <v>41780</v>
      </c>
      <c r="B1780" t="s">
        <v>132</v>
      </c>
      <c r="C1780" t="s">
        <v>55</v>
      </c>
      <c r="D1780" t="s">
        <v>130</v>
      </c>
      <c r="E1780"/>
      <c r="F1780" s="83">
        <v>-981</v>
      </c>
      <c r="G1780" s="44">
        <f t="shared" si="31"/>
        <v>-47084.809999999976</v>
      </c>
      <c r="H1780" s="84"/>
    </row>
    <row r="1781" spans="1:8" hidden="1">
      <c r="A1781" s="1">
        <v>41780</v>
      </c>
      <c r="B1781" t="s">
        <v>5</v>
      </c>
      <c r="C1781" t="s">
        <v>55</v>
      </c>
      <c r="D1781" t="s">
        <v>131</v>
      </c>
      <c r="E1781"/>
      <c r="F1781" s="83">
        <v>-0.66</v>
      </c>
      <c r="G1781" s="44">
        <f t="shared" ref="G1781:G1788" si="32">G1780+F1781</f>
        <v>-47085.469999999979</v>
      </c>
    </row>
    <row r="1782" spans="1:8" hidden="1">
      <c r="A1782" s="1">
        <v>41782</v>
      </c>
      <c r="B1782" t="s">
        <v>62</v>
      </c>
      <c r="C1782" t="s">
        <v>55</v>
      </c>
      <c r="D1782" s="5" t="s">
        <v>62</v>
      </c>
      <c r="E1782" s="5"/>
      <c r="F1782" s="9">
        <v>216.19</v>
      </c>
      <c r="G1782" s="44">
        <f t="shared" si="32"/>
        <v>-46869.279999999977</v>
      </c>
    </row>
    <row r="1783" spans="1:8" hidden="1">
      <c r="A1783" s="1">
        <v>41792</v>
      </c>
      <c r="B1783" t="s">
        <v>82</v>
      </c>
      <c r="C1783" t="s">
        <v>55</v>
      </c>
      <c r="D1783" s="80" t="s">
        <v>127</v>
      </c>
      <c r="E1783" s="80"/>
      <c r="F1783" s="83">
        <v>-160</v>
      </c>
      <c r="G1783" s="44">
        <f t="shared" si="32"/>
        <v>-47029.279999999977</v>
      </c>
      <c r="H1783" s="84"/>
    </row>
    <row r="1784" spans="1:8" hidden="1">
      <c r="A1784" s="1">
        <v>41806</v>
      </c>
      <c r="B1784" t="s">
        <v>248</v>
      </c>
      <c r="C1784" t="s">
        <v>55</v>
      </c>
      <c r="D1784" s="5" t="s">
        <v>71</v>
      </c>
      <c r="E1784" s="5"/>
      <c r="F1784" s="83">
        <v>935.33</v>
      </c>
      <c r="G1784" s="44">
        <f t="shared" si="32"/>
        <v>-46093.949999999975</v>
      </c>
      <c r="H1784" s="84"/>
    </row>
    <row r="1785" spans="1:8" hidden="1">
      <c r="A1785" s="1">
        <v>41806</v>
      </c>
      <c r="B1785" t="s">
        <v>248</v>
      </c>
      <c r="C1785" t="s">
        <v>55</v>
      </c>
      <c r="D1785" s="5" t="s">
        <v>70</v>
      </c>
      <c r="E1785" s="5"/>
      <c r="F1785" s="83">
        <v>270.60000000000002</v>
      </c>
      <c r="G1785" s="44">
        <f t="shared" si="32"/>
        <v>-45823.349999999977</v>
      </c>
      <c r="H1785" s="84"/>
    </row>
    <row r="1786" spans="1:8" hidden="1">
      <c r="A1786" s="1">
        <v>41806</v>
      </c>
      <c r="B1786" t="s">
        <v>81</v>
      </c>
      <c r="C1786" t="s">
        <v>55</v>
      </c>
      <c r="D1786" s="80" t="s">
        <v>135</v>
      </c>
      <c r="E1786" s="80"/>
      <c r="F1786" s="83">
        <v>-220</v>
      </c>
      <c r="G1786" s="44">
        <f t="shared" si="32"/>
        <v>-46043.349999999977</v>
      </c>
      <c r="H1786" s="84"/>
    </row>
    <row r="1787" spans="1:8" hidden="1">
      <c r="A1787" s="1">
        <v>41810</v>
      </c>
      <c r="B1787" t="s">
        <v>78</v>
      </c>
      <c r="C1787" t="s">
        <v>55</v>
      </c>
      <c r="D1787" s="5" t="s">
        <v>137</v>
      </c>
      <c r="E1787" s="5"/>
      <c r="F1787" s="83">
        <v>-1451.48</v>
      </c>
      <c r="G1787" s="44">
        <f t="shared" si="32"/>
        <v>-47494.82999999998</v>
      </c>
    </row>
    <row r="1788" spans="1:8" hidden="1">
      <c r="A1788" s="1">
        <v>41810</v>
      </c>
      <c r="B1788" t="s">
        <v>56</v>
      </c>
      <c r="C1788" t="s">
        <v>55</v>
      </c>
      <c r="D1788" s="5" t="s">
        <v>83</v>
      </c>
      <c r="E1788" s="5"/>
      <c r="F1788" s="83">
        <v>-905.73</v>
      </c>
      <c r="G1788" s="44">
        <f t="shared" si="32"/>
        <v>-48400.559999999983</v>
      </c>
    </row>
    <row r="1789" spans="1:8" hidden="1">
      <c r="A1789" s="1">
        <v>41815</v>
      </c>
      <c r="B1789" t="s">
        <v>82</v>
      </c>
      <c r="C1789" t="s">
        <v>55</v>
      </c>
      <c r="D1789" s="80" t="s">
        <v>135</v>
      </c>
      <c r="E1789" s="80"/>
      <c r="F1789" s="83">
        <v>-160</v>
      </c>
      <c r="G1789" s="44">
        <f t="shared" ref="G1789:G1792" si="33">G1788+F1789</f>
        <v>-48560.559999999983</v>
      </c>
      <c r="H1789" s="84"/>
    </row>
    <row r="1790" spans="1:8" hidden="1">
      <c r="A1790" s="1">
        <v>41816</v>
      </c>
      <c r="B1790" t="s">
        <v>56</v>
      </c>
      <c r="C1790" t="s">
        <v>55</v>
      </c>
      <c r="D1790" s="5" t="s">
        <v>136</v>
      </c>
      <c r="E1790" s="5"/>
      <c r="F1790" s="83">
        <v>-5000</v>
      </c>
      <c r="G1790" s="44">
        <f t="shared" si="33"/>
        <v>-53560.559999999983</v>
      </c>
      <c r="H1790" s="84"/>
    </row>
    <row r="1791" spans="1:8" hidden="1">
      <c r="A1791" s="1">
        <v>41816</v>
      </c>
      <c r="B1791" t="s">
        <v>56</v>
      </c>
      <c r="C1791" t="s">
        <v>55</v>
      </c>
      <c r="D1791" s="5" t="s">
        <v>136</v>
      </c>
      <c r="E1791" s="5"/>
      <c r="F1791" s="55">
        <v>-3000</v>
      </c>
      <c r="G1791" s="44">
        <f t="shared" si="33"/>
        <v>-56560.559999999983</v>
      </c>
    </row>
    <row r="1792" spans="1:8" hidden="1">
      <c r="A1792" s="1">
        <v>41817</v>
      </c>
      <c r="B1792" t="s">
        <v>74</v>
      </c>
      <c r="C1792" t="s">
        <v>55</v>
      </c>
      <c r="D1792" s="56" t="s">
        <v>134</v>
      </c>
      <c r="F1792" s="9">
        <v>486.75</v>
      </c>
      <c r="G1792" s="44">
        <f t="shared" si="33"/>
        <v>-56073.809999999983</v>
      </c>
    </row>
    <row r="1793" spans="1:8" hidden="1">
      <c r="A1793" s="1">
        <v>41817</v>
      </c>
      <c r="B1793" t="s">
        <v>56</v>
      </c>
      <c r="C1793" t="s">
        <v>55</v>
      </c>
      <c r="D1793" s="5" t="s">
        <v>136</v>
      </c>
      <c r="E1793" s="5"/>
      <c r="F1793" s="83">
        <v>-5000</v>
      </c>
      <c r="G1793" s="44">
        <f t="shared" ref="G1793:G1794" si="34">G1792+F1793</f>
        <v>-61073.809999999983</v>
      </c>
      <c r="H1793" s="84"/>
    </row>
    <row r="1794" spans="1:8" hidden="1">
      <c r="A1794" s="1">
        <v>41818</v>
      </c>
      <c r="B1794" t="s">
        <v>74</v>
      </c>
      <c r="C1794" t="s">
        <v>55</v>
      </c>
      <c r="D1794" s="56" t="s">
        <v>133</v>
      </c>
      <c r="F1794" s="9">
        <v>609.95000000000005</v>
      </c>
      <c r="G1794" s="44">
        <f t="shared" si="34"/>
        <v>-60463.859999999986</v>
      </c>
    </row>
    <row r="1795" spans="1:8" hidden="1">
      <c r="A1795" s="1">
        <v>41818</v>
      </c>
      <c r="B1795" t="s">
        <v>56</v>
      </c>
      <c r="C1795" t="s">
        <v>55</v>
      </c>
      <c r="D1795" s="5" t="s">
        <v>136</v>
      </c>
      <c r="E1795" s="5"/>
      <c r="F1795" s="83">
        <v>-5000</v>
      </c>
      <c r="G1795" s="44">
        <f t="shared" ref="G1795:G1802" si="35">G1794+F1795</f>
        <v>-65463.859999999986</v>
      </c>
    </row>
    <row r="1796" spans="1:8" hidden="1">
      <c r="A1796" s="1">
        <v>41834</v>
      </c>
      <c r="B1796" t="s">
        <v>78</v>
      </c>
      <c r="C1796" t="s">
        <v>55</v>
      </c>
      <c r="D1796" s="5" t="s">
        <v>138</v>
      </c>
      <c r="E1796" s="5"/>
      <c r="F1796" s="83">
        <v>-1451.48</v>
      </c>
      <c r="G1796" s="44">
        <f t="shared" si="35"/>
        <v>-66915.339999999982</v>
      </c>
    </row>
    <row r="1797" spans="1:8" hidden="1">
      <c r="A1797" s="1">
        <v>41835</v>
      </c>
      <c r="B1797" t="s">
        <v>248</v>
      </c>
      <c r="C1797" t="s">
        <v>55</v>
      </c>
      <c r="D1797" s="5" t="s">
        <v>71</v>
      </c>
      <c r="E1797" s="5"/>
      <c r="F1797" s="83">
        <v>935.33</v>
      </c>
      <c r="G1797" s="44">
        <f t="shared" si="35"/>
        <v>-65980.00999999998</v>
      </c>
      <c r="H1797" s="84"/>
    </row>
    <row r="1798" spans="1:8" hidden="1">
      <c r="A1798" s="1">
        <v>41836</v>
      </c>
      <c r="B1798" t="s">
        <v>248</v>
      </c>
      <c r="C1798" t="s">
        <v>55</v>
      </c>
      <c r="D1798" s="5" t="s">
        <v>70</v>
      </c>
      <c r="E1798" s="5"/>
      <c r="F1798" s="83">
        <v>219.12</v>
      </c>
      <c r="G1798" s="44">
        <f t="shared" si="35"/>
        <v>-65760.889999999985</v>
      </c>
      <c r="H1798" s="84"/>
    </row>
    <row r="1799" spans="1:8" hidden="1">
      <c r="A1799" s="1">
        <v>41836</v>
      </c>
      <c r="B1799" t="s">
        <v>81</v>
      </c>
      <c r="C1799" t="s">
        <v>55</v>
      </c>
      <c r="D1799" s="80" t="s">
        <v>139</v>
      </c>
      <c r="E1799" s="80"/>
      <c r="F1799" s="83">
        <v>-220</v>
      </c>
      <c r="G1799" s="44">
        <f t="shared" si="35"/>
        <v>-65980.889999999985</v>
      </c>
      <c r="H1799" s="84"/>
    </row>
    <row r="1800" spans="1:8" hidden="1">
      <c r="A1800" s="1">
        <v>41843</v>
      </c>
      <c r="B1800" t="s">
        <v>80</v>
      </c>
      <c r="C1800" t="s">
        <v>55</v>
      </c>
      <c r="D1800" s="5" t="s">
        <v>87</v>
      </c>
      <c r="E1800" s="5"/>
      <c r="F1800" s="84">
        <v>139.35</v>
      </c>
      <c r="G1800" s="44">
        <f t="shared" si="35"/>
        <v>-65841.539999999979</v>
      </c>
      <c r="H1800" s="9" t="s">
        <v>140</v>
      </c>
    </row>
    <row r="1801" spans="1:8" hidden="1">
      <c r="A1801" s="1">
        <v>41843</v>
      </c>
      <c r="B1801" t="s">
        <v>56</v>
      </c>
      <c r="C1801" t="s">
        <v>55</v>
      </c>
      <c r="D1801" s="5" t="s">
        <v>83</v>
      </c>
      <c r="E1801" s="5"/>
      <c r="F1801" s="83">
        <v>-905.73</v>
      </c>
      <c r="G1801" s="44">
        <f t="shared" si="35"/>
        <v>-66747.269999999975</v>
      </c>
    </row>
    <row r="1802" spans="1:8" hidden="1">
      <c r="A1802" s="1">
        <v>41851</v>
      </c>
      <c r="B1802" t="s">
        <v>82</v>
      </c>
      <c r="C1802" t="s">
        <v>55</v>
      </c>
      <c r="D1802" s="80" t="s">
        <v>139</v>
      </c>
      <c r="E1802" s="80"/>
      <c r="F1802" s="83">
        <v>-160</v>
      </c>
      <c r="G1802" s="44">
        <f t="shared" si="35"/>
        <v>-66907.269999999975</v>
      </c>
    </row>
    <row r="1803" spans="1:8" hidden="1">
      <c r="A1803" s="1">
        <v>41866</v>
      </c>
      <c r="B1803" t="s">
        <v>248</v>
      </c>
      <c r="C1803" t="s">
        <v>55</v>
      </c>
      <c r="D1803" s="5" t="s">
        <v>71</v>
      </c>
      <c r="E1803" s="5"/>
      <c r="F1803" s="83">
        <v>935.33</v>
      </c>
      <c r="G1803" s="44">
        <f t="shared" ref="G1803:G1816" si="36">G1802+F1803</f>
        <v>-65971.939999999973</v>
      </c>
      <c r="H1803" s="84"/>
    </row>
    <row r="1804" spans="1:8" hidden="1">
      <c r="A1804" s="1">
        <v>41867</v>
      </c>
      <c r="B1804" t="s">
        <v>248</v>
      </c>
      <c r="C1804" t="s">
        <v>55</v>
      </c>
      <c r="D1804" s="5" t="s">
        <v>70</v>
      </c>
      <c r="E1804" s="5"/>
      <c r="F1804" s="83">
        <v>170.02</v>
      </c>
      <c r="G1804" s="44">
        <f t="shared" si="36"/>
        <v>-65801.919999999969</v>
      </c>
      <c r="H1804" s="84"/>
    </row>
    <row r="1805" spans="1:8" hidden="1">
      <c r="A1805" s="1">
        <v>41867</v>
      </c>
      <c r="B1805" t="s">
        <v>81</v>
      </c>
      <c r="C1805" t="s">
        <v>55</v>
      </c>
      <c r="D1805" s="80">
        <v>201408</v>
      </c>
      <c r="E1805" s="80"/>
      <c r="F1805" s="83">
        <v>-220</v>
      </c>
      <c r="G1805" s="44">
        <f t="shared" si="36"/>
        <v>-66021.919999999969</v>
      </c>
      <c r="H1805" s="84"/>
    </row>
    <row r="1806" spans="1:8" hidden="1">
      <c r="A1806" s="1">
        <v>41870</v>
      </c>
      <c r="B1806" t="s">
        <v>78</v>
      </c>
      <c r="C1806" t="s">
        <v>55</v>
      </c>
      <c r="D1806" s="5" t="s">
        <v>141</v>
      </c>
      <c r="E1806" s="5"/>
      <c r="F1806" s="83">
        <v>-1451.31</v>
      </c>
      <c r="G1806" s="44">
        <f t="shared" si="36"/>
        <v>-67473.229999999967</v>
      </c>
    </row>
    <row r="1807" spans="1:8" hidden="1">
      <c r="A1807" s="1">
        <v>41877</v>
      </c>
      <c r="B1807" t="s">
        <v>56</v>
      </c>
      <c r="C1807" t="s">
        <v>55</v>
      </c>
      <c r="D1807" s="5" t="s">
        <v>83</v>
      </c>
      <c r="E1807" s="5"/>
      <c r="F1807" s="83">
        <v>-930.21</v>
      </c>
      <c r="G1807" s="44">
        <f t="shared" si="36"/>
        <v>-68403.439999999973</v>
      </c>
    </row>
    <row r="1808" spans="1:8" hidden="1">
      <c r="A1808" s="1">
        <v>41879</v>
      </c>
      <c r="B1808" t="s">
        <v>82</v>
      </c>
      <c r="C1808" t="s">
        <v>55</v>
      </c>
      <c r="D1808" s="80">
        <v>201408</v>
      </c>
      <c r="E1808" s="80"/>
      <c r="F1808" s="83">
        <v>-160</v>
      </c>
      <c r="G1808" s="44">
        <f t="shared" si="36"/>
        <v>-68563.439999999973</v>
      </c>
    </row>
    <row r="1809" spans="1:8" hidden="1">
      <c r="A1809" s="1">
        <v>41890</v>
      </c>
      <c r="B1809" t="s">
        <v>113</v>
      </c>
      <c r="C1809" t="s">
        <v>55</v>
      </c>
      <c r="D1809" s="5" t="s">
        <v>86</v>
      </c>
      <c r="E1809" s="5"/>
      <c r="F1809" s="84">
        <v>323.57</v>
      </c>
      <c r="G1809" s="44">
        <f t="shared" si="36"/>
        <v>-68239.869999999966</v>
      </c>
      <c r="H1809" s="84"/>
    </row>
    <row r="1810" spans="1:8" hidden="1">
      <c r="A1810" s="1">
        <v>41897</v>
      </c>
      <c r="B1810" t="s">
        <v>248</v>
      </c>
      <c r="C1810" t="s">
        <v>55</v>
      </c>
      <c r="D1810" s="5" t="s">
        <v>71</v>
      </c>
      <c r="E1810" s="5"/>
      <c r="F1810" s="55">
        <v>935.33</v>
      </c>
      <c r="G1810" s="44">
        <f t="shared" si="36"/>
        <v>-67304.539999999964</v>
      </c>
      <c r="H1810" s="84"/>
    </row>
    <row r="1811" spans="1:8" hidden="1">
      <c r="A1811" s="1">
        <v>41898</v>
      </c>
      <c r="B1811" t="s">
        <v>248</v>
      </c>
      <c r="C1811" t="s">
        <v>55</v>
      </c>
      <c r="D1811" s="5" t="s">
        <v>70</v>
      </c>
      <c r="E1811" s="5"/>
      <c r="F1811" s="83">
        <v>163.47</v>
      </c>
      <c r="G1811" s="44">
        <f t="shared" si="36"/>
        <v>-67141.069999999963</v>
      </c>
      <c r="H1811" s="84"/>
    </row>
    <row r="1812" spans="1:8" hidden="1">
      <c r="A1812" s="1">
        <v>41898</v>
      </c>
      <c r="B1812" t="s">
        <v>56</v>
      </c>
      <c r="C1812" t="s">
        <v>55</v>
      </c>
      <c r="D1812" s="5" t="s">
        <v>83</v>
      </c>
      <c r="E1812" s="5"/>
      <c r="F1812" s="83">
        <v>-930.21</v>
      </c>
      <c r="G1812" s="44">
        <f t="shared" si="36"/>
        <v>-68071.27999999997</v>
      </c>
    </row>
    <row r="1813" spans="1:8" hidden="1">
      <c r="A1813" s="1">
        <v>41898</v>
      </c>
      <c r="B1813" t="s">
        <v>81</v>
      </c>
      <c r="C1813" t="s">
        <v>55</v>
      </c>
      <c r="D1813" s="80" t="s">
        <v>145</v>
      </c>
      <c r="E1813" s="80"/>
      <c r="F1813" s="83">
        <v>-220</v>
      </c>
      <c r="G1813" s="44">
        <f t="shared" si="36"/>
        <v>-68291.27999999997</v>
      </c>
      <c r="H1813" s="84"/>
    </row>
    <row r="1814" spans="1:8" hidden="1">
      <c r="A1814" s="1">
        <v>41900</v>
      </c>
      <c r="B1814" t="s">
        <v>158</v>
      </c>
      <c r="C1814" t="s">
        <v>55</v>
      </c>
      <c r="D1814" s="56" t="s">
        <v>143</v>
      </c>
      <c r="F1814" s="9">
        <v>443.05</v>
      </c>
      <c r="G1814" s="44">
        <f t="shared" si="36"/>
        <v>-67848.229999999967</v>
      </c>
    </row>
    <row r="1815" spans="1:8" hidden="1">
      <c r="A1815" s="1">
        <v>41900</v>
      </c>
      <c r="B1815" t="s">
        <v>158</v>
      </c>
      <c r="C1815" t="s">
        <v>55</v>
      </c>
      <c r="D1815" s="56" t="s">
        <v>144</v>
      </c>
      <c r="F1815" s="9">
        <v>609.95000000000005</v>
      </c>
      <c r="G1815" s="44">
        <f t="shared" si="36"/>
        <v>-67238.27999999997</v>
      </c>
    </row>
    <row r="1816" spans="1:8" hidden="1">
      <c r="A1816" s="1">
        <v>41901</v>
      </c>
      <c r="B1816" t="s">
        <v>80</v>
      </c>
      <c r="C1816" t="s">
        <v>55</v>
      </c>
      <c r="D1816" s="5" t="s">
        <v>87</v>
      </c>
      <c r="E1816" s="5"/>
      <c r="F1816" s="84">
        <v>211.52</v>
      </c>
      <c r="G1816" s="44">
        <f t="shared" si="36"/>
        <v>-67026.759999999966</v>
      </c>
      <c r="H1816" s="9" t="s">
        <v>142</v>
      </c>
    </row>
    <row r="1817" spans="1:8" hidden="1">
      <c r="A1817" s="1">
        <v>41904</v>
      </c>
      <c r="B1817" t="s">
        <v>78</v>
      </c>
      <c r="C1817" t="s">
        <v>55</v>
      </c>
      <c r="D1817" s="5" t="s">
        <v>146</v>
      </c>
      <c r="E1817" s="5"/>
      <c r="F1817" s="83">
        <v>-1451.48</v>
      </c>
      <c r="G1817" s="44">
        <f t="shared" ref="G1817:G1824" si="37">G1816+F1817</f>
        <v>-68478.239999999962</v>
      </c>
    </row>
    <row r="1818" spans="1:8" hidden="1">
      <c r="A1818" s="1">
        <v>41908</v>
      </c>
      <c r="B1818" t="s">
        <v>158</v>
      </c>
      <c r="C1818" t="s">
        <v>55</v>
      </c>
      <c r="D1818" s="56" t="s">
        <v>147</v>
      </c>
      <c r="F1818" s="9">
        <v>471.1</v>
      </c>
      <c r="G1818" s="44">
        <f t="shared" si="37"/>
        <v>-68007.139999999956</v>
      </c>
    </row>
    <row r="1819" spans="1:8" hidden="1">
      <c r="A1819" s="1">
        <v>41919</v>
      </c>
      <c r="B1819" t="s">
        <v>82</v>
      </c>
      <c r="C1819" t="s">
        <v>55</v>
      </c>
      <c r="D1819" s="80" t="s">
        <v>145</v>
      </c>
      <c r="E1819" s="80"/>
      <c r="F1819" s="83">
        <v>-160</v>
      </c>
      <c r="G1819" s="44">
        <f t="shared" si="37"/>
        <v>-68167.139999999956</v>
      </c>
    </row>
    <row r="1820" spans="1:8" hidden="1">
      <c r="A1820" s="1">
        <v>41927</v>
      </c>
      <c r="B1820" t="s">
        <v>248</v>
      </c>
      <c r="C1820" t="s">
        <v>55</v>
      </c>
      <c r="D1820" s="5" t="s">
        <v>71</v>
      </c>
      <c r="E1820" s="5"/>
      <c r="F1820" s="55">
        <v>935.33</v>
      </c>
      <c r="G1820" s="44">
        <f t="shared" si="37"/>
        <v>-67231.809999999954</v>
      </c>
    </row>
    <row r="1821" spans="1:8" hidden="1">
      <c r="A1821" s="1">
        <v>41928</v>
      </c>
      <c r="B1821" t="s">
        <v>248</v>
      </c>
      <c r="C1821" t="s">
        <v>55</v>
      </c>
      <c r="D1821" s="5" t="s">
        <v>70</v>
      </c>
      <c r="E1821" s="5"/>
      <c r="F1821" s="83">
        <v>174.21</v>
      </c>
      <c r="G1821" s="44">
        <f t="shared" si="37"/>
        <v>-67057.599999999948</v>
      </c>
    </row>
    <row r="1822" spans="1:8" hidden="1">
      <c r="A1822" s="1">
        <v>41898</v>
      </c>
      <c r="B1822" t="s">
        <v>81</v>
      </c>
      <c r="C1822" t="s">
        <v>55</v>
      </c>
      <c r="D1822" s="80" t="s">
        <v>148</v>
      </c>
      <c r="E1822" s="80"/>
      <c r="F1822" s="83">
        <v>-220</v>
      </c>
      <c r="G1822" s="44">
        <f t="shared" si="37"/>
        <v>-67277.599999999948</v>
      </c>
      <c r="H1822" s="84"/>
    </row>
    <row r="1823" spans="1:8" hidden="1">
      <c r="A1823" s="1">
        <v>41929</v>
      </c>
      <c r="B1823" t="s">
        <v>62</v>
      </c>
      <c r="C1823" t="s">
        <v>55</v>
      </c>
      <c r="D1823" s="5" t="s">
        <v>62</v>
      </c>
      <c r="E1823" s="5"/>
      <c r="F1823" s="9">
        <v>200</v>
      </c>
      <c r="G1823" s="44">
        <f t="shared" si="37"/>
        <v>-67077.599999999948</v>
      </c>
    </row>
    <row r="1824" spans="1:8" hidden="1">
      <c r="A1824" s="1">
        <v>41929</v>
      </c>
      <c r="B1824" t="s">
        <v>114</v>
      </c>
      <c r="C1824" t="s">
        <v>55</v>
      </c>
      <c r="D1824" s="5" t="s">
        <v>149</v>
      </c>
      <c r="E1824" s="5"/>
      <c r="F1824" s="44">
        <v>20000</v>
      </c>
      <c r="G1824" s="44">
        <f t="shared" si="37"/>
        <v>-47077.599999999948</v>
      </c>
    </row>
    <row r="1825" spans="1:8" hidden="1">
      <c r="A1825" s="1">
        <v>41929</v>
      </c>
      <c r="B1825" t="s">
        <v>114</v>
      </c>
      <c r="C1825" t="s">
        <v>55</v>
      </c>
      <c r="D1825" s="5" t="s">
        <v>149</v>
      </c>
      <c r="E1825" s="5"/>
      <c r="F1825" s="44">
        <v>40000</v>
      </c>
      <c r="G1825" s="44">
        <f>G1824+F1825</f>
        <v>-7077.5999999999476</v>
      </c>
    </row>
    <row r="1826" spans="1:8" hidden="1">
      <c r="A1826" s="1">
        <v>41934</v>
      </c>
      <c r="B1826" t="s">
        <v>56</v>
      </c>
      <c r="C1826" t="s">
        <v>55</v>
      </c>
      <c r="D1826" s="5" t="s">
        <v>83</v>
      </c>
      <c r="E1826" s="5"/>
      <c r="F1826" s="83">
        <v>-2058.33</v>
      </c>
      <c r="G1826" s="44">
        <f t="shared" ref="G1826:G1832" si="38">G1825+F1826</f>
        <v>-9135.9299999999475</v>
      </c>
    </row>
    <row r="1827" spans="1:8" hidden="1">
      <c r="A1827" s="1">
        <v>41934</v>
      </c>
      <c r="B1827" t="s">
        <v>78</v>
      </c>
      <c r="C1827" t="s">
        <v>55</v>
      </c>
      <c r="D1827" s="5" t="s">
        <v>152</v>
      </c>
      <c r="E1827" s="5"/>
      <c r="F1827" s="83">
        <v>-1451.48</v>
      </c>
      <c r="G1827" s="44">
        <f t="shared" si="38"/>
        <v>-10587.409999999947</v>
      </c>
    </row>
    <row r="1828" spans="1:8" hidden="1">
      <c r="A1828" s="1">
        <v>41941</v>
      </c>
      <c r="B1828" t="s">
        <v>82</v>
      </c>
      <c r="C1828" t="s">
        <v>55</v>
      </c>
      <c r="D1828" s="80" t="s">
        <v>148</v>
      </c>
      <c r="E1828" s="80"/>
      <c r="F1828" s="83">
        <v>-160</v>
      </c>
      <c r="G1828" s="44">
        <f t="shared" si="38"/>
        <v>-10747.409999999947</v>
      </c>
    </row>
    <row r="1829" spans="1:8" hidden="1">
      <c r="A1829" s="1">
        <v>41956</v>
      </c>
      <c r="B1829" t="s">
        <v>113</v>
      </c>
      <c r="C1829" t="s">
        <v>55</v>
      </c>
      <c r="D1829" s="5" t="s">
        <v>86</v>
      </c>
      <c r="E1829" s="5"/>
      <c r="F1829" s="84">
        <v>321</v>
      </c>
      <c r="G1829" s="44">
        <f t="shared" si="38"/>
        <v>-10426.409999999947</v>
      </c>
      <c r="H1829" s="84"/>
    </row>
    <row r="1830" spans="1:8" hidden="1">
      <c r="A1830" s="1">
        <v>41958</v>
      </c>
      <c r="B1830" t="s">
        <v>248</v>
      </c>
      <c r="C1830" t="s">
        <v>55</v>
      </c>
      <c r="D1830" s="5" t="s">
        <v>71</v>
      </c>
      <c r="E1830" s="5"/>
      <c r="F1830" s="55">
        <v>935.33</v>
      </c>
      <c r="G1830" s="44">
        <f t="shared" si="38"/>
        <v>-9491.0799999999472</v>
      </c>
    </row>
    <row r="1831" spans="1:8" hidden="1">
      <c r="A1831" s="1">
        <v>41960</v>
      </c>
      <c r="B1831" t="s">
        <v>248</v>
      </c>
      <c r="C1831" t="s">
        <v>55</v>
      </c>
      <c r="D1831" s="5" t="s">
        <v>70</v>
      </c>
      <c r="E1831" s="5"/>
      <c r="F1831" s="83">
        <v>454.04</v>
      </c>
      <c r="G1831" s="44">
        <f t="shared" si="38"/>
        <v>-9037.0399999999463</v>
      </c>
    </row>
    <row r="1832" spans="1:8" hidden="1">
      <c r="A1832" s="1">
        <v>41960</v>
      </c>
      <c r="B1832" t="s">
        <v>81</v>
      </c>
      <c r="C1832" t="s">
        <v>55</v>
      </c>
      <c r="D1832" s="80" t="s">
        <v>153</v>
      </c>
      <c r="E1832" s="80"/>
      <c r="F1832" s="83">
        <v>-220</v>
      </c>
      <c r="G1832" s="44">
        <f t="shared" si="38"/>
        <v>-9257.0399999999463</v>
      </c>
      <c r="H1832" s="84"/>
    </row>
    <row r="1833" spans="1:8" hidden="1">
      <c r="A1833" s="1">
        <v>41963</v>
      </c>
      <c r="B1833" t="s">
        <v>78</v>
      </c>
      <c r="C1833" t="s">
        <v>55</v>
      </c>
      <c r="D1833" s="5" t="s">
        <v>151</v>
      </c>
      <c r="E1833" s="5"/>
      <c r="F1833" s="83">
        <v>-1451.48</v>
      </c>
      <c r="G1833" s="44">
        <f t="shared" ref="G1833:G1840" si="39">G1832+F1833</f>
        <v>-10708.519999999946</v>
      </c>
    </row>
    <row r="1834" spans="1:8" hidden="1">
      <c r="A1834" s="1">
        <v>41964</v>
      </c>
      <c r="B1834" t="s">
        <v>56</v>
      </c>
      <c r="C1834" t="s">
        <v>55</v>
      </c>
      <c r="D1834" s="5" t="s">
        <v>83</v>
      </c>
      <c r="E1834" s="5"/>
      <c r="F1834" s="83">
        <v>-989.58</v>
      </c>
      <c r="G1834" s="44">
        <f t="shared" si="39"/>
        <v>-11698.099999999946</v>
      </c>
    </row>
    <row r="1835" spans="1:8" hidden="1">
      <c r="A1835" s="1">
        <v>41976</v>
      </c>
      <c r="B1835" t="s">
        <v>68</v>
      </c>
      <c r="C1835" t="s">
        <v>55</v>
      </c>
      <c r="D1835" s="5" t="s">
        <v>90</v>
      </c>
      <c r="E1835" s="5"/>
      <c r="F1835" s="84">
        <v>3171.62</v>
      </c>
      <c r="G1835" s="44">
        <f t="shared" si="39"/>
        <v>-8526.479999999945</v>
      </c>
    </row>
    <row r="1836" spans="1:8" hidden="1">
      <c r="A1836" s="1">
        <v>41976</v>
      </c>
      <c r="B1836" t="s">
        <v>82</v>
      </c>
      <c r="C1836" t="s">
        <v>55</v>
      </c>
      <c r="D1836" s="80" t="s">
        <v>153</v>
      </c>
      <c r="E1836" s="80"/>
      <c r="F1836" s="83">
        <v>-160</v>
      </c>
      <c r="G1836" s="44">
        <f t="shared" si="39"/>
        <v>-8686.479999999945</v>
      </c>
    </row>
    <row r="1837" spans="1:8" hidden="1">
      <c r="A1837" s="1">
        <v>41988</v>
      </c>
      <c r="B1837" t="s">
        <v>248</v>
      </c>
      <c r="C1837" t="s">
        <v>55</v>
      </c>
      <c r="D1837" s="5" t="s">
        <v>71</v>
      </c>
      <c r="E1837" s="5"/>
      <c r="F1837" s="55">
        <v>935.33</v>
      </c>
      <c r="G1837" s="44">
        <f t="shared" si="39"/>
        <v>-7751.1499999999451</v>
      </c>
    </row>
    <row r="1838" spans="1:8" hidden="1">
      <c r="A1838" s="1">
        <v>41988</v>
      </c>
      <c r="B1838" t="s">
        <v>82</v>
      </c>
      <c r="C1838" t="s">
        <v>55</v>
      </c>
      <c r="D1838" s="80" t="s">
        <v>154</v>
      </c>
      <c r="E1838" s="80"/>
      <c r="F1838" s="83">
        <v>-160</v>
      </c>
      <c r="G1838" s="44">
        <f t="shared" si="39"/>
        <v>-7911.1499999999451</v>
      </c>
    </row>
    <row r="1839" spans="1:8" hidden="1">
      <c r="A1839" s="1">
        <v>41989</v>
      </c>
      <c r="B1839" t="s">
        <v>248</v>
      </c>
      <c r="C1839" t="s">
        <v>55</v>
      </c>
      <c r="D1839" s="5" t="s">
        <v>70</v>
      </c>
      <c r="E1839" s="5"/>
      <c r="F1839" s="83">
        <v>455.42</v>
      </c>
      <c r="G1839" s="44">
        <f t="shared" si="39"/>
        <v>-7455.729999999945</v>
      </c>
    </row>
    <row r="1840" spans="1:8" hidden="1">
      <c r="A1840" s="1">
        <v>41989</v>
      </c>
      <c r="B1840" t="s">
        <v>81</v>
      </c>
      <c r="C1840" t="s">
        <v>55</v>
      </c>
      <c r="D1840" s="80" t="s">
        <v>154</v>
      </c>
      <c r="E1840" s="80"/>
      <c r="F1840" s="83">
        <v>-220</v>
      </c>
      <c r="G1840" s="44">
        <f t="shared" si="39"/>
        <v>-7675.729999999945</v>
      </c>
      <c r="H1840" s="84"/>
    </row>
    <row r="1841" spans="1:9" hidden="1">
      <c r="A1841" s="1">
        <v>41991</v>
      </c>
      <c r="B1841" t="s">
        <v>78</v>
      </c>
      <c r="C1841" t="s">
        <v>55</v>
      </c>
      <c r="D1841" s="5" t="s">
        <v>155</v>
      </c>
      <c r="E1841" s="5"/>
      <c r="F1841" s="83">
        <v>-1451.48</v>
      </c>
      <c r="G1841" s="44">
        <f t="shared" ref="G1841:G1845" si="40">G1840+F1841</f>
        <v>-9127.2099999999446</v>
      </c>
    </row>
    <row r="1842" spans="1:9" hidden="1">
      <c r="A1842" s="1">
        <v>41995</v>
      </c>
      <c r="B1842" t="s">
        <v>56</v>
      </c>
      <c r="C1842" t="s">
        <v>55</v>
      </c>
      <c r="D1842" s="5" t="s">
        <v>83</v>
      </c>
      <c r="E1842" s="5"/>
      <c r="F1842" s="83">
        <v>-989.58</v>
      </c>
      <c r="G1842" s="44">
        <f t="shared" si="40"/>
        <v>-10116.789999999944</v>
      </c>
    </row>
    <row r="1843" spans="1:9" hidden="1">
      <c r="A1843" s="1">
        <v>42019</v>
      </c>
      <c r="B1843" t="s">
        <v>248</v>
      </c>
      <c r="C1843" t="s">
        <v>55</v>
      </c>
      <c r="D1843" s="5" t="s">
        <v>71</v>
      </c>
      <c r="E1843" s="5"/>
      <c r="F1843" s="55">
        <v>935.33</v>
      </c>
      <c r="G1843" s="44">
        <f t="shared" si="40"/>
        <v>-9181.4599999999446</v>
      </c>
    </row>
    <row r="1844" spans="1:9" hidden="1">
      <c r="A1844" s="1">
        <v>42020</v>
      </c>
      <c r="B1844" t="s">
        <v>248</v>
      </c>
      <c r="C1844" t="s">
        <v>55</v>
      </c>
      <c r="D1844" s="5" t="s">
        <v>70</v>
      </c>
      <c r="E1844" s="5"/>
      <c r="F1844" s="83">
        <v>454.81</v>
      </c>
      <c r="G1844" s="44">
        <f t="shared" si="40"/>
        <v>-8726.6499999999451</v>
      </c>
    </row>
    <row r="1845" spans="1:9" hidden="1">
      <c r="A1845" s="1">
        <v>42020</v>
      </c>
      <c r="B1845" t="s">
        <v>81</v>
      </c>
      <c r="C1845" t="s">
        <v>55</v>
      </c>
      <c r="D1845" s="80" t="s">
        <v>156</v>
      </c>
      <c r="E1845" s="80"/>
      <c r="F1845" s="83">
        <v>-220</v>
      </c>
      <c r="G1845" s="44">
        <f t="shared" si="40"/>
        <v>-8946.6499999999451</v>
      </c>
      <c r="H1845" s="84"/>
    </row>
    <row r="1846" spans="1:9" hidden="1">
      <c r="A1846" s="1">
        <v>42024</v>
      </c>
      <c r="B1846" t="s">
        <v>78</v>
      </c>
      <c r="C1846" t="s">
        <v>55</v>
      </c>
      <c r="D1846" s="5" t="s">
        <v>164</v>
      </c>
      <c r="E1846" s="5"/>
      <c r="F1846" s="83">
        <v>-1451.48</v>
      </c>
      <c r="G1846" s="44">
        <f t="shared" ref="G1846:G1847" si="41">G1845+F1846</f>
        <v>-10398.129999999945</v>
      </c>
    </row>
    <row r="1847" spans="1:9" hidden="1">
      <c r="A1847" s="1">
        <v>42031</v>
      </c>
      <c r="B1847" t="s">
        <v>56</v>
      </c>
      <c r="C1847" t="s">
        <v>55</v>
      </c>
      <c r="D1847" s="5" t="s">
        <v>83</v>
      </c>
      <c r="E1847" s="5"/>
      <c r="F1847" s="83">
        <v>-2059.64</v>
      </c>
      <c r="G1847" s="44">
        <f t="shared" si="41"/>
        <v>-12457.769999999944</v>
      </c>
    </row>
    <row r="1848" spans="1:9" hidden="1">
      <c r="A1848" s="1">
        <v>42037</v>
      </c>
      <c r="B1848" t="s">
        <v>117</v>
      </c>
      <c r="C1848" t="s">
        <v>55</v>
      </c>
      <c r="D1848" s="56" t="s">
        <v>257</v>
      </c>
      <c r="F1848" s="55">
        <v>243</v>
      </c>
      <c r="G1848" s="44">
        <f t="shared" ref="G1848:G1857" si="42">G1847+F1848</f>
        <v>-12214.769999999944</v>
      </c>
    </row>
    <row r="1849" spans="1:9" hidden="1">
      <c r="A1849" s="1">
        <v>42039</v>
      </c>
      <c r="B1849" t="s">
        <v>82</v>
      </c>
      <c r="C1849" t="s">
        <v>55</v>
      </c>
      <c r="D1849" s="80" t="s">
        <v>156</v>
      </c>
      <c r="E1849" s="80"/>
      <c r="F1849" s="83">
        <v>-160</v>
      </c>
      <c r="G1849" s="44">
        <f t="shared" si="42"/>
        <v>-12374.769999999944</v>
      </c>
    </row>
    <row r="1850" spans="1:9" hidden="1">
      <c r="A1850" s="1">
        <v>42046</v>
      </c>
      <c r="B1850" t="s">
        <v>113</v>
      </c>
      <c r="C1850" t="s">
        <v>55</v>
      </c>
      <c r="D1850" s="5" t="s">
        <v>86</v>
      </c>
      <c r="E1850" s="5"/>
      <c r="F1850" s="84">
        <v>321</v>
      </c>
      <c r="G1850" s="44">
        <f t="shared" si="42"/>
        <v>-12053.769999999944</v>
      </c>
      <c r="H1850" s="84"/>
    </row>
    <row r="1851" spans="1:9" hidden="1">
      <c r="A1851" s="1">
        <v>42051</v>
      </c>
      <c r="B1851" t="s">
        <v>248</v>
      </c>
      <c r="C1851" t="s">
        <v>55</v>
      </c>
      <c r="D1851" s="5" t="s">
        <v>71</v>
      </c>
      <c r="E1851" s="5"/>
      <c r="F1851" s="55">
        <v>935.33</v>
      </c>
      <c r="G1851" s="44">
        <f t="shared" si="42"/>
        <v>-11118.439999999944</v>
      </c>
    </row>
    <row r="1852" spans="1:9" hidden="1">
      <c r="A1852" s="1">
        <v>42051</v>
      </c>
      <c r="B1852" t="s">
        <v>248</v>
      </c>
      <c r="C1852" t="s">
        <v>55</v>
      </c>
      <c r="D1852" s="5" t="s">
        <v>70</v>
      </c>
      <c r="E1852" s="5"/>
      <c r="F1852" s="83">
        <v>446.6</v>
      </c>
      <c r="G1852" s="44">
        <f t="shared" si="42"/>
        <v>-10671.839999999944</v>
      </c>
    </row>
    <row r="1853" spans="1:9" hidden="1">
      <c r="A1853" s="1">
        <v>42051</v>
      </c>
      <c r="B1853" t="s">
        <v>81</v>
      </c>
      <c r="C1853" t="s">
        <v>55</v>
      </c>
      <c r="D1853" s="80" t="s">
        <v>165</v>
      </c>
      <c r="E1853" s="80"/>
      <c r="F1853" s="83">
        <v>-220</v>
      </c>
      <c r="G1853" s="44">
        <f t="shared" si="42"/>
        <v>-10891.839999999944</v>
      </c>
      <c r="H1853" s="84"/>
    </row>
    <row r="1854" spans="1:9" hidden="1">
      <c r="A1854" s="1">
        <v>42052</v>
      </c>
      <c r="B1854" t="s">
        <v>159</v>
      </c>
      <c r="C1854" t="s">
        <v>55</v>
      </c>
      <c r="D1854" s="56" t="s">
        <v>160</v>
      </c>
      <c r="F1854" s="9">
        <v>674.4</v>
      </c>
      <c r="G1854" s="44">
        <f t="shared" si="42"/>
        <v>-10217.439999999944</v>
      </c>
    </row>
    <row r="1855" spans="1:9" hidden="1">
      <c r="A1855" s="1">
        <v>42052</v>
      </c>
      <c r="B1855" t="s">
        <v>159</v>
      </c>
      <c r="C1855" t="s">
        <v>55</v>
      </c>
      <c r="D1855" s="56" t="s">
        <v>161</v>
      </c>
      <c r="F1855" s="9">
        <v>613.04999999999995</v>
      </c>
      <c r="G1855" s="44">
        <f t="shared" si="42"/>
        <v>-9604.3899999999448</v>
      </c>
    </row>
    <row r="1856" spans="1:9" hidden="1">
      <c r="A1856" s="1">
        <v>42052</v>
      </c>
      <c r="B1856" t="s">
        <v>114</v>
      </c>
      <c r="C1856" t="s">
        <v>55</v>
      </c>
      <c r="D1856" s="5" t="s">
        <v>162</v>
      </c>
      <c r="E1856" s="5"/>
      <c r="F1856" s="44">
        <v>-51150.46</v>
      </c>
      <c r="G1856" s="44">
        <f t="shared" si="42"/>
        <v>-60754.849999999948</v>
      </c>
      <c r="I1856" s="62"/>
    </row>
    <row r="1857" spans="1:8" hidden="1">
      <c r="A1857" s="1">
        <v>42059</v>
      </c>
      <c r="B1857" t="s">
        <v>78</v>
      </c>
      <c r="C1857" t="s">
        <v>55</v>
      </c>
      <c r="D1857" s="5" t="s">
        <v>163</v>
      </c>
      <c r="E1857" s="5"/>
      <c r="F1857" s="83">
        <v>-1451.48</v>
      </c>
      <c r="G1857" s="44">
        <f t="shared" si="42"/>
        <v>-62206.329999999951</v>
      </c>
    </row>
    <row r="1858" spans="1:8" hidden="1">
      <c r="A1858" s="1">
        <v>42059</v>
      </c>
      <c r="B1858" t="s">
        <v>82</v>
      </c>
      <c r="C1858" t="s">
        <v>55</v>
      </c>
      <c r="D1858" s="80" t="s">
        <v>165</v>
      </c>
      <c r="E1858" s="80"/>
      <c r="F1858" s="83">
        <v>-160</v>
      </c>
      <c r="G1858" s="44">
        <f t="shared" ref="G1858:G1884" si="43">G1857+F1858</f>
        <v>-62366.329999999951</v>
      </c>
    </row>
    <row r="1859" spans="1:8" hidden="1">
      <c r="A1859" s="1">
        <v>42059</v>
      </c>
      <c r="B1859" t="s">
        <v>56</v>
      </c>
      <c r="C1859" t="s">
        <v>55</v>
      </c>
      <c r="D1859" s="5" t="s">
        <v>83</v>
      </c>
      <c r="E1859" s="5"/>
      <c r="F1859" s="83">
        <v>-989.58</v>
      </c>
      <c r="G1859" s="44">
        <f t="shared" si="43"/>
        <v>-63355.909999999953</v>
      </c>
    </row>
    <row r="1860" spans="1:8" hidden="1">
      <c r="A1860" s="1">
        <v>42069</v>
      </c>
      <c r="B1860" t="s">
        <v>159</v>
      </c>
      <c r="C1860" t="s">
        <v>55</v>
      </c>
      <c r="D1860" s="56" t="s">
        <v>166</v>
      </c>
      <c r="F1860" s="9">
        <f>674.4+249</f>
        <v>923.4</v>
      </c>
      <c r="G1860" s="44">
        <f t="shared" si="43"/>
        <v>-62432.509999999951</v>
      </c>
    </row>
    <row r="1861" spans="1:8" hidden="1">
      <c r="A1861" s="1">
        <v>42069</v>
      </c>
      <c r="B1861" t="s">
        <v>159</v>
      </c>
      <c r="C1861" t="s">
        <v>55</v>
      </c>
      <c r="D1861" s="56" t="s">
        <v>167</v>
      </c>
      <c r="F1861" s="9">
        <v>613.04999999999995</v>
      </c>
      <c r="G1861" s="44">
        <f t="shared" si="43"/>
        <v>-61819.459999999948</v>
      </c>
    </row>
    <row r="1862" spans="1:8" hidden="1">
      <c r="A1862" s="1">
        <v>42073</v>
      </c>
      <c r="B1862" t="s">
        <v>80</v>
      </c>
      <c r="C1862" t="s">
        <v>55</v>
      </c>
      <c r="D1862" s="5" t="s">
        <v>87</v>
      </c>
      <c r="E1862" s="5"/>
      <c r="F1862" s="84">
        <v>139.72</v>
      </c>
      <c r="G1862" s="44">
        <f t="shared" si="43"/>
        <v>-61679.739999999947</v>
      </c>
      <c r="H1862" s="9" t="s">
        <v>168</v>
      </c>
    </row>
    <row r="1863" spans="1:8" hidden="1">
      <c r="A1863" s="1">
        <v>42079</v>
      </c>
      <c r="B1863" t="s">
        <v>117</v>
      </c>
      <c r="C1863" t="s">
        <v>55</v>
      </c>
      <c r="D1863" s="56" t="s">
        <v>258</v>
      </c>
      <c r="F1863" s="55">
        <v>45</v>
      </c>
      <c r="G1863" s="44">
        <f t="shared" si="43"/>
        <v>-61634.739999999947</v>
      </c>
    </row>
    <row r="1864" spans="1:8" hidden="1">
      <c r="A1864" s="1">
        <v>42079</v>
      </c>
      <c r="B1864" t="s">
        <v>248</v>
      </c>
      <c r="C1864" t="s">
        <v>55</v>
      </c>
      <c r="D1864" s="5" t="s">
        <v>71</v>
      </c>
      <c r="E1864" s="5"/>
      <c r="F1864" s="55">
        <v>935.33</v>
      </c>
      <c r="G1864" s="44">
        <f t="shared" si="43"/>
        <v>-60699.409999999945</v>
      </c>
    </row>
    <row r="1865" spans="1:8" hidden="1">
      <c r="A1865" s="1">
        <v>42079</v>
      </c>
      <c r="B1865" t="s">
        <v>248</v>
      </c>
      <c r="C1865" t="s">
        <v>55</v>
      </c>
      <c r="D1865" s="5" t="s">
        <v>70</v>
      </c>
      <c r="E1865" s="5"/>
      <c r="F1865" s="83">
        <v>242.06</v>
      </c>
      <c r="G1865" s="44">
        <f t="shared" si="43"/>
        <v>-60457.349999999948</v>
      </c>
    </row>
    <row r="1866" spans="1:8" hidden="1">
      <c r="A1866" s="1">
        <v>42079</v>
      </c>
      <c r="B1866" t="s">
        <v>81</v>
      </c>
      <c r="C1866" t="s">
        <v>55</v>
      </c>
      <c r="D1866" s="80" t="s">
        <v>171</v>
      </c>
      <c r="E1866" s="80"/>
      <c r="F1866" s="83">
        <v>-220</v>
      </c>
      <c r="G1866" s="44">
        <f t="shared" si="43"/>
        <v>-60677.349999999948</v>
      </c>
      <c r="H1866" s="84"/>
    </row>
    <row r="1867" spans="1:8" hidden="1">
      <c r="A1867" s="1">
        <v>42079</v>
      </c>
      <c r="B1867" t="s">
        <v>114</v>
      </c>
      <c r="C1867" t="s">
        <v>55</v>
      </c>
      <c r="D1867" s="5" t="s">
        <v>162</v>
      </c>
      <c r="E1867" s="5"/>
      <c r="F1867" s="44">
        <v>-42.39</v>
      </c>
      <c r="G1867" s="44">
        <f t="shared" si="43"/>
        <v>-60719.739999999947</v>
      </c>
    </row>
    <row r="1868" spans="1:8" hidden="1">
      <c r="A1868" s="1">
        <v>42080</v>
      </c>
      <c r="B1868" t="s">
        <v>68</v>
      </c>
      <c r="C1868" t="s">
        <v>55</v>
      </c>
      <c r="D1868" s="56" t="s">
        <v>69</v>
      </c>
      <c r="F1868" s="9">
        <v>323.41000000000003</v>
      </c>
      <c r="G1868" s="44">
        <f t="shared" si="43"/>
        <v>-60396.329999999944</v>
      </c>
    </row>
    <row r="1869" spans="1:8" hidden="1">
      <c r="A1869" s="1">
        <v>42059</v>
      </c>
      <c r="B1869" t="s">
        <v>82</v>
      </c>
      <c r="C1869" t="s">
        <v>55</v>
      </c>
      <c r="D1869" s="80" t="s">
        <v>171</v>
      </c>
      <c r="E1869" s="80"/>
      <c r="F1869" s="83">
        <v>-160</v>
      </c>
      <c r="G1869" s="44">
        <f t="shared" si="43"/>
        <v>-60556.329999999944</v>
      </c>
    </row>
    <row r="1870" spans="1:8" hidden="1">
      <c r="A1870" s="1">
        <v>42081</v>
      </c>
      <c r="B1870" t="s">
        <v>114</v>
      </c>
      <c r="C1870" t="s">
        <v>55</v>
      </c>
      <c r="D1870" s="5" t="s">
        <v>162</v>
      </c>
      <c r="E1870" s="5"/>
      <c r="F1870" s="9">
        <v>18929.95</v>
      </c>
      <c r="G1870" s="44">
        <f t="shared" si="43"/>
        <v>-41626.379999999946</v>
      </c>
    </row>
    <row r="1871" spans="1:8" hidden="1">
      <c r="A1871" s="1">
        <v>42083</v>
      </c>
      <c r="B1871" t="s">
        <v>78</v>
      </c>
      <c r="C1871" t="s">
        <v>55</v>
      </c>
      <c r="D1871" s="5" t="s">
        <v>170</v>
      </c>
      <c r="E1871" s="5"/>
      <c r="F1871" s="83">
        <v>-1451.48</v>
      </c>
      <c r="G1871" s="44">
        <f t="shared" si="43"/>
        <v>-43077.85999999995</v>
      </c>
    </row>
    <row r="1872" spans="1:8" hidden="1">
      <c r="A1872" s="1">
        <v>42089</v>
      </c>
      <c r="B1872" t="s">
        <v>56</v>
      </c>
      <c r="C1872" t="s">
        <v>55</v>
      </c>
      <c r="D1872" s="5" t="s">
        <v>83</v>
      </c>
      <c r="E1872" s="5"/>
      <c r="F1872" s="83">
        <v>-989.58</v>
      </c>
      <c r="G1872" s="44">
        <f t="shared" ref="G1872:G1876" si="44">G1871+F1872</f>
        <v>-44067.439999999951</v>
      </c>
    </row>
    <row r="1873" spans="1:8" hidden="1">
      <c r="A1873" s="1">
        <v>42102</v>
      </c>
      <c r="B1873" t="s">
        <v>82</v>
      </c>
      <c r="C1873" t="s">
        <v>55</v>
      </c>
      <c r="D1873" s="80" t="s">
        <v>172</v>
      </c>
      <c r="E1873" s="80"/>
      <c r="F1873" s="83">
        <v>-130</v>
      </c>
      <c r="G1873" s="44">
        <f t="shared" si="44"/>
        <v>-44197.439999999951</v>
      </c>
    </row>
    <row r="1874" spans="1:8" hidden="1">
      <c r="A1874" s="1">
        <v>42110</v>
      </c>
      <c r="B1874" t="s">
        <v>248</v>
      </c>
      <c r="C1874" t="s">
        <v>55</v>
      </c>
      <c r="D1874" s="5" t="s">
        <v>71</v>
      </c>
      <c r="E1874" s="5"/>
      <c r="F1874" s="55">
        <v>954.17</v>
      </c>
      <c r="G1874" s="44">
        <f t="shared" si="44"/>
        <v>-43243.269999999953</v>
      </c>
    </row>
    <row r="1875" spans="1:8" hidden="1">
      <c r="A1875" s="1">
        <v>42110</v>
      </c>
      <c r="B1875" t="s">
        <v>248</v>
      </c>
      <c r="C1875" t="s">
        <v>55</v>
      </c>
      <c r="D1875" s="5" t="s">
        <v>70</v>
      </c>
      <c r="E1875" s="5"/>
      <c r="F1875" s="83">
        <v>268.72000000000003</v>
      </c>
      <c r="G1875" s="44">
        <f t="shared" si="44"/>
        <v>-42974.549999999952</v>
      </c>
    </row>
    <row r="1876" spans="1:8" hidden="1">
      <c r="A1876" s="1">
        <v>42110</v>
      </c>
      <c r="B1876" t="s">
        <v>81</v>
      </c>
      <c r="C1876" t="s">
        <v>55</v>
      </c>
      <c r="D1876" s="80" t="s">
        <v>172</v>
      </c>
      <c r="E1876" s="80"/>
      <c r="F1876" s="83">
        <v>-220</v>
      </c>
      <c r="G1876" s="44">
        <f t="shared" si="44"/>
        <v>-43194.549999999952</v>
      </c>
      <c r="H1876" s="84"/>
    </row>
    <row r="1877" spans="1:8" hidden="1">
      <c r="A1877" s="1">
        <v>42116</v>
      </c>
      <c r="B1877" t="s">
        <v>78</v>
      </c>
      <c r="C1877" t="s">
        <v>55</v>
      </c>
      <c r="D1877" s="5" t="s">
        <v>173</v>
      </c>
      <c r="E1877" s="5"/>
      <c r="F1877" s="83">
        <v>-1450.52</v>
      </c>
      <c r="G1877" s="44">
        <f t="shared" si="43"/>
        <v>-44645.069999999949</v>
      </c>
    </row>
    <row r="1878" spans="1:8" hidden="1">
      <c r="A1878" s="1">
        <v>42118</v>
      </c>
      <c r="B1878" t="s">
        <v>56</v>
      </c>
      <c r="C1878" t="s">
        <v>55</v>
      </c>
      <c r="D1878" s="5" t="s">
        <v>83</v>
      </c>
      <c r="E1878" s="5"/>
      <c r="F1878" s="83">
        <v>-989.58</v>
      </c>
      <c r="G1878" s="44">
        <f t="shared" si="43"/>
        <v>-45634.649999999951</v>
      </c>
    </row>
    <row r="1879" spans="1:8" hidden="1">
      <c r="A1879" s="1">
        <v>42129</v>
      </c>
      <c r="B1879" t="s">
        <v>132</v>
      </c>
      <c r="C1879" t="s">
        <v>55</v>
      </c>
      <c r="D1879" t="s">
        <v>174</v>
      </c>
      <c r="E1879"/>
      <c r="F1879" s="83">
        <v>2550.4</v>
      </c>
      <c r="G1879" s="44">
        <f t="shared" si="43"/>
        <v>-43084.249999999949</v>
      </c>
    </row>
    <row r="1880" spans="1:8" hidden="1">
      <c r="A1880" s="1">
        <v>42135</v>
      </c>
      <c r="B1880" t="s">
        <v>113</v>
      </c>
      <c r="C1880" t="s">
        <v>55</v>
      </c>
      <c r="D1880" s="5" t="s">
        <v>86</v>
      </c>
      <c r="E1880" s="5"/>
      <c r="F1880" s="84">
        <v>321</v>
      </c>
      <c r="G1880" s="44">
        <f t="shared" si="43"/>
        <v>-42763.249999999949</v>
      </c>
      <c r="H1880" s="84"/>
    </row>
    <row r="1881" spans="1:8" hidden="1">
      <c r="A1881" s="1">
        <v>42140</v>
      </c>
      <c r="B1881" t="s">
        <v>248</v>
      </c>
      <c r="C1881" t="s">
        <v>55</v>
      </c>
      <c r="D1881" s="5" t="s">
        <v>71</v>
      </c>
      <c r="E1881" s="5"/>
      <c r="F1881" s="55">
        <v>954.17</v>
      </c>
      <c r="G1881" s="44">
        <f t="shared" si="43"/>
        <v>-41809.079999999951</v>
      </c>
    </row>
    <row r="1882" spans="1:8" hidden="1">
      <c r="A1882" s="1">
        <v>42140</v>
      </c>
      <c r="B1882" t="s">
        <v>248</v>
      </c>
      <c r="C1882" t="s">
        <v>55</v>
      </c>
      <c r="D1882" s="5" t="s">
        <v>70</v>
      </c>
      <c r="E1882" s="5"/>
      <c r="F1882" s="83">
        <v>278.89999999999998</v>
      </c>
      <c r="G1882" s="44">
        <f t="shared" si="43"/>
        <v>-41530.179999999949</v>
      </c>
    </row>
    <row r="1883" spans="1:8" hidden="1">
      <c r="A1883" s="1">
        <v>42140</v>
      </c>
      <c r="B1883" t="s">
        <v>81</v>
      </c>
      <c r="C1883" t="s">
        <v>55</v>
      </c>
      <c r="D1883" s="80" t="s">
        <v>175</v>
      </c>
      <c r="E1883" s="80"/>
      <c r="F1883" s="83">
        <v>-400</v>
      </c>
      <c r="G1883" s="44">
        <f t="shared" si="43"/>
        <v>-41930.179999999949</v>
      </c>
      <c r="H1883" s="84"/>
    </row>
    <row r="1884" spans="1:8" hidden="1">
      <c r="A1884" s="1">
        <v>42146</v>
      </c>
      <c r="B1884" t="s">
        <v>78</v>
      </c>
      <c r="C1884" t="s">
        <v>55</v>
      </c>
      <c r="D1884" s="5" t="s">
        <v>176</v>
      </c>
      <c r="E1884" s="5"/>
      <c r="F1884" s="83">
        <v>-1450.52</v>
      </c>
      <c r="G1884" s="44">
        <f t="shared" si="43"/>
        <v>-43380.699999999946</v>
      </c>
    </row>
    <row r="1885" spans="1:8" hidden="1">
      <c r="A1885" s="1">
        <v>42157</v>
      </c>
      <c r="B1885" t="s">
        <v>56</v>
      </c>
      <c r="C1885" t="s">
        <v>55</v>
      </c>
      <c r="D1885" s="5" t="s">
        <v>83</v>
      </c>
      <c r="E1885" s="5"/>
      <c r="F1885" s="83">
        <v>-502.4</v>
      </c>
      <c r="G1885" s="44">
        <f t="shared" ref="G1885:G1892" si="45">G1884+F1885</f>
        <v>-43883.099999999948</v>
      </c>
    </row>
    <row r="1886" spans="1:8" hidden="1">
      <c r="A1886" s="1">
        <v>42160</v>
      </c>
      <c r="B1886" t="s">
        <v>159</v>
      </c>
      <c r="C1886" t="s">
        <v>55</v>
      </c>
      <c r="D1886" s="56" t="s">
        <v>177</v>
      </c>
      <c r="F1886" s="9">
        <v>613.04999999999995</v>
      </c>
      <c r="G1886" s="44">
        <f t="shared" si="45"/>
        <v>-43270.049999999945</v>
      </c>
    </row>
    <row r="1887" spans="1:8" hidden="1">
      <c r="A1887" s="1">
        <v>42160</v>
      </c>
      <c r="B1887" t="s">
        <v>80</v>
      </c>
      <c r="C1887" t="s">
        <v>55</v>
      </c>
      <c r="D1887" s="5" t="s">
        <v>87</v>
      </c>
      <c r="E1887" s="5"/>
      <c r="F1887" s="84">
        <v>139.72</v>
      </c>
      <c r="G1887" s="44">
        <f t="shared" si="45"/>
        <v>-43130.329999999944</v>
      </c>
      <c r="H1887" s="9" t="s">
        <v>179</v>
      </c>
    </row>
    <row r="1888" spans="1:8" hidden="1">
      <c r="A1888" s="1">
        <v>42165</v>
      </c>
      <c r="B1888" t="s">
        <v>159</v>
      </c>
      <c r="C1888" t="s">
        <v>55</v>
      </c>
      <c r="D1888" s="56" t="s">
        <v>178</v>
      </c>
      <c r="F1888" s="9">
        <v>922.4</v>
      </c>
      <c r="G1888" s="44">
        <f t="shared" si="45"/>
        <v>-42207.929999999942</v>
      </c>
    </row>
    <row r="1889" spans="1:8" hidden="1">
      <c r="A1889" s="1">
        <v>42171</v>
      </c>
      <c r="B1889" t="s">
        <v>248</v>
      </c>
      <c r="C1889" t="s">
        <v>55</v>
      </c>
      <c r="D1889" s="5" t="s">
        <v>71</v>
      </c>
      <c r="E1889" s="5"/>
      <c r="F1889" s="55">
        <v>954.17</v>
      </c>
      <c r="G1889" s="44">
        <f t="shared" si="45"/>
        <v>-41253.759999999944</v>
      </c>
    </row>
    <row r="1890" spans="1:8" hidden="1">
      <c r="A1890" s="1">
        <v>42171</v>
      </c>
      <c r="B1890" t="s">
        <v>248</v>
      </c>
      <c r="C1890" t="s">
        <v>55</v>
      </c>
      <c r="D1890" s="5" t="s">
        <v>70</v>
      </c>
      <c r="E1890" s="5"/>
      <c r="F1890" s="83">
        <v>284.18</v>
      </c>
      <c r="G1890" s="44">
        <f t="shared" si="45"/>
        <v>-40969.579999999944</v>
      </c>
    </row>
    <row r="1891" spans="1:8" hidden="1">
      <c r="A1891" s="1">
        <v>42171</v>
      </c>
      <c r="B1891" t="s">
        <v>81</v>
      </c>
      <c r="C1891" t="s">
        <v>55</v>
      </c>
      <c r="D1891" s="80" t="s">
        <v>180</v>
      </c>
      <c r="E1891" s="80"/>
      <c r="F1891" s="83">
        <v>-400</v>
      </c>
      <c r="G1891" s="44">
        <f t="shared" si="45"/>
        <v>-41369.579999999944</v>
      </c>
      <c r="H1891" s="84"/>
    </row>
    <row r="1892" spans="1:8" hidden="1">
      <c r="A1892" s="1">
        <v>42177</v>
      </c>
      <c r="B1892" t="s">
        <v>78</v>
      </c>
      <c r="C1892" t="s">
        <v>55</v>
      </c>
      <c r="D1892" s="5" t="s">
        <v>181</v>
      </c>
      <c r="E1892" s="5"/>
      <c r="F1892" s="83">
        <v>-1450.52</v>
      </c>
      <c r="G1892" s="44">
        <f t="shared" si="45"/>
        <v>-42820.09999999994</v>
      </c>
    </row>
    <row r="1893" spans="1:8" hidden="1">
      <c r="A1893" s="1">
        <v>42201</v>
      </c>
      <c r="B1893" t="s">
        <v>248</v>
      </c>
      <c r="C1893" t="s">
        <v>55</v>
      </c>
      <c r="D1893" s="5" t="s">
        <v>71</v>
      </c>
      <c r="E1893" s="5"/>
      <c r="F1893" s="55">
        <v>920.51</v>
      </c>
      <c r="G1893" s="44">
        <f t="shared" ref="G1893:G1897" si="46">G1892+F1893</f>
        <v>-41899.589999999938</v>
      </c>
    </row>
    <row r="1894" spans="1:8" hidden="1">
      <c r="A1894" s="1">
        <v>42201</v>
      </c>
      <c r="B1894" t="s">
        <v>248</v>
      </c>
      <c r="C1894" t="s">
        <v>55</v>
      </c>
      <c r="D1894" s="5" t="s">
        <v>70</v>
      </c>
      <c r="E1894" s="5"/>
      <c r="F1894" s="83">
        <v>276.27999999999997</v>
      </c>
      <c r="G1894" s="44">
        <f t="shared" si="46"/>
        <v>-41623.309999999939</v>
      </c>
    </row>
    <row r="1895" spans="1:8" hidden="1">
      <c r="A1895" s="1">
        <v>42201</v>
      </c>
      <c r="B1895" t="s">
        <v>81</v>
      </c>
      <c r="C1895" t="s">
        <v>55</v>
      </c>
      <c r="D1895" s="80">
        <v>201507</v>
      </c>
      <c r="E1895" s="80"/>
      <c r="F1895" s="83">
        <v>-400</v>
      </c>
      <c r="G1895" s="44">
        <f t="shared" si="46"/>
        <v>-42023.309999999939</v>
      </c>
      <c r="H1895" s="84"/>
    </row>
    <row r="1896" spans="1:8" hidden="1">
      <c r="A1896" s="1">
        <v>42207</v>
      </c>
      <c r="B1896" t="s">
        <v>78</v>
      </c>
      <c r="C1896" t="s">
        <v>55</v>
      </c>
      <c r="D1896" s="5" t="s">
        <v>176</v>
      </c>
      <c r="E1896" s="5"/>
      <c r="F1896" s="83">
        <v>-1098.52</v>
      </c>
      <c r="G1896" s="44">
        <f t="shared" si="46"/>
        <v>-43121.829999999936</v>
      </c>
    </row>
    <row r="1897" spans="1:8" hidden="1">
      <c r="A1897" s="1">
        <v>42210</v>
      </c>
      <c r="B1897" t="s">
        <v>132</v>
      </c>
      <c r="C1897" t="s">
        <v>55</v>
      </c>
      <c r="D1897" t="s">
        <v>186</v>
      </c>
      <c r="E1897"/>
      <c r="F1897" s="9">
        <v>594</v>
      </c>
      <c r="G1897" s="44">
        <f t="shared" si="46"/>
        <v>-42527.829999999936</v>
      </c>
    </row>
    <row r="1898" spans="1:8" hidden="1">
      <c r="A1898" s="1">
        <v>42232</v>
      </c>
      <c r="B1898" t="s">
        <v>248</v>
      </c>
      <c r="C1898" t="s">
        <v>55</v>
      </c>
      <c r="D1898" s="5" t="s">
        <v>71</v>
      </c>
      <c r="E1898" s="5"/>
      <c r="F1898" s="55">
        <v>920.51</v>
      </c>
      <c r="G1898" s="44">
        <f t="shared" ref="G1898:G1902" si="47">G1897+F1898</f>
        <v>-41607.319999999934</v>
      </c>
    </row>
    <row r="1899" spans="1:8" hidden="1">
      <c r="A1899" s="1">
        <v>42232</v>
      </c>
      <c r="B1899" t="s">
        <v>248</v>
      </c>
      <c r="C1899" t="s">
        <v>55</v>
      </c>
      <c r="D1899" s="5" t="s">
        <v>70</v>
      </c>
      <c r="E1899" s="5"/>
      <c r="F1899" s="83">
        <v>270.45</v>
      </c>
      <c r="G1899" s="44">
        <f t="shared" si="47"/>
        <v>-41336.869999999937</v>
      </c>
    </row>
    <row r="1900" spans="1:8" hidden="1">
      <c r="A1900" s="1">
        <v>42232</v>
      </c>
      <c r="B1900" t="s">
        <v>81</v>
      </c>
      <c r="C1900" t="s">
        <v>55</v>
      </c>
      <c r="D1900" s="5" t="s">
        <v>182</v>
      </c>
      <c r="E1900" s="5"/>
      <c r="F1900" s="83">
        <v>-400</v>
      </c>
      <c r="G1900" s="44">
        <f t="shared" si="47"/>
        <v>-41736.869999999937</v>
      </c>
    </row>
    <row r="1901" spans="1:8" hidden="1">
      <c r="A1901" s="1">
        <v>42238</v>
      </c>
      <c r="B1901" t="s">
        <v>78</v>
      </c>
      <c r="C1901" t="s">
        <v>55</v>
      </c>
      <c r="D1901" s="5" t="s">
        <v>182</v>
      </c>
      <c r="E1901" s="5"/>
      <c r="F1901" s="83">
        <v>-1450.52</v>
      </c>
      <c r="G1901" s="44">
        <f t="shared" si="47"/>
        <v>-43187.389999999934</v>
      </c>
    </row>
    <row r="1902" spans="1:8" hidden="1">
      <c r="A1902" s="1">
        <v>42257</v>
      </c>
      <c r="B1902" t="s">
        <v>80</v>
      </c>
      <c r="C1902" t="s">
        <v>55</v>
      </c>
      <c r="D1902" s="5" t="s">
        <v>87</v>
      </c>
      <c r="E1902" s="5"/>
      <c r="F1902" s="84">
        <v>216.68</v>
      </c>
      <c r="G1902" s="44">
        <f t="shared" si="47"/>
        <v>-42970.709999999934</v>
      </c>
      <c r="H1902" s="9" t="s">
        <v>179</v>
      </c>
    </row>
    <row r="1903" spans="1:8" hidden="1">
      <c r="A1903" s="1">
        <v>42263</v>
      </c>
      <c r="B1903" t="s">
        <v>248</v>
      </c>
      <c r="C1903" t="s">
        <v>55</v>
      </c>
      <c r="D1903" s="5" t="s">
        <v>71</v>
      </c>
      <c r="E1903" s="5"/>
      <c r="F1903" s="55">
        <v>920.51</v>
      </c>
      <c r="G1903" s="44">
        <f t="shared" ref="G1903:G1909" si="48">G1902+F1903</f>
        <v>-42050.199999999932</v>
      </c>
    </row>
    <row r="1904" spans="1:8" hidden="1">
      <c r="A1904" s="1">
        <v>42263</v>
      </c>
      <c r="B1904" t="s">
        <v>248</v>
      </c>
      <c r="C1904" t="s">
        <v>55</v>
      </c>
      <c r="D1904" s="5" t="s">
        <v>70</v>
      </c>
      <c r="E1904" s="5"/>
      <c r="F1904" s="83">
        <v>260.54000000000002</v>
      </c>
      <c r="G1904" s="44">
        <f t="shared" si="48"/>
        <v>-41789.659999999931</v>
      </c>
    </row>
    <row r="1905" spans="1:11" hidden="1">
      <c r="A1905" s="1">
        <v>42263</v>
      </c>
      <c r="B1905" t="s">
        <v>78</v>
      </c>
      <c r="C1905" t="s">
        <v>55</v>
      </c>
      <c r="D1905" s="5" t="s">
        <v>187</v>
      </c>
      <c r="E1905" s="5"/>
      <c r="F1905" s="83">
        <v>-1450.52</v>
      </c>
      <c r="G1905" s="44">
        <f t="shared" si="48"/>
        <v>-43240.179999999928</v>
      </c>
    </row>
    <row r="1906" spans="1:11" hidden="1">
      <c r="A1906" s="1">
        <v>42263</v>
      </c>
      <c r="B1906" t="s">
        <v>81</v>
      </c>
      <c r="C1906" t="s">
        <v>55</v>
      </c>
      <c r="D1906" s="5" t="s">
        <v>187</v>
      </c>
      <c r="E1906" s="5"/>
      <c r="F1906" s="83">
        <v>-400</v>
      </c>
      <c r="G1906" s="44">
        <f t="shared" si="48"/>
        <v>-43640.179999999928</v>
      </c>
    </row>
    <row r="1907" spans="1:11" hidden="1">
      <c r="A1907" s="1">
        <v>42275</v>
      </c>
      <c r="B1907" t="s">
        <v>159</v>
      </c>
      <c r="C1907" t="s">
        <v>55</v>
      </c>
      <c r="D1907" s="56" t="s">
        <v>183</v>
      </c>
      <c r="F1907" s="9">
        <v>613.04999999999995</v>
      </c>
      <c r="G1907" s="44">
        <f t="shared" si="48"/>
        <v>-43027.129999999925</v>
      </c>
    </row>
    <row r="1908" spans="1:11" hidden="1">
      <c r="A1908" s="1">
        <v>42275</v>
      </c>
      <c r="B1908" t="s">
        <v>159</v>
      </c>
      <c r="C1908" t="s">
        <v>55</v>
      </c>
      <c r="D1908" s="56" t="s">
        <v>184</v>
      </c>
      <c r="F1908" s="9">
        <v>674.4</v>
      </c>
      <c r="G1908" s="44">
        <f t="shared" si="48"/>
        <v>-42352.729999999923</v>
      </c>
    </row>
    <row r="1909" spans="1:11" hidden="1">
      <c r="A1909" s="1">
        <v>42276</v>
      </c>
      <c r="B1909" t="s">
        <v>113</v>
      </c>
      <c r="C1909" t="s">
        <v>55</v>
      </c>
      <c r="D1909" s="5" t="s">
        <v>86</v>
      </c>
      <c r="E1909" s="5"/>
      <c r="F1909" s="84">
        <v>336.54</v>
      </c>
      <c r="G1909" s="44">
        <f t="shared" si="48"/>
        <v>-42016.189999999922</v>
      </c>
      <c r="H1909" s="84"/>
    </row>
    <row r="1910" spans="1:11" hidden="1">
      <c r="A1910" s="1">
        <v>42293</v>
      </c>
      <c r="B1910" t="s">
        <v>248</v>
      </c>
      <c r="C1910" t="s">
        <v>55</v>
      </c>
      <c r="D1910" s="5" t="s">
        <v>71</v>
      </c>
      <c r="E1910" s="5"/>
      <c r="F1910" s="55">
        <v>920.51</v>
      </c>
      <c r="G1910" s="44">
        <f t="shared" ref="G1910:G1916" si="49">G1909+F1910</f>
        <v>-41095.67999999992</v>
      </c>
    </row>
    <row r="1911" spans="1:11" hidden="1">
      <c r="A1911" s="1">
        <v>42293</v>
      </c>
      <c r="B1911" t="s">
        <v>248</v>
      </c>
      <c r="C1911" t="s">
        <v>55</v>
      </c>
      <c r="D1911" s="5" t="s">
        <v>70</v>
      </c>
      <c r="E1911" s="5"/>
      <c r="F1911" s="83">
        <v>266.86</v>
      </c>
      <c r="G1911" s="44">
        <f t="shared" si="49"/>
        <v>-40828.81999999992</v>
      </c>
    </row>
    <row r="1912" spans="1:11" hidden="1">
      <c r="A1912" s="1">
        <v>42293</v>
      </c>
      <c r="B1912" t="s">
        <v>81</v>
      </c>
      <c r="C1912" t="s">
        <v>55</v>
      </c>
      <c r="D1912" s="5" t="s">
        <v>188</v>
      </c>
      <c r="E1912" s="5"/>
      <c r="F1912" s="83">
        <v>-400</v>
      </c>
      <c r="G1912" s="44">
        <f t="shared" si="49"/>
        <v>-41228.81999999992</v>
      </c>
    </row>
    <row r="1913" spans="1:11" hidden="1">
      <c r="A1913" s="1">
        <v>42296</v>
      </c>
      <c r="B1913" t="s">
        <v>78</v>
      </c>
      <c r="C1913" t="s">
        <v>55</v>
      </c>
      <c r="D1913" s="5" t="s">
        <v>188</v>
      </c>
      <c r="E1913" s="5"/>
      <c r="F1913" s="83">
        <v>-1450.52</v>
      </c>
      <c r="G1913" s="44">
        <f t="shared" si="49"/>
        <v>-42679.339999999916</v>
      </c>
      <c r="I1913" s="39"/>
      <c r="K1913" s="39"/>
    </row>
    <row r="1914" spans="1:11" hidden="1">
      <c r="A1914" s="1">
        <v>42303</v>
      </c>
      <c r="B1914" t="s">
        <v>132</v>
      </c>
      <c r="C1914" t="s">
        <v>55</v>
      </c>
      <c r="D1914" t="s">
        <v>185</v>
      </c>
      <c r="E1914"/>
      <c r="F1914" s="9">
        <v>589</v>
      </c>
      <c r="G1914" s="44">
        <f t="shared" si="49"/>
        <v>-42090.339999999916</v>
      </c>
    </row>
    <row r="1915" spans="1:11" hidden="1">
      <c r="A1915" s="1">
        <v>42305</v>
      </c>
      <c r="B1915" t="s">
        <v>114</v>
      </c>
      <c r="C1915" t="s">
        <v>55</v>
      </c>
      <c r="D1915" s="5" t="s">
        <v>149</v>
      </c>
      <c r="E1915" s="5"/>
      <c r="F1915" s="9">
        <v>36500</v>
      </c>
      <c r="G1915" s="44">
        <f t="shared" si="49"/>
        <v>-5590.3399999999165</v>
      </c>
      <c r="I1915" s="39"/>
    </row>
    <row r="1916" spans="1:11" hidden="1">
      <c r="A1916" s="1">
        <v>42312</v>
      </c>
      <c r="B1916" t="s">
        <v>113</v>
      </c>
      <c r="C1916" t="s">
        <v>55</v>
      </c>
      <c r="D1916" s="5" t="s">
        <v>86</v>
      </c>
      <c r="E1916" s="5"/>
      <c r="F1916" s="84">
        <v>334</v>
      </c>
      <c r="G1916" s="44">
        <f t="shared" si="49"/>
        <v>-5256.3399999999165</v>
      </c>
      <c r="H1916" s="84"/>
    </row>
    <row r="1917" spans="1:11" hidden="1">
      <c r="A1917" s="1">
        <v>42324</v>
      </c>
      <c r="B1917" t="s">
        <v>248</v>
      </c>
      <c r="C1917" t="s">
        <v>55</v>
      </c>
      <c r="D1917" s="5" t="s">
        <v>71</v>
      </c>
      <c r="E1917" s="5"/>
      <c r="F1917" s="55">
        <v>920.51</v>
      </c>
      <c r="G1917" s="44">
        <f t="shared" ref="G1917:G1923" si="50">G1916+F1917</f>
        <v>-4335.8299999999163</v>
      </c>
    </row>
    <row r="1918" spans="1:11" hidden="1">
      <c r="A1918" s="1">
        <v>42324</v>
      </c>
      <c r="B1918" t="s">
        <v>248</v>
      </c>
      <c r="C1918" t="s">
        <v>55</v>
      </c>
      <c r="D1918" s="5" t="s">
        <v>70</v>
      </c>
      <c r="E1918" s="5"/>
      <c r="F1918" s="83">
        <v>371.57</v>
      </c>
      <c r="G1918" s="44">
        <f t="shared" si="50"/>
        <v>-3964.2599999999161</v>
      </c>
    </row>
    <row r="1919" spans="1:11" hidden="1">
      <c r="A1919" s="1">
        <v>42324</v>
      </c>
      <c r="B1919" t="s">
        <v>81</v>
      </c>
      <c r="C1919" t="s">
        <v>55</v>
      </c>
      <c r="D1919" s="5" t="s">
        <v>207</v>
      </c>
      <c r="E1919" s="5"/>
      <c r="F1919" s="83">
        <v>-400</v>
      </c>
      <c r="G1919" s="44">
        <f t="shared" si="50"/>
        <v>-4364.2599999999165</v>
      </c>
    </row>
    <row r="1920" spans="1:11" hidden="1">
      <c r="A1920" s="1">
        <v>42327</v>
      </c>
      <c r="B1920" t="s">
        <v>78</v>
      </c>
      <c r="C1920" t="s">
        <v>55</v>
      </c>
      <c r="D1920" s="5" t="s">
        <v>207</v>
      </c>
      <c r="E1920" s="5"/>
      <c r="F1920" s="83">
        <v>-1450.52</v>
      </c>
      <c r="G1920" s="44">
        <f t="shared" si="50"/>
        <v>-5814.779999999917</v>
      </c>
      <c r="I1920" s="39"/>
      <c r="K1920" s="39"/>
    </row>
    <row r="1921" spans="1:11" hidden="1">
      <c r="A1921" s="1">
        <v>42345</v>
      </c>
      <c r="B1921" t="s">
        <v>80</v>
      </c>
      <c r="C1921" t="s">
        <v>55</v>
      </c>
      <c r="D1921" s="5" t="s">
        <v>87</v>
      </c>
      <c r="E1921" s="5"/>
      <c r="F1921" s="84">
        <v>144.12</v>
      </c>
      <c r="G1921" s="44">
        <f t="shared" si="50"/>
        <v>-5670.6599999999171</v>
      </c>
      <c r="H1921" s="9" t="s">
        <v>179</v>
      </c>
    </row>
    <row r="1922" spans="1:11" hidden="1">
      <c r="A1922" s="1">
        <v>42345</v>
      </c>
      <c r="B1922" t="s">
        <v>159</v>
      </c>
      <c r="C1922" t="s">
        <v>55</v>
      </c>
      <c r="D1922" s="56" t="s">
        <v>189</v>
      </c>
      <c r="F1922" s="9">
        <v>613.04999999999995</v>
      </c>
      <c r="G1922" s="44">
        <f t="shared" si="50"/>
        <v>-5057.6099999999169</v>
      </c>
    </row>
    <row r="1923" spans="1:11" hidden="1">
      <c r="A1923" s="1">
        <v>42345</v>
      </c>
      <c r="B1923" t="s">
        <v>159</v>
      </c>
      <c r="C1923" t="s">
        <v>55</v>
      </c>
      <c r="D1923" s="56" t="s">
        <v>189</v>
      </c>
      <c r="F1923" s="9">
        <v>674.4</v>
      </c>
      <c r="G1923" s="44">
        <f t="shared" si="50"/>
        <v>-4383.2099999999173</v>
      </c>
    </row>
    <row r="1924" spans="1:11" hidden="1">
      <c r="A1924" s="1">
        <v>42354</v>
      </c>
      <c r="B1924" t="s">
        <v>248</v>
      </c>
      <c r="C1924" t="s">
        <v>55</v>
      </c>
      <c r="D1924" s="5" t="s">
        <v>71</v>
      </c>
      <c r="E1924" s="5"/>
      <c r="F1924" s="55">
        <v>920.51</v>
      </c>
      <c r="G1924" s="44">
        <f t="shared" ref="G1924:G1931" si="51">G1923+F1924</f>
        <v>-3462.6999999999171</v>
      </c>
    </row>
    <row r="1925" spans="1:11" hidden="1">
      <c r="A1925" s="1">
        <v>42354</v>
      </c>
      <c r="B1925" t="s">
        <v>248</v>
      </c>
      <c r="C1925" t="s">
        <v>55</v>
      </c>
      <c r="D1925" s="5" t="s">
        <v>70</v>
      </c>
      <c r="E1925" s="5"/>
      <c r="F1925" s="83">
        <v>443</v>
      </c>
      <c r="G1925" s="44">
        <f t="shared" si="51"/>
        <v>-3019.6999999999171</v>
      </c>
    </row>
    <row r="1926" spans="1:11" hidden="1">
      <c r="A1926" s="1">
        <v>42354</v>
      </c>
      <c r="B1926" t="s">
        <v>81</v>
      </c>
      <c r="C1926" t="s">
        <v>55</v>
      </c>
      <c r="D1926" s="5" t="s">
        <v>208</v>
      </c>
      <c r="E1926" s="5"/>
      <c r="F1926" s="83">
        <v>-400</v>
      </c>
      <c r="G1926" s="44">
        <f t="shared" si="51"/>
        <v>-3419.6999999999171</v>
      </c>
    </row>
    <row r="1927" spans="1:11" hidden="1">
      <c r="A1927" s="1">
        <v>42355</v>
      </c>
      <c r="B1927" t="s">
        <v>114</v>
      </c>
      <c r="C1927" t="s">
        <v>55</v>
      </c>
      <c r="D1927" s="5" t="s">
        <v>162</v>
      </c>
      <c r="E1927" s="5"/>
      <c r="F1927" s="9">
        <v>-1903.44</v>
      </c>
      <c r="G1927" s="44">
        <f t="shared" si="51"/>
        <v>-5323.1399999999176</v>
      </c>
    </row>
    <row r="1928" spans="1:11" hidden="1">
      <c r="A1928" s="1">
        <v>42367</v>
      </c>
      <c r="B1928" t="s">
        <v>78</v>
      </c>
      <c r="C1928" t="s">
        <v>55</v>
      </c>
      <c r="D1928" s="5" t="s">
        <v>208</v>
      </c>
      <c r="E1928" s="5"/>
      <c r="F1928" s="83">
        <v>-1164.52</v>
      </c>
      <c r="G1928" s="44">
        <f t="shared" si="51"/>
        <v>-6487.659999999918</v>
      </c>
      <c r="I1928" s="39"/>
      <c r="K1928" s="39"/>
    </row>
    <row r="1929" spans="1:11" hidden="1">
      <c r="A1929" s="1">
        <v>42384</v>
      </c>
      <c r="B1929" t="s">
        <v>248</v>
      </c>
      <c r="C1929" t="s">
        <v>55</v>
      </c>
      <c r="D1929" s="5" t="s">
        <v>71</v>
      </c>
      <c r="E1929" s="5"/>
      <c r="F1929" s="55">
        <v>920.51</v>
      </c>
      <c r="G1929" s="44">
        <f t="shared" si="51"/>
        <v>-5567.1499999999178</v>
      </c>
    </row>
    <row r="1930" spans="1:11" hidden="1">
      <c r="A1930" s="1">
        <v>42385</v>
      </c>
      <c r="B1930" t="s">
        <v>248</v>
      </c>
      <c r="C1930" t="s">
        <v>55</v>
      </c>
      <c r="D1930" s="5" t="s">
        <v>70</v>
      </c>
      <c r="E1930" s="5"/>
      <c r="F1930" s="83">
        <v>437.43</v>
      </c>
      <c r="G1930" s="44">
        <f t="shared" si="51"/>
        <v>-5129.7199999999175</v>
      </c>
    </row>
    <row r="1931" spans="1:11" hidden="1">
      <c r="A1931" s="1">
        <v>42356</v>
      </c>
      <c r="B1931" t="s">
        <v>81</v>
      </c>
      <c r="C1931" t="s">
        <v>55</v>
      </c>
      <c r="D1931" s="5" t="s">
        <v>209</v>
      </c>
      <c r="E1931" s="5"/>
      <c r="F1931" s="83">
        <v>-400</v>
      </c>
      <c r="G1931" s="44">
        <f t="shared" si="51"/>
        <v>-5529.7199999999175</v>
      </c>
    </row>
    <row r="1932" spans="1:11" hidden="1">
      <c r="A1932" s="1">
        <v>42024</v>
      </c>
      <c r="B1932" t="s">
        <v>78</v>
      </c>
      <c r="C1932" t="s">
        <v>55</v>
      </c>
      <c r="D1932" s="5" t="s">
        <v>209</v>
      </c>
      <c r="E1932" s="5"/>
      <c r="F1932" s="83">
        <v>-1450.52</v>
      </c>
      <c r="G1932" s="44">
        <f t="shared" ref="G1932:G1943" si="52">G1931+F1932</f>
        <v>-6980.2399999999179</v>
      </c>
      <c r="I1932" s="39"/>
      <c r="K1932" s="39"/>
    </row>
    <row r="1933" spans="1:11" hidden="1">
      <c r="A1933" s="1">
        <v>42397</v>
      </c>
      <c r="B1933" t="s">
        <v>68</v>
      </c>
      <c r="C1933" t="s">
        <v>55</v>
      </c>
      <c r="D1933" s="5" t="s">
        <v>90</v>
      </c>
      <c r="E1933" s="5"/>
      <c r="F1933" s="84">
        <v>3568.49</v>
      </c>
      <c r="G1933" s="44">
        <f t="shared" si="52"/>
        <v>-3411.7499999999181</v>
      </c>
    </row>
    <row r="1934" spans="1:11" hidden="1">
      <c r="A1934" s="1">
        <v>42402</v>
      </c>
      <c r="B1934" t="s">
        <v>117</v>
      </c>
      <c r="C1934" t="s">
        <v>55</v>
      </c>
      <c r="D1934" s="56" t="s">
        <v>260</v>
      </c>
      <c r="F1934" s="55">
        <v>246</v>
      </c>
      <c r="G1934" s="44">
        <f t="shared" si="52"/>
        <v>-3165.7499999999181</v>
      </c>
    </row>
    <row r="1935" spans="1:11" hidden="1">
      <c r="A1935" s="1">
        <v>42409</v>
      </c>
      <c r="B1935" t="s">
        <v>113</v>
      </c>
      <c r="C1935" t="s">
        <v>55</v>
      </c>
      <c r="D1935" s="5" t="s">
        <v>86</v>
      </c>
      <c r="E1935" s="5"/>
      <c r="F1935" s="84">
        <v>334</v>
      </c>
      <c r="G1935" s="44">
        <f t="shared" si="52"/>
        <v>-2831.7499999999181</v>
      </c>
      <c r="H1935" s="84"/>
    </row>
    <row r="1936" spans="1:11" hidden="1">
      <c r="A1936" s="1">
        <v>42415</v>
      </c>
      <c r="B1936" t="s">
        <v>248</v>
      </c>
      <c r="C1936" t="s">
        <v>55</v>
      </c>
      <c r="D1936" s="5" t="s">
        <v>71</v>
      </c>
      <c r="E1936" s="5"/>
      <c r="F1936" s="55">
        <v>987.83</v>
      </c>
      <c r="G1936" s="44">
        <f t="shared" si="52"/>
        <v>-1843.9199999999182</v>
      </c>
    </row>
    <row r="1937" spans="1:11" hidden="1">
      <c r="A1937" s="1">
        <v>42416</v>
      </c>
      <c r="B1937" t="s">
        <v>248</v>
      </c>
      <c r="C1937" t="s">
        <v>55</v>
      </c>
      <c r="D1937" s="5" t="s">
        <v>70</v>
      </c>
      <c r="E1937" s="5"/>
      <c r="F1937" s="83">
        <v>478.84</v>
      </c>
      <c r="G1937" s="44">
        <f t="shared" si="52"/>
        <v>-1365.0799999999183</v>
      </c>
    </row>
    <row r="1938" spans="1:11" hidden="1">
      <c r="A1938" s="1">
        <v>42416</v>
      </c>
      <c r="B1938" t="s">
        <v>81</v>
      </c>
      <c r="C1938" t="s">
        <v>55</v>
      </c>
      <c r="D1938" s="5" t="s">
        <v>210</v>
      </c>
      <c r="E1938" s="5"/>
      <c r="F1938" s="83">
        <v>-400</v>
      </c>
      <c r="G1938" s="44">
        <f t="shared" si="52"/>
        <v>-1765.0799999999183</v>
      </c>
    </row>
    <row r="1939" spans="1:11" hidden="1">
      <c r="A1939" s="1">
        <v>42424</v>
      </c>
      <c r="B1939" t="s">
        <v>78</v>
      </c>
      <c r="C1939" t="s">
        <v>55</v>
      </c>
      <c r="D1939" s="5" t="s">
        <v>210</v>
      </c>
      <c r="E1939" s="5"/>
      <c r="F1939" s="83">
        <v>-1450.52</v>
      </c>
      <c r="G1939" s="44">
        <f t="shared" si="52"/>
        <v>-3215.5999999999185</v>
      </c>
      <c r="I1939" s="39"/>
      <c r="K1939" s="39"/>
    </row>
    <row r="1940" spans="1:11" hidden="1">
      <c r="A1940" s="1">
        <v>42426</v>
      </c>
      <c r="B1940" t="s">
        <v>132</v>
      </c>
      <c r="C1940" t="s">
        <v>55</v>
      </c>
      <c r="D1940" t="s">
        <v>190</v>
      </c>
      <c r="E1940"/>
      <c r="F1940" s="9">
        <v>589</v>
      </c>
      <c r="G1940" s="44">
        <f t="shared" si="52"/>
        <v>-2626.5999999999185</v>
      </c>
    </row>
    <row r="1941" spans="1:11" hidden="1">
      <c r="A1941" s="1">
        <v>42431</v>
      </c>
      <c r="B1941" t="s">
        <v>159</v>
      </c>
      <c r="C1941" t="s">
        <v>55</v>
      </c>
      <c r="D1941" s="56" t="s">
        <v>211</v>
      </c>
      <c r="F1941" s="9">
        <v>674.4</v>
      </c>
      <c r="G1941" s="44">
        <f t="shared" si="52"/>
        <v>-1952.1999999999184</v>
      </c>
    </row>
    <row r="1942" spans="1:11" hidden="1">
      <c r="A1942" s="1">
        <v>42431</v>
      </c>
      <c r="B1942" t="s">
        <v>159</v>
      </c>
      <c r="C1942" t="s">
        <v>55</v>
      </c>
      <c r="D1942" s="56" t="s">
        <v>212</v>
      </c>
      <c r="F1942" s="9">
        <v>502.17</v>
      </c>
      <c r="G1942" s="44">
        <f t="shared" si="52"/>
        <v>-1450.0299999999183</v>
      </c>
    </row>
    <row r="1943" spans="1:11" hidden="1">
      <c r="A1943" s="1">
        <v>42444</v>
      </c>
      <c r="B1943" t="s">
        <v>80</v>
      </c>
      <c r="C1943" t="s">
        <v>55</v>
      </c>
      <c r="D1943" s="5" t="s">
        <v>87</v>
      </c>
      <c r="E1943" s="5"/>
      <c r="F1943" s="84">
        <v>144.12</v>
      </c>
      <c r="G1943" s="44">
        <f t="shared" si="52"/>
        <v>-1305.9099999999185</v>
      </c>
    </row>
    <row r="1944" spans="1:11" hidden="1">
      <c r="A1944" s="1">
        <v>42444</v>
      </c>
      <c r="B1944" t="s">
        <v>248</v>
      </c>
      <c r="C1944" t="s">
        <v>55</v>
      </c>
      <c r="D1944" s="5" t="s">
        <v>71</v>
      </c>
      <c r="E1944" s="5"/>
      <c r="F1944" s="55">
        <v>987.83</v>
      </c>
      <c r="G1944" s="44">
        <f t="shared" ref="G1944:G1950" si="53">G1943+F1944</f>
        <v>-318.07999999991841</v>
      </c>
    </row>
    <row r="1945" spans="1:11" hidden="1">
      <c r="A1945" s="1">
        <v>42445</v>
      </c>
      <c r="B1945" t="s">
        <v>114</v>
      </c>
      <c r="C1945" t="s">
        <v>55</v>
      </c>
      <c r="D1945" s="5" t="s">
        <v>162</v>
      </c>
      <c r="E1945" s="5"/>
      <c r="F1945" s="9">
        <v>-1000</v>
      </c>
      <c r="G1945" s="44">
        <f t="shared" si="53"/>
        <v>-1318.0799999999185</v>
      </c>
    </row>
    <row r="1946" spans="1:11" hidden="1">
      <c r="A1946" s="1">
        <v>42445</v>
      </c>
      <c r="B1946" t="s">
        <v>117</v>
      </c>
      <c r="C1946" t="s">
        <v>55</v>
      </c>
      <c r="D1946" s="56" t="s">
        <v>261</v>
      </c>
      <c r="F1946" s="55">
        <v>46</v>
      </c>
      <c r="G1946" s="44">
        <f t="shared" si="53"/>
        <v>-1272.0799999999185</v>
      </c>
    </row>
    <row r="1947" spans="1:11" hidden="1">
      <c r="A1947" s="1">
        <v>42445</v>
      </c>
      <c r="B1947" t="s">
        <v>114</v>
      </c>
      <c r="C1947" t="s">
        <v>55</v>
      </c>
      <c r="D1947" s="5" t="s">
        <v>162</v>
      </c>
      <c r="E1947" s="5"/>
      <c r="F1947" s="9">
        <v>-10000</v>
      </c>
      <c r="G1947" s="44">
        <f t="shared" si="53"/>
        <v>-11272.079999999918</v>
      </c>
    </row>
    <row r="1948" spans="1:11" hidden="1">
      <c r="A1948" s="1">
        <v>42445</v>
      </c>
      <c r="B1948" t="s">
        <v>248</v>
      </c>
      <c r="C1948" t="s">
        <v>55</v>
      </c>
      <c r="D1948" s="5" t="s">
        <v>70</v>
      </c>
      <c r="E1948" s="5"/>
      <c r="F1948" s="83">
        <v>492.05</v>
      </c>
      <c r="G1948" s="44">
        <f t="shared" si="53"/>
        <v>-10780.029999999919</v>
      </c>
    </row>
    <row r="1949" spans="1:11" hidden="1">
      <c r="A1949" s="1">
        <v>42445</v>
      </c>
      <c r="B1949" t="s">
        <v>81</v>
      </c>
      <c r="C1949" t="s">
        <v>55</v>
      </c>
      <c r="D1949" s="5" t="s">
        <v>213</v>
      </c>
      <c r="E1949" s="5"/>
      <c r="F1949" s="83">
        <v>-400</v>
      </c>
      <c r="G1949" s="44">
        <f t="shared" si="53"/>
        <v>-11180.029999999919</v>
      </c>
    </row>
    <row r="1950" spans="1:11" hidden="1">
      <c r="A1950" s="1">
        <v>42452</v>
      </c>
      <c r="B1950" t="s">
        <v>78</v>
      </c>
      <c r="C1950" t="s">
        <v>55</v>
      </c>
      <c r="D1950" s="5" t="s">
        <v>213</v>
      </c>
      <c r="E1950" s="5"/>
      <c r="F1950" s="83">
        <v>-1450.52</v>
      </c>
      <c r="G1950" s="44">
        <f t="shared" si="53"/>
        <v>-12630.549999999919</v>
      </c>
      <c r="I1950" s="39"/>
      <c r="K1950" s="39"/>
    </row>
    <row r="1951" spans="1:11" hidden="1">
      <c r="A1951" s="1">
        <v>42460</v>
      </c>
      <c r="B1951" t="s">
        <v>263</v>
      </c>
      <c r="C1951" t="s">
        <v>55</v>
      </c>
      <c r="D1951" t="s">
        <v>214</v>
      </c>
      <c r="E1951"/>
      <c r="F1951" s="83">
        <v>0.09</v>
      </c>
      <c r="G1951" s="44">
        <f t="shared" ref="G1951:G1966" si="54">G1950+F1951</f>
        <v>-12630.459999999919</v>
      </c>
      <c r="I1951" s="39"/>
      <c r="K1951" s="39"/>
    </row>
    <row r="1952" spans="1:11" hidden="1">
      <c r="A1952" s="1">
        <v>42467</v>
      </c>
      <c r="B1952" t="s">
        <v>132</v>
      </c>
      <c r="C1952" t="s">
        <v>55</v>
      </c>
      <c r="D1952" t="s">
        <v>215</v>
      </c>
      <c r="E1952"/>
      <c r="F1952" s="9">
        <v>589</v>
      </c>
      <c r="G1952" s="44">
        <f t="shared" si="54"/>
        <v>-12041.459999999919</v>
      </c>
    </row>
    <row r="1953" spans="1:11" hidden="1">
      <c r="A1953" s="1">
        <v>42475</v>
      </c>
      <c r="B1953" t="s">
        <v>248</v>
      </c>
      <c r="C1953" t="s">
        <v>55</v>
      </c>
      <c r="D1953" s="5" t="s">
        <v>71</v>
      </c>
      <c r="E1953" s="5"/>
      <c r="F1953" s="55">
        <v>987.83</v>
      </c>
      <c r="G1953" s="44">
        <f t="shared" si="54"/>
        <v>-11053.629999999919</v>
      </c>
    </row>
    <row r="1954" spans="1:11" hidden="1">
      <c r="A1954" s="1">
        <v>42476</v>
      </c>
      <c r="B1954" t="s">
        <v>248</v>
      </c>
      <c r="C1954" t="s">
        <v>55</v>
      </c>
      <c r="D1954" s="5" t="s">
        <v>70</v>
      </c>
      <c r="E1954" s="5"/>
      <c r="F1954" s="83">
        <v>440.37</v>
      </c>
      <c r="G1954" s="44">
        <f t="shared" si="54"/>
        <v>-10613.259999999918</v>
      </c>
    </row>
    <row r="1955" spans="1:11" hidden="1">
      <c r="A1955" s="1">
        <v>42478</v>
      </c>
      <c r="B1955" t="s">
        <v>78</v>
      </c>
      <c r="C1955" t="s">
        <v>55</v>
      </c>
      <c r="D1955" s="5" t="s">
        <v>218</v>
      </c>
      <c r="E1955" s="5"/>
      <c r="F1955" s="83">
        <v>-1450.52</v>
      </c>
      <c r="G1955" s="44">
        <f t="shared" si="54"/>
        <v>-12063.779999999919</v>
      </c>
      <c r="I1955" s="39"/>
      <c r="K1955" s="39"/>
    </row>
    <row r="1956" spans="1:11" hidden="1">
      <c r="A1956" s="1">
        <v>42478</v>
      </c>
      <c r="B1956" t="s">
        <v>81</v>
      </c>
      <c r="C1956" t="s">
        <v>55</v>
      </c>
      <c r="D1956" s="5" t="s">
        <v>218</v>
      </c>
      <c r="E1956" s="5"/>
      <c r="F1956" s="83">
        <v>-400</v>
      </c>
      <c r="G1956" s="44">
        <f t="shared" si="54"/>
        <v>-12463.779999999919</v>
      </c>
    </row>
    <row r="1957" spans="1:11" hidden="1">
      <c r="A1957" s="1">
        <v>42496</v>
      </c>
      <c r="B1957" t="s">
        <v>113</v>
      </c>
      <c r="C1957" t="s">
        <v>55</v>
      </c>
      <c r="D1957" s="5" t="s">
        <v>86</v>
      </c>
      <c r="E1957" s="5"/>
      <c r="F1957" s="84">
        <v>334</v>
      </c>
      <c r="G1957" s="44">
        <f t="shared" si="54"/>
        <v>-12129.779999999919</v>
      </c>
      <c r="H1957" s="84"/>
    </row>
    <row r="1958" spans="1:11" hidden="1">
      <c r="A1958" s="1">
        <v>42499</v>
      </c>
      <c r="B1958" t="s">
        <v>132</v>
      </c>
      <c r="C1958" t="s">
        <v>55</v>
      </c>
      <c r="D1958" t="s">
        <v>216</v>
      </c>
      <c r="E1958"/>
      <c r="F1958" s="83">
        <v>340.45</v>
      </c>
      <c r="G1958" s="44">
        <f t="shared" si="54"/>
        <v>-11789.329999999918</v>
      </c>
    </row>
    <row r="1959" spans="1:11" hidden="1">
      <c r="A1959" s="1">
        <v>42499</v>
      </c>
      <c r="B1959" t="s">
        <v>62</v>
      </c>
      <c r="C1959" t="s">
        <v>55</v>
      </c>
      <c r="D1959" s="5" t="s">
        <v>217</v>
      </c>
      <c r="E1959" s="5"/>
      <c r="F1959" s="9">
        <v>237.13</v>
      </c>
      <c r="G1959" s="44">
        <f t="shared" si="54"/>
        <v>-11552.199999999919</v>
      </c>
    </row>
    <row r="1960" spans="1:11" hidden="1">
      <c r="A1960" s="1">
        <v>42506</v>
      </c>
      <c r="B1960" t="s">
        <v>248</v>
      </c>
      <c r="C1960" t="s">
        <v>55</v>
      </c>
      <c r="D1960" s="5" t="s">
        <v>71</v>
      </c>
      <c r="E1960" s="5"/>
      <c r="F1960" s="55">
        <v>987.83</v>
      </c>
      <c r="G1960" s="44">
        <f t="shared" si="54"/>
        <v>-10564.369999999919</v>
      </c>
    </row>
    <row r="1961" spans="1:11" hidden="1">
      <c r="A1961" s="1">
        <v>42506</v>
      </c>
      <c r="B1961" t="s">
        <v>248</v>
      </c>
      <c r="C1961" t="s">
        <v>55</v>
      </c>
      <c r="D1961" s="5" t="s">
        <v>70</v>
      </c>
      <c r="E1961" s="5"/>
      <c r="F1961" s="83">
        <v>442.33</v>
      </c>
      <c r="G1961" s="44">
        <f t="shared" si="54"/>
        <v>-10122.039999999919</v>
      </c>
    </row>
    <row r="1962" spans="1:11" hidden="1">
      <c r="A1962" s="1">
        <v>42506</v>
      </c>
      <c r="B1962" t="s">
        <v>78</v>
      </c>
      <c r="C1962" t="s">
        <v>55</v>
      </c>
      <c r="D1962" s="5" t="s">
        <v>219</v>
      </c>
      <c r="E1962" s="5"/>
      <c r="F1962" s="83">
        <v>-1450.52</v>
      </c>
      <c r="G1962" s="44">
        <f t="shared" si="54"/>
        <v>-11572.559999999919</v>
      </c>
      <c r="I1962" s="39"/>
      <c r="K1962" s="39"/>
    </row>
    <row r="1963" spans="1:11" hidden="1">
      <c r="A1963" s="1">
        <v>42506</v>
      </c>
      <c r="B1963" t="s">
        <v>81</v>
      </c>
      <c r="C1963" t="s">
        <v>55</v>
      </c>
      <c r="D1963" s="5" t="s">
        <v>219</v>
      </c>
      <c r="E1963" s="5"/>
      <c r="F1963" s="83">
        <v>-400</v>
      </c>
      <c r="G1963" s="44">
        <f t="shared" si="54"/>
        <v>-11972.559999999919</v>
      </c>
    </row>
    <row r="1964" spans="1:11" hidden="1">
      <c r="A1964" s="1">
        <v>42529</v>
      </c>
      <c r="B1964" t="s">
        <v>80</v>
      </c>
      <c r="C1964" t="s">
        <v>55</v>
      </c>
      <c r="D1964" s="5" t="s">
        <v>87</v>
      </c>
      <c r="E1964" s="5"/>
      <c r="F1964" s="84">
        <v>144.12</v>
      </c>
      <c r="G1964" s="44">
        <f t="shared" si="54"/>
        <v>-11828.439999999919</v>
      </c>
    </row>
    <row r="1965" spans="1:11" hidden="1">
      <c r="A1965" s="1">
        <v>42529</v>
      </c>
      <c r="B1965" t="s">
        <v>159</v>
      </c>
      <c r="C1965" t="s">
        <v>55</v>
      </c>
      <c r="D1965" s="56" t="s">
        <v>220</v>
      </c>
      <c r="F1965" s="9">
        <v>674.4</v>
      </c>
      <c r="G1965" s="44">
        <f t="shared" si="54"/>
        <v>-11154.039999999919</v>
      </c>
    </row>
    <row r="1966" spans="1:11" hidden="1">
      <c r="A1966" s="1">
        <v>42529</v>
      </c>
      <c r="B1966" t="s">
        <v>159</v>
      </c>
      <c r="C1966" t="s">
        <v>55</v>
      </c>
      <c r="D1966" s="56" t="s">
        <v>221</v>
      </c>
      <c r="F1966" s="9">
        <v>613.04999999999995</v>
      </c>
      <c r="G1966" s="44">
        <f t="shared" si="54"/>
        <v>-10540.98999999992</v>
      </c>
    </row>
    <row r="1967" spans="1:11" hidden="1">
      <c r="A1967" s="1">
        <v>42536</v>
      </c>
      <c r="B1967" t="s">
        <v>248</v>
      </c>
      <c r="C1967" t="s">
        <v>55</v>
      </c>
      <c r="D1967" s="5" t="s">
        <v>71</v>
      </c>
      <c r="E1967" s="5"/>
      <c r="F1967" s="55">
        <v>943.48</v>
      </c>
      <c r="G1967" s="44">
        <f t="shared" ref="G1967:G1971" si="55">G1966+F1967</f>
        <v>-9597.5099999999202</v>
      </c>
    </row>
    <row r="1968" spans="1:11" hidden="1">
      <c r="A1968" s="1">
        <v>42536</v>
      </c>
      <c r="B1968" t="s">
        <v>248</v>
      </c>
      <c r="C1968" t="s">
        <v>55</v>
      </c>
      <c r="D1968" s="5" t="s">
        <v>70</v>
      </c>
      <c r="E1968" s="5"/>
      <c r="F1968" s="83">
        <v>424.7</v>
      </c>
      <c r="G1968" s="44">
        <f t="shared" si="55"/>
        <v>-9172.8099999999195</v>
      </c>
    </row>
    <row r="1969" spans="1:11" hidden="1">
      <c r="A1969" s="1">
        <v>42537</v>
      </c>
      <c r="B1969" t="s">
        <v>81</v>
      </c>
      <c r="C1969" t="s">
        <v>55</v>
      </c>
      <c r="D1969" s="5" t="s">
        <v>223</v>
      </c>
      <c r="E1969" s="5"/>
      <c r="F1969" s="83">
        <v>-400</v>
      </c>
      <c r="G1969" s="44">
        <f t="shared" si="55"/>
        <v>-9572.8099999999195</v>
      </c>
      <c r="I1969" s="39"/>
      <c r="K1969" s="39"/>
    </row>
    <row r="1970" spans="1:11" hidden="1">
      <c r="A1970" s="1">
        <v>42538</v>
      </c>
      <c r="B1970" t="s">
        <v>78</v>
      </c>
      <c r="C1970" t="s">
        <v>55</v>
      </c>
      <c r="D1970" s="5" t="s">
        <v>223</v>
      </c>
      <c r="E1970" s="5"/>
      <c r="F1970" s="83">
        <v>-1263.52</v>
      </c>
      <c r="G1970" s="44">
        <f t="shared" si="55"/>
        <v>-10836.32999999992</v>
      </c>
    </row>
    <row r="1971" spans="1:11" hidden="1">
      <c r="A1971" s="1">
        <v>42555</v>
      </c>
      <c r="B1971" t="s">
        <v>114</v>
      </c>
      <c r="C1971" t="s">
        <v>55</v>
      </c>
      <c r="D1971" s="5" t="s">
        <v>162</v>
      </c>
      <c r="E1971" s="5"/>
      <c r="F1971" s="9">
        <v>-22245.79</v>
      </c>
      <c r="G1971" s="44">
        <f t="shared" si="55"/>
        <v>-33082.119999999923</v>
      </c>
    </row>
    <row r="1972" spans="1:11" hidden="1">
      <c r="A1972" s="1">
        <v>42566</v>
      </c>
      <c r="B1972" t="s">
        <v>248</v>
      </c>
      <c r="C1972" t="s">
        <v>55</v>
      </c>
      <c r="D1972" s="5" t="s">
        <v>71</v>
      </c>
      <c r="E1972" s="5"/>
      <c r="F1972" s="55">
        <v>933.87</v>
      </c>
      <c r="G1972" s="44">
        <f t="shared" ref="G1972:G1976" si="56">G1971+F1972</f>
        <v>-32148.249999999924</v>
      </c>
    </row>
    <row r="1973" spans="1:11" hidden="1">
      <c r="A1973" s="1">
        <v>42566</v>
      </c>
      <c r="B1973" t="s">
        <v>248</v>
      </c>
      <c r="C1973" t="s">
        <v>55</v>
      </c>
      <c r="D1973" s="5" t="s">
        <v>70</v>
      </c>
      <c r="E1973" s="5"/>
      <c r="F1973" s="83">
        <v>386.61</v>
      </c>
      <c r="G1973" s="44">
        <f t="shared" si="56"/>
        <v>-31761.639999999923</v>
      </c>
    </row>
    <row r="1974" spans="1:11" hidden="1">
      <c r="A1974" s="1">
        <v>42567</v>
      </c>
      <c r="B1974" t="s">
        <v>81</v>
      </c>
      <c r="C1974" t="s">
        <v>55</v>
      </c>
      <c r="D1974" s="5" t="s">
        <v>225</v>
      </c>
      <c r="E1974" s="5"/>
      <c r="F1974" s="83">
        <v>-400</v>
      </c>
      <c r="G1974" s="44">
        <f t="shared" si="56"/>
        <v>-32161.639999999923</v>
      </c>
      <c r="I1974" s="39"/>
      <c r="K1974" s="39"/>
    </row>
    <row r="1975" spans="1:11" hidden="1">
      <c r="A1975" s="1">
        <v>42568</v>
      </c>
      <c r="B1975" t="s">
        <v>78</v>
      </c>
      <c r="C1975" t="s">
        <v>55</v>
      </c>
      <c r="D1975" s="5" t="s">
        <v>225</v>
      </c>
      <c r="E1975" s="5"/>
      <c r="F1975" s="83">
        <v>-1395.48</v>
      </c>
      <c r="G1975" s="44">
        <f t="shared" si="56"/>
        <v>-33557.119999999923</v>
      </c>
    </row>
    <row r="1976" spans="1:11" hidden="1">
      <c r="A1976" s="1">
        <v>42591</v>
      </c>
      <c r="B1976" t="s">
        <v>64</v>
      </c>
      <c r="C1976" t="s">
        <v>55</v>
      </c>
      <c r="D1976" s="56" t="s">
        <v>224</v>
      </c>
      <c r="F1976" s="9">
        <v>650</v>
      </c>
      <c r="G1976" s="44">
        <f t="shared" si="56"/>
        <v>-32907.119999999923</v>
      </c>
    </row>
    <row r="1977" spans="1:11" hidden="1">
      <c r="A1977" s="1">
        <v>42597</v>
      </c>
      <c r="B1977" t="s">
        <v>248</v>
      </c>
      <c r="C1977" t="s">
        <v>55</v>
      </c>
      <c r="D1977" s="5" t="s">
        <v>71</v>
      </c>
      <c r="E1977" s="5"/>
      <c r="F1977" s="55">
        <v>964.6</v>
      </c>
      <c r="G1977" s="44">
        <f t="shared" ref="G1977:G1988" si="57">G1976+F1977</f>
        <v>-31942.519999999924</v>
      </c>
    </row>
    <row r="1978" spans="1:11" hidden="1">
      <c r="A1978" s="1">
        <v>42597</v>
      </c>
      <c r="B1978" t="s">
        <v>248</v>
      </c>
      <c r="C1978" t="s">
        <v>55</v>
      </c>
      <c r="D1978" s="5" t="s">
        <v>70</v>
      </c>
      <c r="E1978" s="5"/>
      <c r="F1978" s="83">
        <v>331</v>
      </c>
      <c r="G1978" s="44">
        <f t="shared" si="57"/>
        <v>-31611.519999999924</v>
      </c>
    </row>
    <row r="1979" spans="1:11" hidden="1">
      <c r="A1979" s="1">
        <v>42598</v>
      </c>
      <c r="B1979" t="s">
        <v>81</v>
      </c>
      <c r="C1979" t="s">
        <v>55</v>
      </c>
      <c r="D1979" s="5" t="s">
        <v>226</v>
      </c>
      <c r="E1979" s="5"/>
      <c r="F1979" s="83">
        <v>-400</v>
      </c>
      <c r="G1979" s="44">
        <f t="shared" si="57"/>
        <v>-32011.519999999924</v>
      </c>
      <c r="I1979" s="39"/>
      <c r="K1979" s="39"/>
    </row>
    <row r="1980" spans="1:11" hidden="1">
      <c r="A1980" s="1">
        <v>42607</v>
      </c>
      <c r="B1980" t="s">
        <v>78</v>
      </c>
      <c r="C1980" t="s">
        <v>55</v>
      </c>
      <c r="D1980" s="5" t="s">
        <v>226</v>
      </c>
      <c r="E1980" s="5"/>
      <c r="F1980" s="83">
        <v>-1385.01</v>
      </c>
      <c r="G1980" s="44">
        <f t="shared" si="57"/>
        <v>-33396.529999999926</v>
      </c>
    </row>
    <row r="1981" spans="1:11" hidden="1">
      <c r="A1981" s="1">
        <v>42621</v>
      </c>
      <c r="B1981" t="s">
        <v>159</v>
      </c>
      <c r="C1981" t="s">
        <v>55</v>
      </c>
      <c r="D1981" s="56" t="s">
        <v>230</v>
      </c>
      <c r="F1981" s="9">
        <v>674.4</v>
      </c>
      <c r="G1981" s="44">
        <f t="shared" si="57"/>
        <v>-32722.129999999925</v>
      </c>
    </row>
    <row r="1982" spans="1:11" hidden="1">
      <c r="A1982" s="1">
        <v>42621</v>
      </c>
      <c r="B1982" t="s">
        <v>159</v>
      </c>
      <c r="C1982" t="s">
        <v>55</v>
      </c>
      <c r="D1982" s="56" t="s">
        <v>231</v>
      </c>
      <c r="F1982" s="9">
        <v>613.04999999999995</v>
      </c>
      <c r="G1982" s="44">
        <f t="shared" si="57"/>
        <v>-32109.079999999925</v>
      </c>
    </row>
    <row r="1983" spans="1:11" hidden="1">
      <c r="A1983" s="1">
        <v>42622</v>
      </c>
      <c r="B1983" t="s">
        <v>113</v>
      </c>
      <c r="C1983" t="s">
        <v>55</v>
      </c>
      <c r="D1983" s="5" t="s">
        <v>86</v>
      </c>
      <c r="E1983" s="5"/>
      <c r="F1983" s="84">
        <v>302.67</v>
      </c>
      <c r="G1983" s="44">
        <f t="shared" si="57"/>
        <v>-31806.409999999927</v>
      </c>
      <c r="H1983" s="84"/>
    </row>
    <row r="1984" spans="1:11" hidden="1">
      <c r="A1984" s="1">
        <v>42627</v>
      </c>
      <c r="B1984" t="s">
        <v>80</v>
      </c>
      <c r="C1984" t="s">
        <v>55</v>
      </c>
      <c r="D1984" s="5" t="s">
        <v>87</v>
      </c>
      <c r="E1984" s="5"/>
      <c r="F1984" s="84">
        <v>218.82</v>
      </c>
      <c r="G1984" s="44">
        <f t="shared" si="57"/>
        <v>-31587.589999999927</v>
      </c>
    </row>
    <row r="1985" spans="1:11" hidden="1">
      <c r="A1985" s="1">
        <v>42628</v>
      </c>
      <c r="B1985" t="s">
        <v>248</v>
      </c>
      <c r="C1985" t="s">
        <v>55</v>
      </c>
      <c r="D1985" s="5" t="s">
        <v>71</v>
      </c>
      <c r="E1985" s="5"/>
      <c r="F1985" s="55">
        <v>953.24</v>
      </c>
      <c r="G1985" s="44">
        <f t="shared" si="57"/>
        <v>-30634.349999999926</v>
      </c>
    </row>
    <row r="1986" spans="1:11" hidden="1">
      <c r="A1986" s="1">
        <v>42628</v>
      </c>
      <c r="B1986" t="s">
        <v>248</v>
      </c>
      <c r="C1986" t="s">
        <v>55</v>
      </c>
      <c r="D1986" s="5" t="s">
        <v>70</v>
      </c>
      <c r="E1986" s="5"/>
      <c r="F1986" s="83">
        <v>330.17</v>
      </c>
      <c r="G1986" s="44">
        <f t="shared" si="57"/>
        <v>-30304.179999999928</v>
      </c>
    </row>
    <row r="1987" spans="1:11" hidden="1">
      <c r="A1987" s="1">
        <v>42629</v>
      </c>
      <c r="B1987" t="s">
        <v>81</v>
      </c>
      <c r="C1987" t="s">
        <v>55</v>
      </c>
      <c r="D1987" s="5" t="s">
        <v>227</v>
      </c>
      <c r="E1987" s="5"/>
      <c r="F1987" s="83">
        <v>-400</v>
      </c>
      <c r="G1987" s="44">
        <f t="shared" si="57"/>
        <v>-30704.179999999928</v>
      </c>
      <c r="I1987" s="39"/>
      <c r="K1987" s="39"/>
    </row>
    <row r="1988" spans="1:11" hidden="1">
      <c r="A1988" s="1">
        <v>42639</v>
      </c>
      <c r="B1988" t="s">
        <v>78</v>
      </c>
      <c r="C1988" t="s">
        <v>55</v>
      </c>
      <c r="D1988" s="5" t="s">
        <v>227</v>
      </c>
      <c r="E1988" s="5"/>
      <c r="F1988" s="83">
        <v>-1505.01</v>
      </c>
      <c r="G1988" s="44">
        <f t="shared" si="57"/>
        <v>-32209.189999999926</v>
      </c>
    </row>
    <row r="1989" spans="1:11" hidden="1">
      <c r="A1989" s="1">
        <v>42658</v>
      </c>
      <c r="B1989" t="s">
        <v>248</v>
      </c>
      <c r="C1989" t="s">
        <v>55</v>
      </c>
      <c r="D1989" s="5" t="s">
        <v>71</v>
      </c>
      <c r="E1989" s="5"/>
      <c r="F1989" s="55">
        <v>919.06</v>
      </c>
      <c r="G1989" s="44">
        <f t="shared" ref="G1989:G1993" si="58">G1988+F1989</f>
        <v>-31290.129999999925</v>
      </c>
    </row>
    <row r="1990" spans="1:11" hidden="1">
      <c r="A1990" s="1">
        <v>42658</v>
      </c>
      <c r="B1990" t="s">
        <v>248</v>
      </c>
      <c r="C1990" t="s">
        <v>55</v>
      </c>
      <c r="D1990" s="5" t="s">
        <v>70</v>
      </c>
      <c r="E1990" s="5"/>
      <c r="F1990" s="83">
        <v>322.85000000000002</v>
      </c>
      <c r="G1990" s="44">
        <f t="shared" si="58"/>
        <v>-30967.279999999926</v>
      </c>
    </row>
    <row r="1991" spans="1:11" hidden="1">
      <c r="A1991" s="1">
        <v>42659</v>
      </c>
      <c r="B1991" t="s">
        <v>81</v>
      </c>
      <c r="C1991" t="s">
        <v>55</v>
      </c>
      <c r="D1991" s="5" t="s">
        <v>228</v>
      </c>
      <c r="E1991" s="5"/>
      <c r="F1991" s="83">
        <v>-400</v>
      </c>
      <c r="G1991" s="44">
        <f t="shared" si="58"/>
        <v>-31367.279999999926</v>
      </c>
      <c r="I1991" s="39"/>
      <c r="K1991" s="39"/>
    </row>
    <row r="1992" spans="1:11" hidden="1">
      <c r="A1992" s="1">
        <v>42664</v>
      </c>
      <c r="B1992" t="s">
        <v>78</v>
      </c>
      <c r="C1992" t="s">
        <v>55</v>
      </c>
      <c r="D1992" s="5" t="s">
        <v>228</v>
      </c>
      <c r="E1992" s="5"/>
      <c r="F1992" s="83">
        <v>-1505.01</v>
      </c>
      <c r="G1992" s="44">
        <f t="shared" si="58"/>
        <v>-32872.289999999928</v>
      </c>
    </row>
    <row r="1993" spans="1:11" hidden="1">
      <c r="A1993" s="1">
        <v>42681</v>
      </c>
      <c r="B1993" t="s">
        <v>113</v>
      </c>
      <c r="C1993" t="s">
        <v>55</v>
      </c>
      <c r="D1993" s="5" t="s">
        <v>86</v>
      </c>
      <c r="E1993" s="5"/>
      <c r="F1993" s="84">
        <v>301</v>
      </c>
      <c r="G1993" s="44">
        <f t="shared" si="58"/>
        <v>-32571.289999999928</v>
      </c>
      <c r="H1993" s="84"/>
    </row>
    <row r="1994" spans="1:11" hidden="1">
      <c r="A1994" s="1">
        <v>42689</v>
      </c>
      <c r="B1994" t="s">
        <v>248</v>
      </c>
      <c r="C1994" t="s">
        <v>55</v>
      </c>
      <c r="D1994" s="5" t="s">
        <v>71</v>
      </c>
      <c r="E1994" s="5"/>
      <c r="F1994" s="55">
        <v>949.29</v>
      </c>
      <c r="G1994" s="44">
        <f t="shared" ref="G1994:G2000" si="59">G1993+F1994</f>
        <v>-31621.999999999927</v>
      </c>
    </row>
    <row r="1995" spans="1:11" hidden="1">
      <c r="A1995" s="1">
        <v>42689</v>
      </c>
      <c r="B1995" t="s">
        <v>248</v>
      </c>
      <c r="C1995" t="s">
        <v>55</v>
      </c>
      <c r="D1995" s="5" t="s">
        <v>70</v>
      </c>
      <c r="E1995" s="5"/>
      <c r="F1995" s="83">
        <v>334.31</v>
      </c>
      <c r="G1995" s="44">
        <f t="shared" si="59"/>
        <v>-31287.689999999926</v>
      </c>
    </row>
    <row r="1996" spans="1:11" hidden="1">
      <c r="A1996" s="1">
        <v>42690</v>
      </c>
      <c r="B1996" t="s">
        <v>81</v>
      </c>
      <c r="C1996" t="s">
        <v>55</v>
      </c>
      <c r="D1996" s="5" t="s">
        <v>229</v>
      </c>
      <c r="E1996" s="5"/>
      <c r="F1996" s="83">
        <v>-400</v>
      </c>
      <c r="G1996" s="44">
        <f t="shared" si="59"/>
        <v>-31687.689999999926</v>
      </c>
      <c r="I1996" s="39"/>
      <c r="K1996" s="39"/>
    </row>
    <row r="1997" spans="1:11" hidden="1">
      <c r="A1997" s="1">
        <v>42695</v>
      </c>
      <c r="B1997" t="s">
        <v>78</v>
      </c>
      <c r="C1997" t="s">
        <v>55</v>
      </c>
      <c r="D1997" s="5" t="s">
        <v>229</v>
      </c>
      <c r="E1997" s="5"/>
      <c r="F1997" s="83">
        <v>-1485.89</v>
      </c>
      <c r="G1997" s="44">
        <f t="shared" si="59"/>
        <v>-33173.579999999929</v>
      </c>
    </row>
    <row r="1998" spans="1:11" hidden="1">
      <c r="A1998" s="1">
        <v>42704</v>
      </c>
      <c r="B1998" t="s">
        <v>159</v>
      </c>
      <c r="C1998" t="s">
        <v>55</v>
      </c>
      <c r="D1998" s="56" t="s">
        <v>232</v>
      </c>
      <c r="F1998" s="9">
        <v>674.4</v>
      </c>
      <c r="G1998" s="44">
        <f t="shared" si="59"/>
        <v>-32499.179999999928</v>
      </c>
    </row>
    <row r="1999" spans="1:11" hidden="1">
      <c r="A1999" s="1">
        <v>42704</v>
      </c>
      <c r="B1999" t="s">
        <v>159</v>
      </c>
      <c r="C1999" t="s">
        <v>55</v>
      </c>
      <c r="D1999" s="56" t="s">
        <v>233</v>
      </c>
      <c r="F1999" s="9">
        <v>613.04999999999995</v>
      </c>
      <c r="G1999" s="44">
        <f t="shared" si="59"/>
        <v>-31886.129999999928</v>
      </c>
    </row>
    <row r="2000" spans="1:11" hidden="1">
      <c r="A2000" s="1">
        <v>42713</v>
      </c>
      <c r="B2000" t="s">
        <v>80</v>
      </c>
      <c r="C2000" t="s">
        <v>55</v>
      </c>
      <c r="D2000" s="5" t="s">
        <v>87</v>
      </c>
      <c r="E2000" s="5"/>
      <c r="F2000" s="84">
        <v>144.44999999999999</v>
      </c>
      <c r="G2000" s="44">
        <f t="shared" si="59"/>
        <v>-31741.679999999928</v>
      </c>
    </row>
    <row r="2001" spans="1:11" hidden="1">
      <c r="A2001" s="1">
        <v>42719</v>
      </c>
      <c r="B2001" t="s">
        <v>248</v>
      </c>
      <c r="C2001" t="s">
        <v>55</v>
      </c>
      <c r="D2001" s="5" t="s">
        <v>71</v>
      </c>
      <c r="E2001" s="5"/>
      <c r="F2001" s="55">
        <v>919.06</v>
      </c>
      <c r="G2001" s="44">
        <f t="shared" ref="G2001:G2006" si="60">G2000+F2001</f>
        <v>-30822.619999999926</v>
      </c>
    </row>
    <row r="2002" spans="1:11" hidden="1">
      <c r="A2002" s="1">
        <v>42719</v>
      </c>
      <c r="B2002" t="s">
        <v>248</v>
      </c>
      <c r="C2002" t="s">
        <v>55</v>
      </c>
      <c r="D2002" s="5" t="s">
        <v>70</v>
      </c>
      <c r="E2002" s="5"/>
      <c r="F2002" s="83">
        <v>325.60000000000002</v>
      </c>
      <c r="G2002" s="44">
        <f t="shared" si="60"/>
        <v>-30497.019999999928</v>
      </c>
    </row>
    <row r="2003" spans="1:11" hidden="1">
      <c r="A2003" s="1">
        <v>42720</v>
      </c>
      <c r="B2003" t="s">
        <v>81</v>
      </c>
      <c r="C2003" t="s">
        <v>55</v>
      </c>
      <c r="D2003" s="5" t="s">
        <v>235</v>
      </c>
      <c r="E2003" s="5"/>
      <c r="F2003" s="83">
        <v>-400</v>
      </c>
      <c r="G2003" s="44">
        <f t="shared" si="60"/>
        <v>-30897.019999999928</v>
      </c>
      <c r="I2003" s="39"/>
      <c r="K2003" s="39"/>
    </row>
    <row r="2004" spans="1:11" hidden="1">
      <c r="A2004" s="1">
        <v>42726</v>
      </c>
      <c r="B2004" t="s">
        <v>78</v>
      </c>
      <c r="C2004" t="s">
        <v>55</v>
      </c>
      <c r="D2004" s="5" t="s">
        <v>235</v>
      </c>
      <c r="E2004" s="5"/>
      <c r="F2004" s="83">
        <v>-1505.01</v>
      </c>
      <c r="G2004" s="44">
        <f t="shared" si="60"/>
        <v>-32402.029999999926</v>
      </c>
    </row>
    <row r="2005" spans="1:11" hidden="1">
      <c r="A2005" s="1">
        <v>42740</v>
      </c>
      <c r="B2005" t="s">
        <v>61</v>
      </c>
      <c r="C2005" t="s">
        <v>55</v>
      </c>
      <c r="D2005" s="5" t="s">
        <v>234</v>
      </c>
      <c r="E2005" s="5"/>
      <c r="F2005" s="9">
        <v>-3103.61</v>
      </c>
      <c r="G2005" s="44">
        <f t="shared" si="60"/>
        <v>-35505.639999999927</v>
      </c>
      <c r="I2005" s="62"/>
    </row>
    <row r="2006" spans="1:11" hidden="1">
      <c r="A2006" s="1">
        <v>42747</v>
      </c>
      <c r="B2006" t="s">
        <v>117</v>
      </c>
      <c r="C2006" t="s">
        <v>55</v>
      </c>
      <c r="D2006" s="56" t="s">
        <v>259</v>
      </c>
      <c r="F2006" s="55">
        <v>249</v>
      </c>
      <c r="G2006" s="44">
        <f t="shared" si="60"/>
        <v>-35256.639999999927</v>
      </c>
    </row>
    <row r="2007" spans="1:11" hidden="1">
      <c r="A2007" s="1">
        <v>42750</v>
      </c>
      <c r="B2007" t="s">
        <v>248</v>
      </c>
      <c r="C2007" t="s">
        <v>55</v>
      </c>
      <c r="D2007" s="5" t="s">
        <v>71</v>
      </c>
      <c r="E2007" s="5"/>
      <c r="F2007" s="55">
        <v>1020.08</v>
      </c>
      <c r="G2007" s="44">
        <f t="shared" ref="G2007:G2011" si="61">G2006+F2007</f>
        <v>-34236.559999999925</v>
      </c>
    </row>
    <row r="2008" spans="1:11" hidden="1">
      <c r="A2008" s="1">
        <v>42750</v>
      </c>
      <c r="B2008" t="s">
        <v>248</v>
      </c>
      <c r="C2008" t="s">
        <v>55</v>
      </c>
      <c r="D2008" s="5" t="s">
        <v>70</v>
      </c>
      <c r="E2008" s="5"/>
      <c r="F2008" s="83">
        <v>355.28</v>
      </c>
      <c r="G2008" s="44">
        <f t="shared" si="61"/>
        <v>-33881.279999999926</v>
      </c>
    </row>
    <row r="2009" spans="1:11" hidden="1">
      <c r="A2009" s="1">
        <v>42751</v>
      </c>
      <c r="B2009" t="s">
        <v>81</v>
      </c>
      <c r="C2009" t="s">
        <v>55</v>
      </c>
      <c r="D2009" s="5" t="s">
        <v>236</v>
      </c>
      <c r="E2009" s="5"/>
      <c r="F2009" s="83">
        <v>-400</v>
      </c>
      <c r="G2009" s="44">
        <f t="shared" si="61"/>
        <v>-34281.279999999926</v>
      </c>
      <c r="I2009" s="39"/>
      <c r="K2009" s="39"/>
    </row>
    <row r="2010" spans="1:11" hidden="1">
      <c r="A2010" s="1">
        <v>42757</v>
      </c>
      <c r="B2010" t="s">
        <v>78</v>
      </c>
      <c r="C2010" t="s">
        <v>55</v>
      </c>
      <c r="D2010" s="5" t="s">
        <v>236</v>
      </c>
      <c r="E2010" s="5"/>
      <c r="F2010" s="83">
        <v>-1485.89</v>
      </c>
      <c r="G2010" s="44">
        <f t="shared" si="61"/>
        <v>-35767.169999999925</v>
      </c>
    </row>
    <row r="2011" spans="1:11" hidden="1">
      <c r="A2011" s="1">
        <v>42776</v>
      </c>
      <c r="B2011" t="s">
        <v>113</v>
      </c>
      <c r="C2011" t="s">
        <v>55</v>
      </c>
      <c r="D2011" s="5" t="s">
        <v>86</v>
      </c>
      <c r="E2011" s="5"/>
      <c r="F2011" s="84">
        <v>301</v>
      </c>
      <c r="G2011" s="44">
        <f t="shared" si="61"/>
        <v>-35466.169999999925</v>
      </c>
      <c r="H2011" s="84"/>
    </row>
    <row r="2012" spans="1:11" hidden="1">
      <c r="A2012" s="1">
        <v>42781</v>
      </c>
      <c r="B2012" t="s">
        <v>248</v>
      </c>
      <c r="C2012" t="s">
        <v>55</v>
      </c>
      <c r="D2012" s="5" t="s">
        <v>71</v>
      </c>
      <c r="E2012" s="5"/>
      <c r="F2012" s="55">
        <v>1022.44</v>
      </c>
      <c r="G2012" s="44">
        <f t="shared" ref="G2012:G2019" si="62">G2011+F2012</f>
        <v>-34443.729999999923</v>
      </c>
    </row>
    <row r="2013" spans="1:11" hidden="1">
      <c r="A2013" s="1">
        <v>42781</v>
      </c>
      <c r="B2013" t="s">
        <v>248</v>
      </c>
      <c r="C2013" t="s">
        <v>55</v>
      </c>
      <c r="D2013" s="5" t="s">
        <v>70</v>
      </c>
      <c r="E2013" s="5"/>
      <c r="F2013" s="83">
        <v>344.23</v>
      </c>
      <c r="G2013" s="44">
        <f t="shared" si="62"/>
        <v>-34099.49999999992</v>
      </c>
    </row>
    <row r="2014" spans="1:11" hidden="1">
      <c r="A2014" s="1">
        <v>42781</v>
      </c>
      <c r="B2014" t="s">
        <v>78</v>
      </c>
      <c r="C2014" t="s">
        <v>55</v>
      </c>
      <c r="D2014" s="5" t="s">
        <v>237</v>
      </c>
      <c r="E2014" s="5"/>
      <c r="F2014" s="83">
        <v>-1505.01</v>
      </c>
      <c r="G2014" s="44">
        <f t="shared" si="62"/>
        <v>-35604.509999999922</v>
      </c>
    </row>
    <row r="2015" spans="1:11" hidden="1">
      <c r="A2015" s="1">
        <v>42782</v>
      </c>
      <c r="B2015" t="s">
        <v>81</v>
      </c>
      <c r="C2015" t="s">
        <v>55</v>
      </c>
      <c r="D2015" s="5" t="s">
        <v>237</v>
      </c>
      <c r="E2015" s="5"/>
      <c r="F2015" s="83">
        <v>-400</v>
      </c>
      <c r="G2015" s="44">
        <f t="shared" si="62"/>
        <v>-36004.509999999922</v>
      </c>
      <c r="I2015" s="39"/>
      <c r="K2015" s="39"/>
    </row>
    <row r="2016" spans="1:11" hidden="1">
      <c r="A2016" s="1">
        <v>42796</v>
      </c>
      <c r="B2016" t="s">
        <v>159</v>
      </c>
      <c r="C2016" t="s">
        <v>55</v>
      </c>
      <c r="D2016" s="56" t="s">
        <v>232</v>
      </c>
      <c r="F2016" s="9">
        <v>674.4</v>
      </c>
      <c r="G2016" s="44">
        <f t="shared" si="62"/>
        <v>-35330.109999999921</v>
      </c>
    </row>
    <row r="2017" spans="1:11" hidden="1">
      <c r="A2017" s="1">
        <v>42796</v>
      </c>
      <c r="B2017" t="s">
        <v>159</v>
      </c>
      <c r="C2017" t="s">
        <v>55</v>
      </c>
      <c r="D2017" s="56" t="s">
        <v>233</v>
      </c>
      <c r="F2017" s="9">
        <v>613.04999999999995</v>
      </c>
      <c r="G2017" s="44">
        <f t="shared" si="62"/>
        <v>-34717.059999999918</v>
      </c>
    </row>
    <row r="2018" spans="1:11" hidden="1">
      <c r="A2018" s="1">
        <v>42804</v>
      </c>
      <c r="B2018" t="s">
        <v>117</v>
      </c>
      <c r="C2018" t="s">
        <v>55</v>
      </c>
      <c r="D2018" s="56" t="s">
        <v>262</v>
      </c>
      <c r="F2018" s="55">
        <v>47</v>
      </c>
      <c r="G2018" s="44">
        <f t="shared" si="62"/>
        <v>-34670.059999999918</v>
      </c>
    </row>
    <row r="2019" spans="1:11" hidden="1">
      <c r="A2019" s="1">
        <v>42809</v>
      </c>
      <c r="B2019" t="s">
        <v>80</v>
      </c>
      <c r="C2019" t="s">
        <v>55</v>
      </c>
      <c r="D2019" s="5" t="s">
        <v>87</v>
      </c>
      <c r="E2019" s="5"/>
      <c r="F2019" s="84">
        <v>144.44999999999999</v>
      </c>
      <c r="G2019" s="44">
        <f t="shared" si="62"/>
        <v>-34525.609999999921</v>
      </c>
    </row>
    <row r="2020" spans="1:11" hidden="1">
      <c r="A2020" s="1">
        <v>42809</v>
      </c>
      <c r="B2020" t="s">
        <v>248</v>
      </c>
      <c r="C2020" t="s">
        <v>55</v>
      </c>
      <c r="D2020" s="5" t="s">
        <v>71</v>
      </c>
      <c r="E2020" s="5"/>
      <c r="F2020" s="55">
        <v>924.65</v>
      </c>
      <c r="G2020" s="44">
        <f t="shared" ref="G2020:G2024" si="63">G2019+F2020</f>
        <v>-33600.959999999919</v>
      </c>
    </row>
    <row r="2021" spans="1:11" hidden="1">
      <c r="A2021" s="1">
        <v>42809</v>
      </c>
      <c r="B2021" t="s">
        <v>248</v>
      </c>
      <c r="C2021" t="s">
        <v>55</v>
      </c>
      <c r="D2021" s="5" t="s">
        <v>70</v>
      </c>
      <c r="E2021" s="5"/>
      <c r="F2021" s="83">
        <v>312.72000000000003</v>
      </c>
      <c r="G2021" s="44">
        <f t="shared" si="63"/>
        <v>-33288.239999999918</v>
      </c>
    </row>
    <row r="2022" spans="1:11" hidden="1">
      <c r="A2022" s="1">
        <v>42810</v>
      </c>
      <c r="B2022" t="s">
        <v>81</v>
      </c>
      <c r="C2022" t="s">
        <v>55</v>
      </c>
      <c r="D2022" s="5" t="s">
        <v>237</v>
      </c>
      <c r="E2022" s="5"/>
      <c r="F2022" s="83">
        <v>-400</v>
      </c>
      <c r="G2022" s="44">
        <f t="shared" si="63"/>
        <v>-33688.239999999918</v>
      </c>
      <c r="I2022" s="39"/>
      <c r="K2022" s="39"/>
    </row>
    <row r="2023" spans="1:11" hidden="1">
      <c r="A2023" s="1">
        <v>42818</v>
      </c>
      <c r="B2023" t="s">
        <v>78</v>
      </c>
      <c r="C2023" t="s">
        <v>55</v>
      </c>
      <c r="D2023" s="5" t="s">
        <v>237</v>
      </c>
      <c r="E2023" s="5"/>
      <c r="F2023" s="83">
        <v>-1505.01</v>
      </c>
      <c r="G2023" s="44">
        <f t="shared" si="63"/>
        <v>-35193.24999999992</v>
      </c>
    </row>
    <row r="2024" spans="1:11" hidden="1">
      <c r="A2024" s="1">
        <v>42836</v>
      </c>
      <c r="B2024" t="s">
        <v>113</v>
      </c>
      <c r="C2024" t="s">
        <v>55</v>
      </c>
      <c r="D2024" s="5" t="s">
        <v>86</v>
      </c>
      <c r="E2024" s="5"/>
      <c r="F2024" s="84">
        <v>301</v>
      </c>
      <c r="G2024" s="44">
        <f t="shared" si="63"/>
        <v>-34892.24999999992</v>
      </c>
      <c r="H2024" s="84"/>
    </row>
    <row r="2025" spans="1:11" hidden="1">
      <c r="A2025" s="1">
        <v>42840</v>
      </c>
      <c r="B2025" t="s">
        <v>248</v>
      </c>
      <c r="C2025" t="s">
        <v>55</v>
      </c>
      <c r="D2025" s="5" t="s">
        <v>71</v>
      </c>
      <c r="E2025" s="5"/>
      <c r="F2025" s="55">
        <v>1055.3599999999999</v>
      </c>
      <c r="G2025" s="44">
        <f t="shared" ref="G2025:G2028" si="64">G2024+F2025</f>
        <v>-33836.889999999919</v>
      </c>
    </row>
    <row r="2026" spans="1:11" hidden="1">
      <c r="A2026" s="1">
        <v>42840</v>
      </c>
      <c r="B2026" t="s">
        <v>248</v>
      </c>
      <c r="C2026" t="s">
        <v>55</v>
      </c>
      <c r="D2026" s="5" t="s">
        <v>70</v>
      </c>
      <c r="E2026" s="5"/>
      <c r="F2026" s="83">
        <v>358.55</v>
      </c>
      <c r="G2026" s="44">
        <f t="shared" si="64"/>
        <v>-33478.339999999916</v>
      </c>
    </row>
    <row r="2027" spans="1:11" hidden="1">
      <c r="A2027" s="1">
        <v>42843</v>
      </c>
      <c r="B2027" t="s">
        <v>81</v>
      </c>
      <c r="C2027" t="s">
        <v>55</v>
      </c>
      <c r="D2027" s="5" t="s">
        <v>237</v>
      </c>
      <c r="E2027" s="5"/>
      <c r="F2027" s="83">
        <v>-400</v>
      </c>
      <c r="G2027" s="44">
        <f t="shared" si="64"/>
        <v>-33878.339999999916</v>
      </c>
      <c r="I2027" s="39"/>
      <c r="K2027" s="39"/>
    </row>
    <row r="2028" spans="1:11" hidden="1">
      <c r="A2028" s="1">
        <v>42845</v>
      </c>
      <c r="B2028" t="s">
        <v>78</v>
      </c>
      <c r="C2028" t="s">
        <v>55</v>
      </c>
      <c r="D2028" s="5" t="s">
        <v>237</v>
      </c>
      <c r="E2028" s="5"/>
      <c r="F2028" s="83">
        <v>-1505.01</v>
      </c>
      <c r="G2028" s="44">
        <f t="shared" si="64"/>
        <v>-35383.349999999919</v>
      </c>
    </row>
    <row r="2029" spans="1:11" hidden="1">
      <c r="A2029" s="1">
        <v>42870</v>
      </c>
      <c r="B2029" t="s">
        <v>248</v>
      </c>
      <c r="C2029" t="s">
        <v>55</v>
      </c>
      <c r="D2029" s="5" t="s">
        <v>71</v>
      </c>
      <c r="E2029" s="5"/>
      <c r="F2029" s="55">
        <v>1070.67</v>
      </c>
      <c r="G2029" s="44">
        <f t="shared" ref="G2029:G2036" si="65">G2028+F2029</f>
        <v>-34312.67999999992</v>
      </c>
    </row>
    <row r="2030" spans="1:11" hidden="1">
      <c r="A2030" s="1">
        <v>42870</v>
      </c>
      <c r="B2030" t="s">
        <v>248</v>
      </c>
      <c r="C2030" t="s">
        <v>55</v>
      </c>
      <c r="D2030" s="5" t="s">
        <v>70</v>
      </c>
      <c r="E2030" s="5"/>
      <c r="F2030" s="83">
        <v>361.56</v>
      </c>
      <c r="G2030" s="44">
        <f t="shared" si="65"/>
        <v>-33951.119999999923</v>
      </c>
    </row>
    <row r="2031" spans="1:11" hidden="1">
      <c r="A2031" s="1">
        <v>42871</v>
      </c>
      <c r="B2031" t="s">
        <v>81</v>
      </c>
      <c r="C2031" t="s">
        <v>55</v>
      </c>
      <c r="D2031" s="5" t="s">
        <v>237</v>
      </c>
      <c r="E2031" s="5"/>
      <c r="F2031" s="83">
        <v>-400</v>
      </c>
      <c r="G2031" s="44">
        <f t="shared" si="65"/>
        <v>-34351.119999999923</v>
      </c>
      <c r="I2031" s="39"/>
      <c r="K2031" s="39"/>
    </row>
    <row r="2032" spans="1:11" hidden="1">
      <c r="A2032" s="1">
        <v>42871</v>
      </c>
      <c r="B2032" t="s">
        <v>78</v>
      </c>
      <c r="C2032" t="s">
        <v>55</v>
      </c>
      <c r="D2032" s="5" t="s">
        <v>237</v>
      </c>
      <c r="E2032" s="5"/>
      <c r="F2032" s="83">
        <v>-1505.01</v>
      </c>
      <c r="G2032" s="44">
        <f t="shared" si="65"/>
        <v>-35856.129999999925</v>
      </c>
    </row>
    <row r="2033" spans="1:11" hidden="1">
      <c r="A2033" s="1">
        <v>42873</v>
      </c>
      <c r="B2033" t="s">
        <v>62</v>
      </c>
      <c r="C2033" t="s">
        <v>55</v>
      </c>
      <c r="D2033" s="5" t="s">
        <v>264</v>
      </c>
      <c r="E2033" s="5"/>
      <c r="F2033" s="9">
        <v>250</v>
      </c>
      <c r="G2033" s="44">
        <f t="shared" si="65"/>
        <v>-35606.129999999925</v>
      </c>
    </row>
    <row r="2034" spans="1:11" hidden="1">
      <c r="A2034" s="1">
        <v>42874</v>
      </c>
      <c r="B2034" t="s">
        <v>132</v>
      </c>
      <c r="C2034" t="s">
        <v>55</v>
      </c>
      <c r="D2034" t="s">
        <v>265</v>
      </c>
      <c r="E2034"/>
      <c r="F2034" s="9">
        <v>-2429</v>
      </c>
      <c r="G2034" s="44">
        <f t="shared" si="65"/>
        <v>-38035.129999999925</v>
      </c>
    </row>
    <row r="2035" spans="1:11" hidden="1">
      <c r="A2035" s="1">
        <v>42886</v>
      </c>
      <c r="B2035" t="s">
        <v>159</v>
      </c>
      <c r="C2035" t="s">
        <v>55</v>
      </c>
      <c r="D2035" s="56" t="s">
        <v>266</v>
      </c>
      <c r="F2035" s="9">
        <v>674.4</v>
      </c>
      <c r="G2035" s="44">
        <f t="shared" si="65"/>
        <v>-37360.729999999923</v>
      </c>
    </row>
    <row r="2036" spans="1:11" hidden="1">
      <c r="A2036" s="1">
        <v>42886</v>
      </c>
      <c r="B2036" t="s">
        <v>159</v>
      </c>
      <c r="C2036" t="s">
        <v>55</v>
      </c>
      <c r="D2036" s="56" t="s">
        <v>267</v>
      </c>
      <c r="F2036" s="9">
        <v>613.04999999999995</v>
      </c>
      <c r="G2036" s="44">
        <f t="shared" si="65"/>
        <v>-36747.67999999992</v>
      </c>
    </row>
    <row r="2037" spans="1:11" hidden="1">
      <c r="A2037" s="1">
        <v>42901</v>
      </c>
      <c r="B2037" t="s">
        <v>248</v>
      </c>
      <c r="C2037" t="s">
        <v>55</v>
      </c>
      <c r="D2037" s="5" t="s">
        <v>71</v>
      </c>
      <c r="E2037" s="5"/>
      <c r="F2037" s="55">
        <v>1156.82</v>
      </c>
      <c r="G2037" s="44">
        <f t="shared" ref="G2037:G2041" si="66">G2036+F2037</f>
        <v>-35590.859999999921</v>
      </c>
    </row>
    <row r="2038" spans="1:11" hidden="1">
      <c r="A2038" s="1">
        <v>42901</v>
      </c>
      <c r="B2038" t="s">
        <v>248</v>
      </c>
      <c r="C2038" t="s">
        <v>55</v>
      </c>
      <c r="D2038" s="5" t="s">
        <v>70</v>
      </c>
      <c r="E2038" s="5"/>
      <c r="F2038" s="83">
        <v>378.37</v>
      </c>
      <c r="G2038" s="44">
        <f t="shared" si="66"/>
        <v>-35212.489999999918</v>
      </c>
    </row>
    <row r="2039" spans="1:11" hidden="1">
      <c r="A2039" s="1">
        <v>42902</v>
      </c>
      <c r="B2039" t="s">
        <v>81</v>
      </c>
      <c r="C2039" t="s">
        <v>55</v>
      </c>
      <c r="D2039" s="5" t="s">
        <v>237</v>
      </c>
      <c r="E2039" s="5"/>
      <c r="F2039" s="83">
        <v>-400</v>
      </c>
      <c r="G2039" s="44">
        <f t="shared" si="66"/>
        <v>-35612.489999999918</v>
      </c>
      <c r="I2039" s="39"/>
      <c r="K2039" s="39"/>
    </row>
    <row r="2040" spans="1:11" hidden="1">
      <c r="A2040" s="1">
        <v>42905</v>
      </c>
      <c r="B2040" t="s">
        <v>78</v>
      </c>
      <c r="C2040" t="s">
        <v>55</v>
      </c>
      <c r="D2040" s="5" t="s">
        <v>237</v>
      </c>
      <c r="E2040" s="5"/>
      <c r="F2040" s="83">
        <v>-744.99</v>
      </c>
      <c r="G2040" s="44">
        <f t="shared" si="66"/>
        <v>-36357.479999999916</v>
      </c>
    </row>
    <row r="2041" spans="1:11" hidden="1">
      <c r="A2041" s="1">
        <v>42906</v>
      </c>
      <c r="B2041" t="s">
        <v>80</v>
      </c>
      <c r="C2041" t="s">
        <v>55</v>
      </c>
      <c r="D2041" s="5" t="s">
        <v>87</v>
      </c>
      <c r="E2041" s="5"/>
      <c r="F2041" s="84">
        <v>144.44999999999999</v>
      </c>
      <c r="G2041" s="44">
        <f t="shared" si="66"/>
        <v>-36213.029999999919</v>
      </c>
    </row>
    <row r="2042" spans="1:11" hidden="1">
      <c r="A2042" s="1">
        <v>42912</v>
      </c>
      <c r="B2042" t="s">
        <v>78</v>
      </c>
      <c r="C2042" t="s">
        <v>55</v>
      </c>
      <c r="D2042" s="5" t="s">
        <v>237</v>
      </c>
      <c r="E2042" s="5"/>
      <c r="F2042" s="83">
        <v>-757.42</v>
      </c>
      <c r="G2042" s="44">
        <f t="shared" ref="G2042:G2043" si="67">G2041+F2042</f>
        <v>-36970.449999999917</v>
      </c>
    </row>
    <row r="2043" spans="1:11" hidden="1">
      <c r="A2043" s="1">
        <v>42915</v>
      </c>
      <c r="B2043" t="s">
        <v>114</v>
      </c>
      <c r="C2043" t="s">
        <v>55</v>
      </c>
      <c r="D2043" s="5" t="s">
        <v>149</v>
      </c>
      <c r="E2043" s="5"/>
      <c r="F2043" s="9">
        <v>15000</v>
      </c>
      <c r="G2043" s="44">
        <f t="shared" si="67"/>
        <v>-21970.449999999917</v>
      </c>
    </row>
    <row r="2044" spans="1:11" hidden="1">
      <c r="A2044" s="1">
        <v>42928</v>
      </c>
      <c r="B2044" t="s">
        <v>114</v>
      </c>
      <c r="C2044" t="s">
        <v>55</v>
      </c>
      <c r="D2044" s="5" t="s">
        <v>162</v>
      </c>
      <c r="E2044" s="5"/>
      <c r="F2044" s="9">
        <v>-1412.55</v>
      </c>
      <c r="G2044" s="44">
        <f t="shared" ref="G2044:G2048" si="68">G2043+F2044</f>
        <v>-23382.999999999916</v>
      </c>
    </row>
    <row r="2045" spans="1:11" hidden="1">
      <c r="A2045" s="1">
        <v>42931</v>
      </c>
      <c r="B2045" t="s">
        <v>248</v>
      </c>
      <c r="C2045" t="s">
        <v>55</v>
      </c>
      <c r="D2045" s="5" t="s">
        <v>71</v>
      </c>
      <c r="E2045" s="5"/>
      <c r="F2045" s="55">
        <v>1147.8800000000001</v>
      </c>
      <c r="G2045" s="44">
        <f t="shared" si="68"/>
        <v>-22235.119999999915</v>
      </c>
    </row>
    <row r="2046" spans="1:11" hidden="1">
      <c r="A2046" s="1">
        <v>42931</v>
      </c>
      <c r="B2046" t="s">
        <v>248</v>
      </c>
      <c r="C2046" t="s">
        <v>55</v>
      </c>
      <c r="D2046" s="5" t="s">
        <v>70</v>
      </c>
      <c r="E2046" s="5"/>
      <c r="F2046" s="83">
        <v>423.62</v>
      </c>
      <c r="G2046" s="44">
        <f t="shared" si="68"/>
        <v>-21811.499999999916</v>
      </c>
    </row>
    <row r="2047" spans="1:11" hidden="1">
      <c r="A2047" s="1">
        <v>42933</v>
      </c>
      <c r="B2047" t="s">
        <v>81</v>
      </c>
      <c r="C2047" t="s">
        <v>55</v>
      </c>
      <c r="D2047" s="5" t="s">
        <v>269</v>
      </c>
      <c r="E2047" s="5"/>
      <c r="F2047" s="83">
        <v>-400</v>
      </c>
      <c r="G2047" s="44">
        <f t="shared" si="68"/>
        <v>-22211.499999999916</v>
      </c>
      <c r="I2047" s="39"/>
      <c r="K2047" s="39"/>
    </row>
    <row r="2048" spans="1:11" hidden="1">
      <c r="A2048" s="1">
        <v>42933</v>
      </c>
      <c r="B2048" t="s">
        <v>78</v>
      </c>
      <c r="C2048" t="s">
        <v>55</v>
      </c>
      <c r="D2048" s="5" t="s">
        <v>269</v>
      </c>
      <c r="E2048" s="5"/>
      <c r="F2048" s="83">
        <v>-744.99</v>
      </c>
      <c r="G2048" s="44">
        <f t="shared" si="68"/>
        <v>-22956.489999999918</v>
      </c>
    </row>
    <row r="2049" spans="1:11" hidden="1">
      <c r="A2049" s="1">
        <v>42942</v>
      </c>
      <c r="B2049" t="s">
        <v>78</v>
      </c>
      <c r="C2049" t="s">
        <v>55</v>
      </c>
      <c r="D2049" s="5" t="s">
        <v>269</v>
      </c>
      <c r="E2049" s="5"/>
      <c r="F2049" s="83">
        <v>-757.42</v>
      </c>
      <c r="G2049" s="44">
        <f t="shared" ref="G2049:G2067" si="69">G2048+F2049</f>
        <v>-23713.909999999916</v>
      </c>
    </row>
    <row r="2050" spans="1:11" hidden="1">
      <c r="A2050" s="1">
        <v>42962</v>
      </c>
      <c r="B2050" t="s">
        <v>248</v>
      </c>
      <c r="C2050" t="s">
        <v>55</v>
      </c>
      <c r="D2050" s="5" t="s">
        <v>71</v>
      </c>
      <c r="E2050" s="5"/>
      <c r="F2050" s="55">
        <v>1214.6600000000001</v>
      </c>
      <c r="G2050" s="44">
        <f t="shared" si="69"/>
        <v>-22499.249999999916</v>
      </c>
    </row>
    <row r="2051" spans="1:11" hidden="1">
      <c r="A2051" s="1">
        <v>42962</v>
      </c>
      <c r="B2051" t="s">
        <v>248</v>
      </c>
      <c r="C2051" t="s">
        <v>55</v>
      </c>
      <c r="D2051" s="5" t="s">
        <v>70</v>
      </c>
      <c r="E2051" s="5"/>
      <c r="F2051" s="83">
        <v>478.82</v>
      </c>
      <c r="G2051" s="44">
        <f t="shared" si="69"/>
        <v>-22020.429999999917</v>
      </c>
    </row>
    <row r="2052" spans="1:11" hidden="1">
      <c r="A2052" s="1">
        <v>42964</v>
      </c>
      <c r="B2052" t="s">
        <v>81</v>
      </c>
      <c r="C2052" t="s">
        <v>55</v>
      </c>
      <c r="D2052" s="5" t="s">
        <v>269</v>
      </c>
      <c r="E2052" s="5"/>
      <c r="F2052" s="83">
        <v>-400</v>
      </c>
      <c r="G2052" s="44">
        <f t="shared" si="69"/>
        <v>-22420.429999999917</v>
      </c>
      <c r="I2052" s="39"/>
      <c r="K2052" s="39"/>
    </row>
    <row r="2053" spans="1:11" hidden="1">
      <c r="A2053" s="1">
        <v>42964</v>
      </c>
      <c r="B2053" t="s">
        <v>78</v>
      </c>
      <c r="C2053" t="s">
        <v>55</v>
      </c>
      <c r="D2053" s="5" t="s">
        <v>269</v>
      </c>
      <c r="E2053" s="5"/>
      <c r="F2053" s="83">
        <v>-1505.01</v>
      </c>
      <c r="G2053" s="44">
        <f t="shared" si="69"/>
        <v>-23925.439999999915</v>
      </c>
    </row>
    <row r="2054" spans="1:11" hidden="1">
      <c r="A2054" s="1">
        <v>42982</v>
      </c>
      <c r="B2054" t="s">
        <v>113</v>
      </c>
      <c r="C2054" t="s">
        <v>55</v>
      </c>
      <c r="D2054" s="5" t="s">
        <v>86</v>
      </c>
      <c r="E2054" s="5"/>
      <c r="F2054" s="84">
        <v>307.27999999999997</v>
      </c>
      <c r="G2054" s="44">
        <f t="shared" si="69"/>
        <v>-23618.159999999916</v>
      </c>
      <c r="H2054" s="84"/>
    </row>
    <row r="2055" spans="1:11" hidden="1">
      <c r="A2055" s="1">
        <v>42982</v>
      </c>
      <c r="B2055" t="s">
        <v>80</v>
      </c>
      <c r="C2055" t="s">
        <v>55</v>
      </c>
      <c r="D2055" s="5" t="s">
        <v>87</v>
      </c>
      <c r="E2055" s="5"/>
      <c r="F2055" s="84">
        <v>222.51</v>
      </c>
      <c r="G2055" s="44">
        <f t="shared" si="69"/>
        <v>-23395.649999999918</v>
      </c>
    </row>
    <row r="2056" spans="1:11" hidden="1">
      <c r="A2056" s="1">
        <v>42993</v>
      </c>
      <c r="B2056" t="s">
        <v>159</v>
      </c>
      <c r="C2056" t="s">
        <v>55</v>
      </c>
      <c r="D2056" s="56" t="s">
        <v>270</v>
      </c>
      <c r="F2056" s="9">
        <v>674.4</v>
      </c>
      <c r="G2056" s="44">
        <f t="shared" si="69"/>
        <v>-22721.249999999916</v>
      </c>
    </row>
    <row r="2057" spans="1:11" hidden="1">
      <c r="A2057" s="1">
        <v>42993</v>
      </c>
      <c r="B2057" t="s">
        <v>159</v>
      </c>
      <c r="C2057" t="s">
        <v>55</v>
      </c>
      <c r="D2057" s="56" t="s">
        <v>271</v>
      </c>
      <c r="F2057" s="9">
        <v>613.04999999999995</v>
      </c>
      <c r="G2057" s="44">
        <f t="shared" si="69"/>
        <v>-22108.199999999917</v>
      </c>
    </row>
    <row r="2058" spans="1:11" hidden="1">
      <c r="A2058" s="1">
        <v>42993</v>
      </c>
      <c r="B2058" t="s">
        <v>248</v>
      </c>
      <c r="C2058" t="s">
        <v>55</v>
      </c>
      <c r="D2058" s="5" t="s">
        <v>71</v>
      </c>
      <c r="E2058" s="5"/>
      <c r="F2058" s="55">
        <v>1214.6600000000001</v>
      </c>
      <c r="G2058" s="44">
        <f t="shared" si="69"/>
        <v>-20893.539999999917</v>
      </c>
    </row>
    <row r="2059" spans="1:11" hidden="1">
      <c r="A2059" s="1">
        <v>42993</v>
      </c>
      <c r="B2059" t="s">
        <v>248</v>
      </c>
      <c r="C2059" t="s">
        <v>55</v>
      </c>
      <c r="D2059" s="5" t="s">
        <v>70</v>
      </c>
      <c r="E2059" s="5"/>
      <c r="F2059" s="83">
        <v>479.03</v>
      </c>
      <c r="G2059" s="44">
        <f t="shared" si="69"/>
        <v>-20414.509999999918</v>
      </c>
    </row>
    <row r="2060" spans="1:11" hidden="1">
      <c r="A2060" s="1">
        <v>42996</v>
      </c>
      <c r="B2060" t="s">
        <v>81</v>
      </c>
      <c r="C2060" t="s">
        <v>55</v>
      </c>
      <c r="D2060" s="5" t="s">
        <v>269</v>
      </c>
      <c r="E2060" s="5"/>
      <c r="F2060" s="83">
        <v>-400</v>
      </c>
      <c r="G2060" s="44">
        <f t="shared" si="69"/>
        <v>-20814.509999999918</v>
      </c>
      <c r="I2060" s="39"/>
      <c r="K2060" s="39"/>
    </row>
    <row r="2061" spans="1:11" hidden="1">
      <c r="A2061" s="1">
        <v>42996</v>
      </c>
      <c r="B2061" t="s">
        <v>78</v>
      </c>
      <c r="C2061" t="s">
        <v>55</v>
      </c>
      <c r="D2061" s="5" t="s">
        <v>269</v>
      </c>
      <c r="E2061" s="5"/>
      <c r="F2061" s="83">
        <v>-744.99</v>
      </c>
      <c r="G2061" s="44">
        <f t="shared" si="69"/>
        <v>-21559.49999999992</v>
      </c>
    </row>
    <row r="2062" spans="1:11" hidden="1">
      <c r="A2062" s="1">
        <v>43024</v>
      </c>
      <c r="B2062" t="s">
        <v>248</v>
      </c>
      <c r="C2062" t="s">
        <v>55</v>
      </c>
      <c r="D2062" s="5" t="s">
        <v>71</v>
      </c>
      <c r="E2062" s="5"/>
      <c r="F2062" s="55">
        <v>1175.8599999999999</v>
      </c>
      <c r="G2062" s="44">
        <f t="shared" si="69"/>
        <v>-20383.639999999919</v>
      </c>
    </row>
    <row r="2063" spans="1:11" hidden="1">
      <c r="A2063" s="1">
        <v>43024</v>
      </c>
      <c r="B2063" t="s">
        <v>248</v>
      </c>
      <c r="C2063" t="s">
        <v>55</v>
      </c>
      <c r="D2063" s="5" t="s">
        <v>70</v>
      </c>
      <c r="E2063" s="5"/>
      <c r="F2063" s="83">
        <v>475.12</v>
      </c>
      <c r="G2063" s="44">
        <f t="shared" si="69"/>
        <v>-19908.51999999992</v>
      </c>
    </row>
    <row r="2064" spans="1:11" hidden="1">
      <c r="A2064" s="1">
        <v>43024</v>
      </c>
      <c r="B2064" t="s">
        <v>81</v>
      </c>
      <c r="C2064" t="s">
        <v>55</v>
      </c>
      <c r="D2064" s="5" t="s">
        <v>269</v>
      </c>
      <c r="E2064" s="5"/>
      <c r="F2064" s="83">
        <v>-400</v>
      </c>
      <c r="G2064" s="44">
        <f t="shared" si="69"/>
        <v>-20308.51999999992</v>
      </c>
      <c r="I2064" s="39"/>
      <c r="K2064" s="39"/>
    </row>
    <row r="2065" spans="1:11" hidden="1">
      <c r="A2065" s="1">
        <v>43025</v>
      </c>
      <c r="B2065" t="s">
        <v>78</v>
      </c>
      <c r="C2065" t="s">
        <v>55</v>
      </c>
      <c r="D2065" s="5" t="s">
        <v>269</v>
      </c>
      <c r="E2065" s="5"/>
      <c r="F2065" s="83">
        <v>-1505.01</v>
      </c>
      <c r="G2065" s="44">
        <f t="shared" si="69"/>
        <v>-21813.529999999919</v>
      </c>
    </row>
    <row r="2066" spans="1:11" hidden="1">
      <c r="A2066" s="1">
        <v>43032</v>
      </c>
      <c r="B2066" t="s">
        <v>114</v>
      </c>
      <c r="C2066" t="s">
        <v>55</v>
      </c>
      <c r="D2066" s="5" t="s">
        <v>162</v>
      </c>
      <c r="E2066" s="5"/>
      <c r="F2066" s="9">
        <v>-1554.93</v>
      </c>
      <c r="G2066" s="44">
        <f t="shared" si="69"/>
        <v>-23368.459999999919</v>
      </c>
    </row>
    <row r="2067" spans="1:11" hidden="1">
      <c r="A2067" s="1">
        <v>43047</v>
      </c>
      <c r="B2067" t="s">
        <v>113</v>
      </c>
      <c r="C2067" t="s">
        <v>55</v>
      </c>
      <c r="D2067" s="5" t="s">
        <v>86</v>
      </c>
      <c r="E2067" s="5"/>
      <c r="F2067" s="84">
        <v>307</v>
      </c>
      <c r="G2067" s="44">
        <f t="shared" si="69"/>
        <v>-23061.459999999919</v>
      </c>
      <c r="H2067" s="84"/>
    </row>
    <row r="2068" spans="1:11" hidden="1">
      <c r="A2068" s="1">
        <v>43054</v>
      </c>
      <c r="B2068" t="s">
        <v>248</v>
      </c>
      <c r="C2068" t="s">
        <v>55</v>
      </c>
      <c r="D2068" s="5" t="s">
        <v>71</v>
      </c>
      <c r="E2068" s="5"/>
      <c r="F2068" s="55">
        <v>1214.6600000000001</v>
      </c>
      <c r="G2068" s="44">
        <f t="shared" ref="G2068:G2075" si="70">G2067+F2068</f>
        <v>-21846.799999999919</v>
      </c>
    </row>
    <row r="2069" spans="1:11" hidden="1">
      <c r="A2069" s="1">
        <v>43054</v>
      </c>
      <c r="B2069" t="s">
        <v>248</v>
      </c>
      <c r="C2069" t="s">
        <v>55</v>
      </c>
      <c r="D2069" s="5" t="s">
        <v>70</v>
      </c>
      <c r="E2069" s="5"/>
      <c r="F2069" s="83">
        <v>482.63</v>
      </c>
      <c r="G2069" s="44">
        <f t="shared" si="70"/>
        <v>-21364.169999999918</v>
      </c>
    </row>
    <row r="2070" spans="1:11" hidden="1">
      <c r="A2070" s="1">
        <v>43054</v>
      </c>
      <c r="B2070" t="s">
        <v>78</v>
      </c>
      <c r="C2070" t="s">
        <v>55</v>
      </c>
      <c r="D2070" s="5" t="s">
        <v>269</v>
      </c>
      <c r="E2070" s="5"/>
      <c r="F2070" s="83">
        <v>-1505.01</v>
      </c>
      <c r="G2070" s="44">
        <f t="shared" si="70"/>
        <v>-22869.179999999917</v>
      </c>
    </row>
    <row r="2071" spans="1:11" hidden="1">
      <c r="A2071" s="1">
        <v>43055</v>
      </c>
      <c r="B2071" t="s">
        <v>81</v>
      </c>
      <c r="C2071" t="s">
        <v>55</v>
      </c>
      <c r="D2071" s="5" t="s">
        <v>269</v>
      </c>
      <c r="E2071" s="5"/>
      <c r="F2071" s="83">
        <v>-400</v>
      </c>
      <c r="G2071" s="44">
        <f t="shared" si="70"/>
        <v>-23269.179999999917</v>
      </c>
      <c r="I2071" s="39"/>
      <c r="K2071" s="39"/>
    </row>
    <row r="2072" spans="1:11" hidden="1">
      <c r="A2072" s="1">
        <v>43068</v>
      </c>
      <c r="B2072" t="s">
        <v>114</v>
      </c>
      <c r="C2072" t="s">
        <v>55</v>
      </c>
      <c r="D2072" s="5" t="s">
        <v>162</v>
      </c>
      <c r="E2072" s="5"/>
      <c r="F2072" s="9">
        <v>-67417.53</v>
      </c>
      <c r="G2072" s="44">
        <f t="shared" si="70"/>
        <v>-90686.709999999919</v>
      </c>
    </row>
    <row r="2073" spans="1:11" hidden="1">
      <c r="A2073" s="1">
        <v>43080</v>
      </c>
      <c r="B2073" t="s">
        <v>117</v>
      </c>
      <c r="C2073" t="s">
        <v>55</v>
      </c>
      <c r="D2073" s="56" t="s">
        <v>259</v>
      </c>
      <c r="F2073" s="55">
        <v>254</v>
      </c>
      <c r="G2073" s="44">
        <f t="shared" si="70"/>
        <v>-90432.709999999919</v>
      </c>
    </row>
    <row r="2074" spans="1:11" hidden="1">
      <c r="A2074" s="1">
        <v>43080</v>
      </c>
      <c r="B2074" t="s">
        <v>159</v>
      </c>
      <c r="C2074" t="s">
        <v>55</v>
      </c>
      <c r="D2074" s="56" t="s">
        <v>280</v>
      </c>
      <c r="F2074" s="9">
        <v>674.4</v>
      </c>
      <c r="G2074" s="44">
        <f t="shared" si="70"/>
        <v>-89758.309999999925</v>
      </c>
    </row>
    <row r="2075" spans="1:11" hidden="1">
      <c r="A2075" s="1">
        <v>43080</v>
      </c>
      <c r="B2075" t="s">
        <v>159</v>
      </c>
      <c r="C2075" t="s">
        <v>55</v>
      </c>
      <c r="D2075" s="56" t="s">
        <v>281</v>
      </c>
      <c r="F2075" s="9">
        <v>613.04999999999995</v>
      </c>
      <c r="G2075" s="44">
        <f t="shared" si="70"/>
        <v>-89145.259999999922</v>
      </c>
    </row>
    <row r="2076" spans="1:11" hidden="1">
      <c r="A2076" s="1">
        <v>43084</v>
      </c>
      <c r="B2076" t="s">
        <v>248</v>
      </c>
      <c r="C2076" t="s">
        <v>55</v>
      </c>
      <c r="D2076" s="5" t="s">
        <v>71</v>
      </c>
      <c r="E2076" s="5"/>
      <c r="F2076" s="55">
        <v>1175.8599999999999</v>
      </c>
      <c r="G2076" s="44">
        <f t="shared" ref="G2076:G2091" si="71">G2075+F2076</f>
        <v>-87969.399999999921</v>
      </c>
    </row>
    <row r="2077" spans="1:11" hidden="1">
      <c r="A2077" s="1">
        <v>43084</v>
      </c>
      <c r="B2077" t="s">
        <v>248</v>
      </c>
      <c r="C2077" t="s">
        <v>55</v>
      </c>
      <c r="D2077" s="5" t="s">
        <v>70</v>
      </c>
      <c r="E2077" s="5"/>
      <c r="F2077" s="83">
        <v>256.86</v>
      </c>
      <c r="G2077" s="44">
        <f t="shared" si="71"/>
        <v>-87712.539999999921</v>
      </c>
    </row>
    <row r="2078" spans="1:11" hidden="1">
      <c r="A2078" s="1">
        <v>43084</v>
      </c>
      <c r="B2078" t="s">
        <v>78</v>
      </c>
      <c r="C2078" t="s">
        <v>55</v>
      </c>
      <c r="D2078" s="5" t="s">
        <v>269</v>
      </c>
      <c r="E2078" s="5"/>
      <c r="F2078" s="83">
        <v>-1505.01</v>
      </c>
      <c r="G2078" s="44">
        <f t="shared" si="71"/>
        <v>-89217.549999999916</v>
      </c>
    </row>
    <row r="2079" spans="1:11" hidden="1">
      <c r="A2079" s="1">
        <v>43087</v>
      </c>
      <c r="B2079" t="s">
        <v>81</v>
      </c>
      <c r="C2079" t="s">
        <v>55</v>
      </c>
      <c r="D2079" s="5" t="s">
        <v>269</v>
      </c>
      <c r="E2079" s="5"/>
      <c r="F2079" s="83">
        <v>-400</v>
      </c>
      <c r="G2079" s="44">
        <f t="shared" si="71"/>
        <v>-89617.549999999916</v>
      </c>
      <c r="I2079" s="39"/>
      <c r="K2079" s="39"/>
    </row>
    <row r="2080" spans="1:11" hidden="1">
      <c r="A2080" s="1">
        <v>43108</v>
      </c>
      <c r="B2080" t="s">
        <v>68</v>
      </c>
      <c r="C2080" t="s">
        <v>55</v>
      </c>
      <c r="D2080" s="5" t="s">
        <v>90</v>
      </c>
      <c r="E2080" s="5"/>
      <c r="F2080" s="84">
        <v>4830.5200000000004</v>
      </c>
      <c r="G2080" s="44">
        <f t="shared" si="71"/>
        <v>-84787.029999999912</v>
      </c>
      <c r="H2080" s="9" t="s">
        <v>272</v>
      </c>
    </row>
    <row r="2081" spans="1:11" hidden="1">
      <c r="A2081" s="1">
        <v>43115</v>
      </c>
      <c r="B2081" t="s">
        <v>248</v>
      </c>
      <c r="C2081" t="s">
        <v>55</v>
      </c>
      <c r="D2081" s="5" t="s">
        <v>71</v>
      </c>
      <c r="E2081" s="5"/>
      <c r="F2081" s="55">
        <v>1214.6600000000001</v>
      </c>
      <c r="G2081" s="44">
        <f t="shared" si="71"/>
        <v>-83572.369999999908</v>
      </c>
    </row>
    <row r="2082" spans="1:11" hidden="1">
      <c r="A2082" s="1">
        <v>43115</v>
      </c>
      <c r="B2082" t="s">
        <v>248</v>
      </c>
      <c r="C2082" t="s">
        <v>55</v>
      </c>
      <c r="D2082" s="5" t="s">
        <v>70</v>
      </c>
      <c r="E2082" s="5"/>
      <c r="F2082" s="83">
        <v>87.82</v>
      </c>
      <c r="G2082" s="44">
        <f t="shared" si="71"/>
        <v>-83484.549999999901</v>
      </c>
    </row>
    <row r="2083" spans="1:11" hidden="1">
      <c r="A2083" s="1">
        <v>43116</v>
      </c>
      <c r="B2083" t="s">
        <v>78</v>
      </c>
      <c r="C2083" t="s">
        <v>55</v>
      </c>
      <c r="D2083" s="5" t="s">
        <v>269</v>
      </c>
      <c r="E2083" s="5"/>
      <c r="F2083" s="83">
        <v>-757.42</v>
      </c>
      <c r="G2083" s="44">
        <f t="shared" si="71"/>
        <v>-84241.969999999899</v>
      </c>
    </row>
    <row r="2084" spans="1:11" hidden="1">
      <c r="A2084" s="1">
        <v>43116</v>
      </c>
      <c r="B2084" t="s">
        <v>81</v>
      </c>
      <c r="C2084" t="s">
        <v>55</v>
      </c>
      <c r="D2084" s="5" t="s">
        <v>269</v>
      </c>
      <c r="E2084" s="5"/>
      <c r="F2084" s="83">
        <v>-400</v>
      </c>
      <c r="G2084" s="44">
        <f t="shared" si="71"/>
        <v>-84641.969999999899</v>
      </c>
      <c r="I2084" s="39"/>
      <c r="K2084" s="39"/>
    </row>
    <row r="2085" spans="1:11" hidden="1">
      <c r="A2085" s="1">
        <v>43130</v>
      </c>
      <c r="B2085" t="s">
        <v>78</v>
      </c>
      <c r="C2085" t="s">
        <v>55</v>
      </c>
      <c r="D2085" s="5" t="s">
        <v>269</v>
      </c>
      <c r="E2085" s="5"/>
      <c r="F2085" s="83">
        <v>-1505.01</v>
      </c>
      <c r="G2085" s="44">
        <f t="shared" si="71"/>
        <v>-86146.979999999894</v>
      </c>
    </row>
    <row r="2086" spans="1:11" hidden="1">
      <c r="A2086" s="1">
        <v>43137</v>
      </c>
      <c r="B2086" t="s">
        <v>113</v>
      </c>
      <c r="C2086" t="s">
        <v>55</v>
      </c>
      <c r="D2086" s="5" t="s">
        <v>86</v>
      </c>
      <c r="E2086" s="5"/>
      <c r="F2086" s="84">
        <v>307</v>
      </c>
      <c r="G2086" s="44">
        <f t="shared" si="71"/>
        <v>-85839.979999999894</v>
      </c>
      <c r="H2086" s="84"/>
    </row>
    <row r="2087" spans="1:11" hidden="1">
      <c r="A2087" s="1">
        <v>43146</v>
      </c>
      <c r="B2087" t="s">
        <v>248</v>
      </c>
      <c r="C2087" t="s">
        <v>55</v>
      </c>
      <c r="D2087" s="5" t="s">
        <v>71</v>
      </c>
      <c r="E2087" s="5"/>
      <c r="F2087" s="55">
        <v>1214.6600000000001</v>
      </c>
      <c r="G2087" s="44">
        <f t="shared" si="71"/>
        <v>-84625.319999999891</v>
      </c>
    </row>
    <row r="2088" spans="1:11" hidden="1">
      <c r="A2088" s="1">
        <v>43146</v>
      </c>
      <c r="B2088" t="s">
        <v>248</v>
      </c>
      <c r="C2088" t="s">
        <v>55</v>
      </c>
      <c r="D2088" s="5" t="s">
        <v>70</v>
      </c>
      <c r="E2088" s="5"/>
      <c r="F2088" s="83">
        <v>107.01</v>
      </c>
      <c r="G2088" s="44">
        <f t="shared" si="71"/>
        <v>-84518.309999999896</v>
      </c>
    </row>
    <row r="2089" spans="1:11" hidden="1">
      <c r="A2089" s="1">
        <v>43147</v>
      </c>
      <c r="B2089" t="s">
        <v>81</v>
      </c>
      <c r="C2089" t="s">
        <v>55</v>
      </c>
      <c r="D2089" s="5" t="s">
        <v>269</v>
      </c>
      <c r="E2089" s="5"/>
      <c r="F2089" s="83">
        <v>-400</v>
      </c>
      <c r="G2089" s="44">
        <f t="shared" si="71"/>
        <v>-84918.309999999896</v>
      </c>
      <c r="I2089" s="39"/>
      <c r="K2089" s="39"/>
    </row>
    <row r="2090" spans="1:11" hidden="1">
      <c r="A2090" s="1">
        <v>43151</v>
      </c>
      <c r="B2090" t="s">
        <v>114</v>
      </c>
      <c r="C2090" t="s">
        <v>55</v>
      </c>
      <c r="D2090" s="5" t="s">
        <v>149</v>
      </c>
      <c r="E2090" s="5"/>
      <c r="F2090" s="9">
        <v>30036</v>
      </c>
      <c r="G2090" s="44">
        <f t="shared" si="71"/>
        <v>-54882.309999999896</v>
      </c>
    </row>
    <row r="2091" spans="1:11" hidden="1">
      <c r="A2091" s="1">
        <v>43154</v>
      </c>
      <c r="B2091" t="s">
        <v>61</v>
      </c>
      <c r="C2091" t="s">
        <v>55</v>
      </c>
      <c r="D2091" s="5" t="s">
        <v>234</v>
      </c>
      <c r="E2091" s="5"/>
      <c r="F2091" s="9">
        <v>-95.77</v>
      </c>
      <c r="G2091" s="44">
        <f t="shared" si="71"/>
        <v>-54978.079999999893</v>
      </c>
      <c r="I2091" s="62"/>
    </row>
    <row r="2092" spans="1:11" hidden="1">
      <c r="A2092" s="1">
        <v>43161</v>
      </c>
      <c r="B2092" t="s">
        <v>78</v>
      </c>
      <c r="C2092" t="s">
        <v>55</v>
      </c>
      <c r="D2092" s="5" t="s">
        <v>269</v>
      </c>
      <c r="E2092" s="5"/>
      <c r="F2092" s="83">
        <v>-1505.01</v>
      </c>
      <c r="G2092" s="44">
        <f t="shared" ref="G2092:G2098" si="72">G2091+F2092</f>
        <v>-56483.089999999895</v>
      </c>
    </row>
    <row r="2093" spans="1:11" hidden="1">
      <c r="A2093" s="1">
        <v>43165</v>
      </c>
      <c r="B2093" t="s">
        <v>159</v>
      </c>
      <c r="C2093" t="s">
        <v>55</v>
      </c>
      <c r="D2093" s="56" t="s">
        <v>278</v>
      </c>
      <c r="F2093" s="9">
        <v>674.4</v>
      </c>
      <c r="G2093" s="44">
        <f t="shared" si="72"/>
        <v>-55808.689999999893</v>
      </c>
    </row>
    <row r="2094" spans="1:11" hidden="1">
      <c r="A2094" s="1">
        <v>43165</v>
      </c>
      <c r="B2094" t="s">
        <v>159</v>
      </c>
      <c r="C2094" t="s">
        <v>55</v>
      </c>
      <c r="D2094" s="56" t="s">
        <v>279</v>
      </c>
      <c r="F2094" s="9">
        <v>613.04999999999995</v>
      </c>
      <c r="G2094" s="44">
        <f t="shared" si="72"/>
        <v>-55195.63999999989</v>
      </c>
    </row>
    <row r="2095" spans="1:11" hidden="1">
      <c r="A2095" s="1">
        <v>43174</v>
      </c>
      <c r="B2095" t="s">
        <v>248</v>
      </c>
      <c r="C2095" t="s">
        <v>55</v>
      </c>
      <c r="D2095" s="5" t="s">
        <v>71</v>
      </c>
      <c r="E2095" s="5"/>
      <c r="F2095" s="55">
        <v>1098.27</v>
      </c>
      <c r="G2095" s="44">
        <f t="shared" si="72"/>
        <v>-54097.369999999893</v>
      </c>
    </row>
    <row r="2096" spans="1:11" hidden="1">
      <c r="A2096" s="1">
        <v>43174</v>
      </c>
      <c r="B2096" t="s">
        <v>248</v>
      </c>
      <c r="C2096" t="s">
        <v>55</v>
      </c>
      <c r="D2096" s="5" t="s">
        <v>70</v>
      </c>
      <c r="E2096" s="5"/>
      <c r="F2096" s="83">
        <v>232.3</v>
      </c>
      <c r="G2096" s="44">
        <f t="shared" si="72"/>
        <v>-53865.069999999891</v>
      </c>
    </row>
    <row r="2097" spans="1:11" hidden="1">
      <c r="A2097" s="1">
        <v>43175</v>
      </c>
      <c r="B2097" t="s">
        <v>81</v>
      </c>
      <c r="C2097" t="s">
        <v>55</v>
      </c>
      <c r="D2097" s="5" t="s">
        <v>269</v>
      </c>
      <c r="E2097" s="5"/>
      <c r="F2097" s="83">
        <v>-400</v>
      </c>
      <c r="G2097" s="44">
        <f t="shared" si="72"/>
        <v>-54265.069999999891</v>
      </c>
      <c r="I2097" s="39"/>
      <c r="K2097" s="39"/>
    </row>
    <row r="2098" spans="1:11" hidden="1">
      <c r="A2098" s="1">
        <v>43180</v>
      </c>
      <c r="B2098" t="s">
        <v>80</v>
      </c>
      <c r="C2098" t="s">
        <v>55</v>
      </c>
      <c r="D2098" s="5" t="s">
        <v>87</v>
      </c>
      <c r="E2098" s="5"/>
      <c r="F2098" s="84">
        <v>146.66</v>
      </c>
      <c r="G2098" s="44">
        <f t="shared" si="72"/>
        <v>-54118.409999999887</v>
      </c>
    </row>
    <row r="2099" spans="1:11" hidden="1">
      <c r="A2099" s="1">
        <v>43194</v>
      </c>
      <c r="B2099" t="s">
        <v>78</v>
      </c>
      <c r="C2099" t="s">
        <v>55</v>
      </c>
      <c r="D2099" s="5" t="s">
        <v>269</v>
      </c>
      <c r="E2099" s="5"/>
      <c r="F2099" s="83">
        <v>-1505.01</v>
      </c>
      <c r="G2099" s="44">
        <f t="shared" ref="G2099:G2108" si="73">G2098+F2099</f>
        <v>-55623.419999999889</v>
      </c>
    </row>
    <row r="2100" spans="1:11" hidden="1">
      <c r="A2100" s="1">
        <v>43202</v>
      </c>
      <c r="B2100" t="s">
        <v>117</v>
      </c>
      <c r="C2100" t="s">
        <v>55</v>
      </c>
      <c r="D2100" s="56" t="s">
        <v>273</v>
      </c>
      <c r="F2100" s="55">
        <v>48</v>
      </c>
      <c r="G2100" s="44">
        <f t="shared" si="73"/>
        <v>-55575.419999999889</v>
      </c>
    </row>
    <row r="2101" spans="1:11" hidden="1">
      <c r="A2101" s="1">
        <v>43206</v>
      </c>
      <c r="B2101" t="s">
        <v>248</v>
      </c>
      <c r="C2101" t="s">
        <v>55</v>
      </c>
      <c r="D2101" s="5" t="s">
        <v>71</v>
      </c>
      <c r="E2101" s="5"/>
      <c r="F2101" s="55">
        <v>1365</v>
      </c>
      <c r="G2101" s="44">
        <f t="shared" si="73"/>
        <v>-54210.419999999889</v>
      </c>
    </row>
    <row r="2102" spans="1:11" hidden="1">
      <c r="A2102" s="1">
        <v>43206</v>
      </c>
      <c r="B2102" t="s">
        <v>248</v>
      </c>
      <c r="C2102" t="s">
        <v>55</v>
      </c>
      <c r="D2102" s="5" t="s">
        <v>70</v>
      </c>
      <c r="E2102" s="5"/>
      <c r="F2102" s="83">
        <v>695</v>
      </c>
      <c r="G2102" s="44">
        <f t="shared" si="73"/>
        <v>-53515.419999999889</v>
      </c>
    </row>
    <row r="2103" spans="1:11" hidden="1">
      <c r="A2103" s="1">
        <v>43206</v>
      </c>
      <c r="B2103" t="s">
        <v>81</v>
      </c>
      <c r="C2103" t="s">
        <v>55</v>
      </c>
      <c r="D2103" s="5" t="s">
        <v>269</v>
      </c>
      <c r="E2103" s="5"/>
      <c r="F2103" s="83">
        <v>-400</v>
      </c>
      <c r="G2103" s="44">
        <f t="shared" si="73"/>
        <v>-53915.419999999889</v>
      </c>
      <c r="I2103" s="39"/>
      <c r="K2103" s="39"/>
    </row>
    <row r="2104" spans="1:11" hidden="1">
      <c r="A2104" s="1">
        <v>43194</v>
      </c>
      <c r="B2104" t="s">
        <v>78</v>
      </c>
      <c r="C2104" t="s">
        <v>55</v>
      </c>
      <c r="D2104" s="5" t="s">
        <v>269</v>
      </c>
      <c r="E2104" s="5"/>
      <c r="F2104" s="83">
        <v>-1505.01</v>
      </c>
      <c r="G2104" s="44">
        <f t="shared" si="73"/>
        <v>-55420.429999999891</v>
      </c>
    </row>
    <row r="2105" spans="1:11" hidden="1">
      <c r="A2105" s="1">
        <v>43221</v>
      </c>
      <c r="B2105" t="s">
        <v>113</v>
      </c>
      <c r="C2105" t="s">
        <v>55</v>
      </c>
      <c r="D2105" s="5" t="s">
        <v>86</v>
      </c>
      <c r="E2105" s="5"/>
      <c r="F2105" s="84">
        <v>307</v>
      </c>
      <c r="G2105" s="44">
        <f t="shared" si="73"/>
        <v>-55113.429999999891</v>
      </c>
      <c r="H2105" s="84"/>
    </row>
    <row r="2106" spans="1:11" hidden="1">
      <c r="A2106" s="1">
        <v>43229</v>
      </c>
      <c r="B2106" t="s">
        <v>62</v>
      </c>
      <c r="C2106" t="s">
        <v>55</v>
      </c>
      <c r="D2106" s="5" t="s">
        <v>274</v>
      </c>
      <c r="E2106" s="5"/>
      <c r="F2106" s="9">
        <v>250</v>
      </c>
      <c r="G2106" s="44">
        <f t="shared" si="73"/>
        <v>-54863.429999999891</v>
      </c>
    </row>
    <row r="2107" spans="1:11" hidden="1">
      <c r="A2107" s="1">
        <v>43229</v>
      </c>
      <c r="B2107" t="s">
        <v>132</v>
      </c>
      <c r="C2107" t="s">
        <v>55</v>
      </c>
      <c r="D2107" t="s">
        <v>275</v>
      </c>
      <c r="E2107"/>
      <c r="F2107" s="9">
        <v>6971.2</v>
      </c>
      <c r="G2107" s="44">
        <f t="shared" si="73"/>
        <v>-47892.229999999894</v>
      </c>
    </row>
    <row r="2108" spans="1:11" hidden="1">
      <c r="A2108" s="1">
        <v>43231</v>
      </c>
      <c r="B2108" t="s">
        <v>60</v>
      </c>
      <c r="C2108" t="s">
        <v>55</v>
      </c>
      <c r="D2108" s="5" t="s">
        <v>234</v>
      </c>
      <c r="E2108" s="5"/>
      <c r="F2108" s="9">
        <v>-85.77</v>
      </c>
      <c r="G2108" s="44">
        <f t="shared" si="73"/>
        <v>-47977.999999999891</v>
      </c>
      <c r="I2108" s="62"/>
    </row>
    <row r="2109" spans="1:11" hidden="1">
      <c r="A2109" s="1">
        <v>43235</v>
      </c>
      <c r="B2109" t="s">
        <v>248</v>
      </c>
      <c r="C2109" t="s">
        <v>55</v>
      </c>
      <c r="D2109" s="5" t="s">
        <v>71</v>
      </c>
      <c r="E2109" s="5"/>
      <c r="F2109" s="55">
        <v>1365</v>
      </c>
      <c r="G2109" s="44">
        <f t="shared" ref="G2109:G2116" si="74">G2108+F2109</f>
        <v>-46612.999999999891</v>
      </c>
    </row>
    <row r="2110" spans="1:11" hidden="1">
      <c r="A2110" s="1">
        <v>43235</v>
      </c>
      <c r="B2110" t="s">
        <v>248</v>
      </c>
      <c r="C2110" t="s">
        <v>55</v>
      </c>
      <c r="D2110" s="5" t="s">
        <v>70</v>
      </c>
      <c r="E2110" s="5"/>
      <c r="F2110" s="83">
        <v>695</v>
      </c>
      <c r="G2110" s="44">
        <f t="shared" si="74"/>
        <v>-45917.999999999891</v>
      </c>
    </row>
    <row r="2111" spans="1:11" hidden="1">
      <c r="A2111" s="1">
        <v>43236</v>
      </c>
      <c r="B2111" t="s">
        <v>81</v>
      </c>
      <c r="C2111" t="s">
        <v>55</v>
      </c>
      <c r="D2111" s="5" t="s">
        <v>269</v>
      </c>
      <c r="E2111" s="5"/>
      <c r="F2111" s="83">
        <v>-400</v>
      </c>
      <c r="G2111" s="44">
        <f t="shared" si="74"/>
        <v>-46317.999999999891</v>
      </c>
      <c r="I2111" s="39"/>
      <c r="K2111" s="39"/>
    </row>
    <row r="2112" spans="1:11" hidden="1">
      <c r="A2112" s="1">
        <v>43238</v>
      </c>
      <c r="B2112" t="s">
        <v>78</v>
      </c>
      <c r="C2112" t="s">
        <v>55</v>
      </c>
      <c r="D2112" s="5" t="s">
        <v>269</v>
      </c>
      <c r="E2112" s="5"/>
      <c r="F2112" s="83">
        <v>-1505.01</v>
      </c>
      <c r="G2112" s="44">
        <f t="shared" si="74"/>
        <v>-47823.009999999893</v>
      </c>
    </row>
    <row r="2113" spans="1:11" hidden="1">
      <c r="A2113" s="1">
        <v>43258</v>
      </c>
      <c r="B2113" t="s">
        <v>159</v>
      </c>
      <c r="C2113" t="s">
        <v>55</v>
      </c>
      <c r="D2113" s="56" t="s">
        <v>276</v>
      </c>
      <c r="F2113" s="9">
        <v>1066.2</v>
      </c>
      <c r="G2113" s="44">
        <f t="shared" si="74"/>
        <v>-46756.809999999896</v>
      </c>
    </row>
    <row r="2114" spans="1:11" hidden="1">
      <c r="A2114" s="1">
        <v>43258</v>
      </c>
      <c r="B2114" t="s">
        <v>159</v>
      </c>
      <c r="C2114" t="s">
        <v>55</v>
      </c>
      <c r="D2114" s="56" t="s">
        <v>277</v>
      </c>
      <c r="F2114" s="9">
        <v>543.20000000000005</v>
      </c>
      <c r="G2114" s="44">
        <f t="shared" si="74"/>
        <v>-46213.609999999899</v>
      </c>
    </row>
    <row r="2115" spans="1:11" hidden="1">
      <c r="A2115" s="1">
        <v>43258</v>
      </c>
      <c r="B2115" t="s">
        <v>114</v>
      </c>
      <c r="C2115" t="s">
        <v>55</v>
      </c>
      <c r="D2115" s="5" t="s">
        <v>162</v>
      </c>
      <c r="E2115" s="5"/>
      <c r="F2115" s="9">
        <v>-51103.78</v>
      </c>
      <c r="G2115" s="44">
        <f t="shared" si="74"/>
        <v>-97317.389999999898</v>
      </c>
    </row>
    <row r="2116" spans="1:11" hidden="1">
      <c r="A2116" s="1">
        <v>43265</v>
      </c>
      <c r="B2116" t="s">
        <v>80</v>
      </c>
      <c r="C2116" t="s">
        <v>55</v>
      </c>
      <c r="D2116" s="5" t="s">
        <v>87</v>
      </c>
      <c r="E2116" s="5"/>
      <c r="F2116" s="84">
        <v>146.66</v>
      </c>
      <c r="G2116" s="44">
        <f t="shared" si="74"/>
        <v>-97170.729999999894</v>
      </c>
    </row>
    <row r="2117" spans="1:11" hidden="1">
      <c r="A2117" s="1">
        <v>43266</v>
      </c>
      <c r="B2117" t="s">
        <v>248</v>
      </c>
      <c r="C2117" t="s">
        <v>55</v>
      </c>
      <c r="D2117" s="5" t="s">
        <v>71</v>
      </c>
      <c r="E2117" s="5"/>
      <c r="F2117" s="55">
        <v>1365</v>
      </c>
      <c r="G2117" s="44">
        <f t="shared" ref="G2117:G2120" si="75">G2116+F2117</f>
        <v>-95805.729999999894</v>
      </c>
    </row>
    <row r="2118" spans="1:11" hidden="1">
      <c r="A2118" s="1">
        <v>43266</v>
      </c>
      <c r="B2118" t="s">
        <v>248</v>
      </c>
      <c r="C2118" t="s">
        <v>55</v>
      </c>
      <c r="D2118" s="5" t="s">
        <v>70</v>
      </c>
      <c r="E2118" s="5"/>
      <c r="F2118" s="83">
        <v>695</v>
      </c>
      <c r="G2118" s="44">
        <f t="shared" si="75"/>
        <v>-95110.729999999894</v>
      </c>
    </row>
    <row r="2119" spans="1:11" hidden="1">
      <c r="A2119" s="1">
        <v>43269</v>
      </c>
      <c r="B2119" t="s">
        <v>81</v>
      </c>
      <c r="C2119" t="s">
        <v>55</v>
      </c>
      <c r="D2119" s="5" t="s">
        <v>269</v>
      </c>
      <c r="E2119" s="5"/>
      <c r="F2119" s="83">
        <v>-400</v>
      </c>
      <c r="G2119" s="44">
        <f t="shared" si="75"/>
        <v>-95510.729999999894</v>
      </c>
      <c r="I2119" s="39"/>
      <c r="K2119" s="39"/>
    </row>
    <row r="2120" spans="1:11" hidden="1">
      <c r="A2120" s="1">
        <v>43270</v>
      </c>
      <c r="B2120" t="s">
        <v>78</v>
      </c>
      <c r="C2120" t="s">
        <v>55</v>
      </c>
      <c r="D2120" s="5" t="s">
        <v>269</v>
      </c>
      <c r="E2120" s="5"/>
      <c r="F2120" s="83">
        <v>-1505.01</v>
      </c>
      <c r="G2120" s="44">
        <f t="shared" si="75"/>
        <v>-97015.739999999889</v>
      </c>
    </row>
    <row r="2121" spans="1:11" hidden="1">
      <c r="A2121" s="1">
        <v>43297</v>
      </c>
      <c r="B2121" t="s">
        <v>248</v>
      </c>
      <c r="C2121" t="s">
        <v>55</v>
      </c>
      <c r="D2121" s="5" t="s">
        <v>71</v>
      </c>
      <c r="E2121" s="5"/>
      <c r="F2121" s="55">
        <v>1365</v>
      </c>
      <c r="G2121" s="44">
        <f t="shared" ref="G2121:G2136" si="76">G2120+F2121</f>
        <v>-95650.739999999889</v>
      </c>
    </row>
    <row r="2122" spans="1:11" hidden="1">
      <c r="A2122" s="1">
        <v>43297</v>
      </c>
      <c r="B2122" t="s">
        <v>248</v>
      </c>
      <c r="C2122" t="s">
        <v>55</v>
      </c>
      <c r="D2122" s="5" t="s">
        <v>70</v>
      </c>
      <c r="E2122" s="5"/>
      <c r="F2122" s="83">
        <v>695</v>
      </c>
      <c r="G2122" s="44">
        <f t="shared" si="76"/>
        <v>-94955.739999999889</v>
      </c>
    </row>
    <row r="2123" spans="1:11" hidden="1">
      <c r="A2123" s="1">
        <v>43297</v>
      </c>
      <c r="B2123" t="s">
        <v>81</v>
      </c>
      <c r="C2123" t="s">
        <v>55</v>
      </c>
      <c r="D2123" s="5" t="s">
        <v>269</v>
      </c>
      <c r="E2123" s="5"/>
      <c r="F2123" s="83">
        <v>-400</v>
      </c>
      <c r="G2123" s="44">
        <f t="shared" si="76"/>
        <v>-95355.739999999889</v>
      </c>
      <c r="I2123" s="39"/>
      <c r="K2123" s="39"/>
    </row>
    <row r="2124" spans="1:11" hidden="1">
      <c r="A2124" s="1">
        <v>43300</v>
      </c>
      <c r="B2124" t="s">
        <v>78</v>
      </c>
      <c r="C2124" t="s">
        <v>55</v>
      </c>
      <c r="D2124" s="5" t="s">
        <v>269</v>
      </c>
      <c r="E2124" s="5"/>
      <c r="F2124" s="83">
        <v>-1505.01</v>
      </c>
      <c r="G2124" s="44">
        <f t="shared" si="76"/>
        <v>-96860.749999999884</v>
      </c>
    </row>
    <row r="2125" spans="1:11" hidden="1">
      <c r="A2125" s="1">
        <v>43327</v>
      </c>
      <c r="B2125" t="s">
        <v>248</v>
      </c>
      <c r="C2125" t="s">
        <v>55</v>
      </c>
      <c r="D2125" s="5" t="s">
        <v>71</v>
      </c>
      <c r="E2125" s="5"/>
      <c r="F2125" s="55">
        <v>1365</v>
      </c>
      <c r="G2125" s="44">
        <f t="shared" si="76"/>
        <v>-95495.749999999884</v>
      </c>
    </row>
    <row r="2126" spans="1:11" hidden="1">
      <c r="A2126" s="1">
        <v>43327</v>
      </c>
      <c r="B2126" t="s">
        <v>248</v>
      </c>
      <c r="C2126" t="s">
        <v>55</v>
      </c>
      <c r="D2126" s="5" t="s">
        <v>70</v>
      </c>
      <c r="E2126" s="5"/>
      <c r="F2126" s="83">
        <v>695</v>
      </c>
      <c r="G2126" s="44">
        <f t="shared" si="76"/>
        <v>-94800.749999999884</v>
      </c>
    </row>
    <row r="2127" spans="1:11" hidden="1">
      <c r="A2127" s="1">
        <v>43328</v>
      </c>
      <c r="B2127" t="s">
        <v>81</v>
      </c>
      <c r="C2127" t="s">
        <v>55</v>
      </c>
      <c r="D2127" s="5" t="s">
        <v>269</v>
      </c>
      <c r="E2127" s="5"/>
      <c r="F2127" s="83">
        <v>-400</v>
      </c>
      <c r="G2127" s="44">
        <f t="shared" si="76"/>
        <v>-95200.749999999884</v>
      </c>
      <c r="I2127" s="39"/>
      <c r="K2127" s="39"/>
    </row>
    <row r="2128" spans="1:11" hidden="1">
      <c r="A2128" s="1">
        <v>43333</v>
      </c>
      <c r="B2128" t="s">
        <v>78</v>
      </c>
      <c r="C2128" t="s">
        <v>55</v>
      </c>
      <c r="D2128" s="5" t="s">
        <v>269</v>
      </c>
      <c r="E2128" s="5"/>
      <c r="F2128" s="83">
        <v>-1505.01</v>
      </c>
      <c r="G2128" s="44">
        <f t="shared" si="76"/>
        <v>-96705.759999999878</v>
      </c>
    </row>
    <row r="2129" spans="1:11" hidden="1">
      <c r="A2129" s="1">
        <v>43339</v>
      </c>
      <c r="B2129" t="s">
        <v>59</v>
      </c>
      <c r="C2129" t="s">
        <v>55</v>
      </c>
      <c r="D2129" s="5" t="s">
        <v>284</v>
      </c>
      <c r="E2129" s="5"/>
      <c r="F2129" s="83">
        <v>907.5</v>
      </c>
      <c r="G2129" s="44">
        <f t="shared" si="76"/>
        <v>-95798.259999999878</v>
      </c>
    </row>
    <row r="2130" spans="1:11" hidden="1">
      <c r="A2130" s="1">
        <v>43339</v>
      </c>
      <c r="B2130" t="s">
        <v>59</v>
      </c>
      <c r="C2130" t="s">
        <v>55</v>
      </c>
      <c r="D2130" s="5" t="s">
        <v>282</v>
      </c>
      <c r="E2130" s="5"/>
      <c r="F2130" s="83">
        <v>10</v>
      </c>
      <c r="G2130" s="44">
        <f t="shared" si="76"/>
        <v>-95788.259999999878</v>
      </c>
    </row>
    <row r="2131" spans="1:11" hidden="1">
      <c r="A2131" s="1">
        <v>43339</v>
      </c>
      <c r="B2131" t="s">
        <v>59</v>
      </c>
      <c r="C2131" t="s">
        <v>55</v>
      </c>
      <c r="D2131" s="5" t="s">
        <v>285</v>
      </c>
      <c r="E2131" s="5"/>
      <c r="F2131" s="83">
        <v>907.5</v>
      </c>
      <c r="G2131" s="44">
        <f t="shared" si="76"/>
        <v>-94880.759999999878</v>
      </c>
    </row>
    <row r="2132" spans="1:11" hidden="1">
      <c r="A2132" s="1">
        <v>43339</v>
      </c>
      <c r="B2132" t="s">
        <v>59</v>
      </c>
      <c r="C2132" t="s">
        <v>55</v>
      </c>
      <c r="D2132" s="5" t="s">
        <v>283</v>
      </c>
      <c r="E2132" s="5"/>
      <c r="F2132" s="83">
        <v>10</v>
      </c>
      <c r="G2132" s="44">
        <f t="shared" si="76"/>
        <v>-94870.759999999878</v>
      </c>
    </row>
    <row r="2133" spans="1:11" hidden="1">
      <c r="A2133" s="1">
        <v>43353</v>
      </c>
      <c r="B2133" t="s">
        <v>159</v>
      </c>
      <c r="C2133" t="s">
        <v>55</v>
      </c>
      <c r="D2133" s="56" t="s">
        <v>286</v>
      </c>
      <c r="F2133" s="9">
        <v>1066.2</v>
      </c>
      <c r="G2133" s="44">
        <f t="shared" si="76"/>
        <v>-93804.559999999881</v>
      </c>
    </row>
    <row r="2134" spans="1:11" hidden="1">
      <c r="A2134" s="1">
        <v>43353</v>
      </c>
      <c r="B2134" t="s">
        <v>159</v>
      </c>
      <c r="C2134" t="s">
        <v>55</v>
      </c>
      <c r="D2134" s="56" t="s">
        <v>287</v>
      </c>
      <c r="F2134" s="9">
        <v>543.20000000000005</v>
      </c>
      <c r="G2134" s="44">
        <f t="shared" si="76"/>
        <v>-93261.359999999884</v>
      </c>
    </row>
    <row r="2135" spans="1:11" hidden="1">
      <c r="A2135" s="1">
        <v>43353</v>
      </c>
      <c r="B2135" t="s">
        <v>80</v>
      </c>
      <c r="C2135" t="s">
        <v>55</v>
      </c>
      <c r="D2135" s="5" t="s">
        <v>87</v>
      </c>
      <c r="E2135" s="5"/>
      <c r="F2135" s="84">
        <v>224.2</v>
      </c>
      <c r="G2135" s="44">
        <f t="shared" si="76"/>
        <v>-93037.159999999887</v>
      </c>
    </row>
    <row r="2136" spans="1:11" hidden="1">
      <c r="A2136" s="1">
        <v>43353</v>
      </c>
      <c r="B2136" t="s">
        <v>113</v>
      </c>
      <c r="C2136" t="s">
        <v>55</v>
      </c>
      <c r="D2136" s="5" t="s">
        <v>86</v>
      </c>
      <c r="E2136" s="5"/>
      <c r="F2136" s="84">
        <v>271.61</v>
      </c>
      <c r="G2136" s="44">
        <f t="shared" si="76"/>
        <v>-92765.549999999886</v>
      </c>
      <c r="H2136" s="84"/>
    </row>
    <row r="2137" spans="1:11" hidden="1">
      <c r="A2137" s="1">
        <v>43358</v>
      </c>
      <c r="B2137" t="s">
        <v>248</v>
      </c>
      <c r="C2137" t="s">
        <v>55</v>
      </c>
      <c r="D2137" s="5" t="s">
        <v>71</v>
      </c>
      <c r="E2137" s="5"/>
      <c r="F2137" s="55">
        <v>1365</v>
      </c>
      <c r="G2137" s="44">
        <f t="shared" ref="G2137:G2140" si="77">G2136+F2137</f>
        <v>-91400.549999999886</v>
      </c>
    </row>
    <row r="2138" spans="1:11" hidden="1">
      <c r="A2138" s="1">
        <v>43358</v>
      </c>
      <c r="B2138" t="s">
        <v>248</v>
      </c>
      <c r="C2138" t="s">
        <v>55</v>
      </c>
      <c r="D2138" s="5" t="s">
        <v>70</v>
      </c>
      <c r="E2138" s="5"/>
      <c r="F2138" s="83">
        <v>695</v>
      </c>
      <c r="G2138" s="44">
        <f t="shared" si="77"/>
        <v>-90705.549999999886</v>
      </c>
    </row>
    <row r="2139" spans="1:11" hidden="1">
      <c r="A2139" s="1">
        <v>43360</v>
      </c>
      <c r="B2139" t="s">
        <v>81</v>
      </c>
      <c r="C2139" t="s">
        <v>55</v>
      </c>
      <c r="D2139" s="5" t="s">
        <v>269</v>
      </c>
      <c r="E2139" s="5"/>
      <c r="F2139" s="83">
        <v>-400</v>
      </c>
      <c r="G2139" s="44">
        <f t="shared" si="77"/>
        <v>-91105.549999999886</v>
      </c>
      <c r="I2139" s="39"/>
      <c r="K2139" s="39"/>
    </row>
    <row r="2140" spans="1:11" hidden="1">
      <c r="A2140" s="1">
        <v>43369</v>
      </c>
      <c r="B2140" t="s">
        <v>78</v>
      </c>
      <c r="C2140" t="s">
        <v>55</v>
      </c>
      <c r="D2140" s="5" t="s">
        <v>269</v>
      </c>
      <c r="E2140" s="5"/>
      <c r="F2140" s="83">
        <v>-1505.01</v>
      </c>
      <c r="G2140" s="44">
        <f t="shared" si="77"/>
        <v>-92610.559999999881</v>
      </c>
    </row>
    <row r="2141" spans="1:11" hidden="1">
      <c r="A2141" s="1">
        <v>43388</v>
      </c>
      <c r="B2141" t="s">
        <v>248</v>
      </c>
      <c r="C2141" t="s">
        <v>55</v>
      </c>
      <c r="D2141" s="5" t="s">
        <v>71</v>
      </c>
      <c r="E2141" s="5"/>
      <c r="F2141" s="55">
        <v>1365</v>
      </c>
      <c r="G2141" s="44">
        <f t="shared" ref="G2141:G2145" si="78">G2140+F2141</f>
        <v>-91245.559999999881</v>
      </c>
    </row>
    <row r="2142" spans="1:11" hidden="1">
      <c r="A2142" s="1">
        <v>43388</v>
      </c>
      <c r="B2142" t="s">
        <v>248</v>
      </c>
      <c r="C2142" t="s">
        <v>55</v>
      </c>
      <c r="D2142" s="5" t="s">
        <v>70</v>
      </c>
      <c r="E2142" s="5"/>
      <c r="F2142" s="83">
        <v>695</v>
      </c>
      <c r="G2142" s="44">
        <f t="shared" si="78"/>
        <v>-90550.559999999881</v>
      </c>
    </row>
    <row r="2143" spans="1:11" hidden="1">
      <c r="A2143" s="1">
        <v>43389</v>
      </c>
      <c r="B2143" t="s">
        <v>81</v>
      </c>
      <c r="C2143" t="s">
        <v>55</v>
      </c>
      <c r="D2143" s="5" t="s">
        <v>269</v>
      </c>
      <c r="E2143" s="5"/>
      <c r="F2143" s="83">
        <v>-400</v>
      </c>
      <c r="G2143" s="44">
        <f t="shared" si="78"/>
        <v>-90950.559999999881</v>
      </c>
      <c r="I2143" s="39"/>
      <c r="K2143" s="39"/>
    </row>
    <row r="2144" spans="1:11" hidden="1">
      <c r="A2144" s="1">
        <v>43397</v>
      </c>
      <c r="B2144" t="s">
        <v>78</v>
      </c>
      <c r="C2144" t="s">
        <v>55</v>
      </c>
      <c r="D2144" s="5" t="s">
        <v>269</v>
      </c>
      <c r="E2144" s="5"/>
      <c r="F2144" s="83">
        <v>-1505.01</v>
      </c>
      <c r="G2144" s="44">
        <f t="shared" si="78"/>
        <v>-92455.569999999876</v>
      </c>
    </row>
    <row r="2145" spans="1:11" hidden="1">
      <c r="A2145" s="1">
        <v>43403</v>
      </c>
      <c r="B2145" t="s">
        <v>288</v>
      </c>
      <c r="C2145" t="s">
        <v>55</v>
      </c>
      <c r="D2145" t="s">
        <v>288</v>
      </c>
      <c r="E2145"/>
      <c r="F2145" s="83">
        <v>36000</v>
      </c>
      <c r="G2145" s="44">
        <f t="shared" si="78"/>
        <v>-56455.569999999876</v>
      </c>
      <c r="I2145" t="s">
        <v>289</v>
      </c>
    </row>
    <row r="2146" spans="1:11" hidden="1">
      <c r="A2146" s="1">
        <v>43403</v>
      </c>
      <c r="B2146" t="s">
        <v>288</v>
      </c>
      <c r="C2146" t="s">
        <v>55</v>
      </c>
      <c r="D2146" t="s">
        <v>288</v>
      </c>
      <c r="E2146"/>
      <c r="F2146" s="83">
        <v>141.6</v>
      </c>
      <c r="G2146" s="44">
        <f t="shared" ref="G2146:G2147" si="79">G2145+F2146</f>
        <v>-56313.969999999877</v>
      </c>
      <c r="I2146" t="s">
        <v>290</v>
      </c>
    </row>
    <row r="2147" spans="1:11" hidden="1">
      <c r="A2147" s="1">
        <v>43403</v>
      </c>
      <c r="B2147" t="s">
        <v>291</v>
      </c>
      <c r="C2147" t="s">
        <v>55</v>
      </c>
      <c r="D2147" t="s">
        <v>291</v>
      </c>
      <c r="E2147"/>
      <c r="F2147" s="83">
        <v>141.6</v>
      </c>
      <c r="G2147" s="44">
        <f t="shared" si="79"/>
        <v>-56172.369999999879</v>
      </c>
      <c r="I2147" t="s">
        <v>290</v>
      </c>
    </row>
    <row r="2148" spans="1:11" hidden="1">
      <c r="A2148" s="1">
        <v>43418</v>
      </c>
      <c r="B2148" t="s">
        <v>288</v>
      </c>
      <c r="C2148" t="s">
        <v>55</v>
      </c>
      <c r="D2148" t="s">
        <v>291</v>
      </c>
      <c r="E2148"/>
      <c r="F2148" s="83">
        <f>450.56/2</f>
        <v>225.28</v>
      </c>
      <c r="G2148" s="44">
        <f t="shared" ref="G2148" si="80">G2147+F2148</f>
        <v>-55947.08999999988</v>
      </c>
      <c r="I2148" t="s">
        <v>290</v>
      </c>
    </row>
    <row r="2149" spans="1:11" hidden="1">
      <c r="A2149" s="1">
        <v>43418</v>
      </c>
      <c r="B2149" t="s">
        <v>291</v>
      </c>
      <c r="C2149" t="s">
        <v>55</v>
      </c>
      <c r="D2149" t="s">
        <v>291</v>
      </c>
      <c r="E2149"/>
      <c r="F2149" s="83">
        <f>450.56/2</f>
        <v>225.28</v>
      </c>
      <c r="G2149" s="44">
        <f t="shared" ref="G2149:G2213" si="81">G2148+F2149</f>
        <v>-55721.809999999881</v>
      </c>
      <c r="I2149" t="s">
        <v>290</v>
      </c>
    </row>
    <row r="2150" spans="1:11" hidden="1">
      <c r="A2150" s="1">
        <v>43418</v>
      </c>
      <c r="B2150" t="s">
        <v>113</v>
      </c>
      <c r="C2150" t="s">
        <v>55</v>
      </c>
      <c r="D2150" s="5" t="s">
        <v>86</v>
      </c>
      <c r="E2150" s="5"/>
      <c r="F2150" s="84">
        <v>269</v>
      </c>
      <c r="G2150" s="44">
        <f t="shared" si="81"/>
        <v>-55452.809999999881</v>
      </c>
      <c r="H2150" s="84"/>
    </row>
    <row r="2151" spans="1:11" hidden="1">
      <c r="A2151" s="1">
        <v>43419</v>
      </c>
      <c r="B2151" t="s">
        <v>248</v>
      </c>
      <c r="C2151" t="s">
        <v>55</v>
      </c>
      <c r="D2151" s="5" t="s">
        <v>71</v>
      </c>
      <c r="E2151" s="5"/>
      <c r="F2151" s="55">
        <v>1365</v>
      </c>
      <c r="G2151" s="44">
        <f t="shared" si="81"/>
        <v>-54087.809999999881</v>
      </c>
    </row>
    <row r="2152" spans="1:11" hidden="1">
      <c r="A2152" s="1">
        <v>43419</v>
      </c>
      <c r="B2152" t="s">
        <v>248</v>
      </c>
      <c r="C2152" t="s">
        <v>55</v>
      </c>
      <c r="D2152" s="5" t="s">
        <v>70</v>
      </c>
      <c r="E2152" s="5"/>
      <c r="F2152" s="83">
        <v>695</v>
      </c>
      <c r="G2152" s="44">
        <f t="shared" si="81"/>
        <v>-53392.809999999881</v>
      </c>
    </row>
    <row r="2153" spans="1:11" hidden="1">
      <c r="A2153" s="1">
        <v>43420</v>
      </c>
      <c r="B2153" t="s">
        <v>81</v>
      </c>
      <c r="C2153" t="s">
        <v>55</v>
      </c>
      <c r="D2153" s="5" t="s">
        <v>295</v>
      </c>
      <c r="E2153" s="5"/>
      <c r="F2153" s="83">
        <v>-400</v>
      </c>
      <c r="G2153" s="44">
        <f t="shared" si="81"/>
        <v>-53792.809999999881</v>
      </c>
      <c r="I2153" s="39"/>
      <c r="K2153" s="39"/>
    </row>
    <row r="2154" spans="1:11" hidden="1">
      <c r="A2154" s="1">
        <v>43423</v>
      </c>
      <c r="B2154" t="s">
        <v>301</v>
      </c>
      <c r="C2154" t="s">
        <v>55</v>
      </c>
      <c r="D2154" s="5" t="s">
        <v>294</v>
      </c>
      <c r="E2154" s="5"/>
      <c r="F2154" s="83">
        <v>-60.54</v>
      </c>
      <c r="G2154" s="44">
        <f t="shared" si="81"/>
        <v>-53853.349999999882</v>
      </c>
    </row>
    <row r="2155" spans="1:11" hidden="1">
      <c r="A2155" s="1">
        <v>43426</v>
      </c>
      <c r="B2155" t="s">
        <v>78</v>
      </c>
      <c r="C2155" t="s">
        <v>55</v>
      </c>
      <c r="D2155" s="5" t="s">
        <v>269</v>
      </c>
      <c r="E2155" s="5"/>
      <c r="F2155" s="83">
        <v>-1205.78</v>
      </c>
      <c r="G2155" s="44">
        <f t="shared" si="81"/>
        <v>-55059.129999999881</v>
      </c>
    </row>
    <row r="2156" spans="1:11" hidden="1">
      <c r="A2156" s="1">
        <v>43438</v>
      </c>
      <c r="B2156" t="s">
        <v>159</v>
      </c>
      <c r="C2156" t="s">
        <v>55</v>
      </c>
      <c r="D2156" s="56" t="s">
        <v>296</v>
      </c>
      <c r="F2156" s="9">
        <v>1066.2</v>
      </c>
      <c r="G2156" s="44">
        <f t="shared" si="81"/>
        <v>-53992.929999999884</v>
      </c>
    </row>
    <row r="2157" spans="1:11" hidden="1">
      <c r="A2157" s="1">
        <v>43438</v>
      </c>
      <c r="B2157" t="s">
        <v>159</v>
      </c>
      <c r="C2157" t="s">
        <v>55</v>
      </c>
      <c r="D2157" s="56" t="s">
        <v>297</v>
      </c>
      <c r="F2157" s="9">
        <v>543.20000000000005</v>
      </c>
      <c r="G2157" s="44">
        <f t="shared" si="81"/>
        <v>-53449.729999999887</v>
      </c>
    </row>
    <row r="2158" spans="1:11" hidden="1">
      <c r="A2158" s="1">
        <v>43440</v>
      </c>
      <c r="B2158" t="s">
        <v>80</v>
      </c>
      <c r="C2158" t="s">
        <v>55</v>
      </c>
      <c r="D2158" s="5" t="s">
        <v>87</v>
      </c>
      <c r="E2158" s="5"/>
      <c r="F2158" s="84">
        <v>147.1</v>
      </c>
      <c r="G2158" s="44">
        <f t="shared" si="81"/>
        <v>-53302.629999999888</v>
      </c>
    </row>
    <row r="2159" spans="1:11" hidden="1">
      <c r="A2159" s="1">
        <v>43444</v>
      </c>
      <c r="B2159" t="s">
        <v>117</v>
      </c>
      <c r="C2159" t="s">
        <v>55</v>
      </c>
      <c r="D2159" s="56" t="s">
        <v>259</v>
      </c>
      <c r="F2159" s="44">
        <v>263</v>
      </c>
      <c r="G2159" s="44">
        <f t="shared" si="81"/>
        <v>-53039.629999999888</v>
      </c>
    </row>
    <row r="2160" spans="1:11" hidden="1">
      <c r="A2160" s="1">
        <v>43448</v>
      </c>
      <c r="B2160" t="s">
        <v>300</v>
      </c>
      <c r="C2160" t="s">
        <v>55</v>
      </c>
      <c r="D2160" t="s">
        <v>298</v>
      </c>
      <c r="E2160"/>
      <c r="F2160" s="44">
        <v>104.03</v>
      </c>
      <c r="G2160" s="44">
        <f t="shared" si="81"/>
        <v>-52935.599999999889</v>
      </c>
      <c r="H2160"/>
    </row>
    <row r="2161" spans="1:8" hidden="1">
      <c r="A2161" s="1">
        <v>43448</v>
      </c>
      <c r="B2161" t="s">
        <v>300</v>
      </c>
      <c r="C2161" t="s">
        <v>55</v>
      </c>
      <c r="D2161" t="s">
        <v>299</v>
      </c>
      <c r="E2161"/>
      <c r="F2161" s="44">
        <v>104.03</v>
      </c>
      <c r="G2161" s="44">
        <f t="shared" si="81"/>
        <v>-52831.569999999891</v>
      </c>
      <c r="H2161"/>
    </row>
    <row r="2162" spans="1:8" hidden="1">
      <c r="A2162" s="1">
        <v>43449</v>
      </c>
      <c r="B2162" t="s">
        <v>248</v>
      </c>
      <c r="C2162" t="s">
        <v>55</v>
      </c>
      <c r="D2162" s="5" t="s">
        <v>70</v>
      </c>
      <c r="E2162" s="5"/>
      <c r="F2162" s="44">
        <v>688</v>
      </c>
      <c r="G2162" s="44">
        <f t="shared" si="81"/>
        <v>-52143.569999999891</v>
      </c>
      <c r="H2162"/>
    </row>
    <row r="2163" spans="1:8" hidden="1">
      <c r="A2163" s="1">
        <v>43449</v>
      </c>
      <c r="B2163" t="s">
        <v>248</v>
      </c>
      <c r="C2163" t="s">
        <v>55</v>
      </c>
      <c r="D2163" s="5" t="s">
        <v>71</v>
      </c>
      <c r="E2163" s="5"/>
      <c r="F2163" s="44">
        <v>1386</v>
      </c>
      <c r="G2163" s="44">
        <f t="shared" si="81"/>
        <v>-50757.569999999891</v>
      </c>
      <c r="H2163"/>
    </row>
    <row r="2164" spans="1:8" hidden="1">
      <c r="A2164" s="1">
        <v>43451</v>
      </c>
      <c r="B2164" t="s">
        <v>81</v>
      </c>
      <c r="C2164" t="s">
        <v>55</v>
      </c>
      <c r="D2164" s="5" t="s">
        <v>269</v>
      </c>
      <c r="E2164" s="5"/>
      <c r="F2164" s="44">
        <v>-400</v>
      </c>
      <c r="G2164" s="44">
        <f t="shared" si="81"/>
        <v>-51157.569999999891</v>
      </c>
      <c r="H2164"/>
    </row>
    <row r="2165" spans="1:8" hidden="1">
      <c r="A2165" s="1">
        <v>43472</v>
      </c>
      <c r="B2165" t="s">
        <v>78</v>
      </c>
      <c r="C2165" t="s">
        <v>55</v>
      </c>
      <c r="D2165" s="5" t="s">
        <v>269</v>
      </c>
      <c r="E2165" s="5"/>
      <c r="F2165" s="44">
        <v>-1335.67</v>
      </c>
      <c r="G2165" s="44">
        <f t="shared" si="81"/>
        <v>-52493.239999999889</v>
      </c>
      <c r="H2165"/>
    </row>
    <row r="2166" spans="1:8" hidden="1">
      <c r="A2166" s="1">
        <v>43480</v>
      </c>
      <c r="B2166" t="s">
        <v>248</v>
      </c>
      <c r="C2166" t="s">
        <v>55</v>
      </c>
      <c r="D2166" s="5" t="s">
        <v>70</v>
      </c>
      <c r="E2166" s="5"/>
      <c r="F2166" s="44">
        <v>688</v>
      </c>
      <c r="G2166" s="44">
        <f t="shared" si="81"/>
        <v>-51805.239999999889</v>
      </c>
      <c r="H2166"/>
    </row>
    <row r="2167" spans="1:8" hidden="1">
      <c r="A2167" s="1">
        <v>43480</v>
      </c>
      <c r="B2167" t="s">
        <v>248</v>
      </c>
      <c r="C2167" t="s">
        <v>55</v>
      </c>
      <c r="D2167" s="5" t="s">
        <v>71</v>
      </c>
      <c r="E2167" s="5"/>
      <c r="F2167" s="44">
        <v>1386</v>
      </c>
      <c r="G2167" s="44">
        <f t="shared" si="81"/>
        <v>-50419.239999999889</v>
      </c>
      <c r="H2167"/>
    </row>
    <row r="2168" spans="1:8" hidden="1">
      <c r="A2168" s="1">
        <v>43481</v>
      </c>
      <c r="B2168" t="s">
        <v>81</v>
      </c>
      <c r="C2168" t="s">
        <v>55</v>
      </c>
      <c r="D2168" s="5" t="s">
        <v>269</v>
      </c>
      <c r="E2168" s="5"/>
      <c r="F2168" s="44">
        <v>-400</v>
      </c>
      <c r="G2168" s="44">
        <f t="shared" si="81"/>
        <v>-50819.239999999889</v>
      </c>
      <c r="H2168"/>
    </row>
    <row r="2169" spans="1:8" hidden="1">
      <c r="A2169" s="1">
        <v>43494</v>
      </c>
      <c r="B2169" t="s">
        <v>113</v>
      </c>
      <c r="C2169" t="s">
        <v>55</v>
      </c>
      <c r="D2169" s="5" t="s">
        <v>86</v>
      </c>
      <c r="E2169" s="5"/>
      <c r="F2169" s="44">
        <v>269</v>
      </c>
      <c r="G2169" s="44">
        <f t="shared" si="81"/>
        <v>-50550.239999999889</v>
      </c>
      <c r="H2169"/>
    </row>
    <row r="2170" spans="1:8" hidden="1">
      <c r="A2170" s="1">
        <v>43501</v>
      </c>
      <c r="B2170" t="s">
        <v>78</v>
      </c>
      <c r="C2170" t="s">
        <v>55</v>
      </c>
      <c r="D2170" s="5" t="s">
        <v>269</v>
      </c>
      <c r="E2170" s="5"/>
      <c r="F2170" s="44">
        <v>-1492.58</v>
      </c>
      <c r="G2170" s="44">
        <f t="shared" si="81"/>
        <v>-52042.819999999891</v>
      </c>
      <c r="H2170"/>
    </row>
    <row r="2171" spans="1:8" hidden="1">
      <c r="A2171" s="1">
        <v>43510</v>
      </c>
      <c r="B2171" t="s">
        <v>301</v>
      </c>
      <c r="C2171" t="s">
        <v>55</v>
      </c>
      <c r="D2171" s="5" t="s">
        <v>294</v>
      </c>
      <c r="E2171" s="5"/>
      <c r="F2171" s="44">
        <v>-2845.1</v>
      </c>
      <c r="G2171" s="44">
        <f t="shared" si="81"/>
        <v>-54887.919999999889</v>
      </c>
    </row>
    <row r="2172" spans="1:8" hidden="1">
      <c r="A2172" s="1">
        <v>43511</v>
      </c>
      <c r="B2172" t="s">
        <v>248</v>
      </c>
      <c r="C2172" t="s">
        <v>55</v>
      </c>
      <c r="D2172" s="5" t="s">
        <v>70</v>
      </c>
      <c r="E2172" s="5"/>
      <c r="F2172" s="44">
        <v>688</v>
      </c>
      <c r="G2172" s="44">
        <f t="shared" si="81"/>
        <v>-54199.919999999889</v>
      </c>
      <c r="H2172"/>
    </row>
    <row r="2173" spans="1:8" hidden="1">
      <c r="A2173" s="1">
        <v>43511</v>
      </c>
      <c r="B2173" t="s">
        <v>248</v>
      </c>
      <c r="C2173" t="s">
        <v>55</v>
      </c>
      <c r="D2173" s="5" t="s">
        <v>71</v>
      </c>
      <c r="E2173" s="5"/>
      <c r="F2173" s="44">
        <v>1386</v>
      </c>
      <c r="G2173" s="44">
        <f t="shared" si="81"/>
        <v>-52813.919999999889</v>
      </c>
      <c r="H2173"/>
    </row>
    <row r="2174" spans="1:8" hidden="1">
      <c r="A2174" s="1">
        <v>43514</v>
      </c>
      <c r="B2174" t="s">
        <v>81</v>
      </c>
      <c r="C2174" t="s">
        <v>55</v>
      </c>
      <c r="D2174" s="5" t="s">
        <v>269</v>
      </c>
      <c r="E2174" s="5"/>
      <c r="F2174" s="44">
        <v>-400</v>
      </c>
      <c r="G2174" s="44">
        <f t="shared" si="81"/>
        <v>-53213.919999999889</v>
      </c>
      <c r="H2174"/>
    </row>
    <row r="2175" spans="1:8" hidden="1">
      <c r="A2175" s="1">
        <v>43523</v>
      </c>
      <c r="B2175" t="s">
        <v>132</v>
      </c>
      <c r="C2175" t="s">
        <v>55</v>
      </c>
      <c r="D2175" t="s">
        <v>302</v>
      </c>
      <c r="E2175"/>
      <c r="F2175" s="44">
        <v>2037</v>
      </c>
      <c r="G2175" s="44">
        <f t="shared" si="81"/>
        <v>-51176.919999999889</v>
      </c>
      <c r="H2175"/>
    </row>
    <row r="2176" spans="1:8" hidden="1">
      <c r="A2176" s="1">
        <v>43528</v>
      </c>
      <c r="B2176" t="s">
        <v>78</v>
      </c>
      <c r="C2176" t="s">
        <v>55</v>
      </c>
      <c r="D2176" s="5" t="s">
        <v>269</v>
      </c>
      <c r="E2176" s="5"/>
      <c r="F2176" s="44">
        <v>-1492.58</v>
      </c>
      <c r="G2176" s="44">
        <f t="shared" si="81"/>
        <v>-52669.499999999891</v>
      </c>
      <c r="H2176"/>
    </row>
    <row r="2177" spans="1:9" hidden="1">
      <c r="A2177" s="1">
        <v>43539</v>
      </c>
      <c r="B2177" t="s">
        <v>248</v>
      </c>
      <c r="C2177" t="s">
        <v>55</v>
      </c>
      <c r="D2177" s="5" t="s">
        <v>70</v>
      </c>
      <c r="E2177" s="5"/>
      <c r="F2177" s="44">
        <v>688</v>
      </c>
      <c r="G2177" s="44">
        <f t="shared" si="81"/>
        <v>-51981.499999999891</v>
      </c>
      <c r="H2177"/>
    </row>
    <row r="2178" spans="1:9" hidden="1">
      <c r="A2178" s="1">
        <v>43539</v>
      </c>
      <c r="B2178" t="s">
        <v>248</v>
      </c>
      <c r="C2178" t="s">
        <v>55</v>
      </c>
      <c r="D2178" s="5" t="s">
        <v>71</v>
      </c>
      <c r="E2178" s="5"/>
      <c r="F2178" s="44">
        <v>1386</v>
      </c>
      <c r="G2178" s="44">
        <f t="shared" si="81"/>
        <v>-50595.499999999891</v>
      </c>
      <c r="H2178"/>
    </row>
    <row r="2179" spans="1:9" hidden="1">
      <c r="A2179" s="1">
        <v>43542</v>
      </c>
      <c r="B2179" t="s">
        <v>117</v>
      </c>
      <c r="C2179" t="s">
        <v>55</v>
      </c>
      <c r="D2179" s="5" t="s">
        <v>58</v>
      </c>
      <c r="E2179" s="5"/>
      <c r="F2179" s="44">
        <v>53</v>
      </c>
      <c r="G2179" s="44">
        <f t="shared" si="81"/>
        <v>-50542.499999999891</v>
      </c>
      <c r="H2179"/>
    </row>
    <row r="2180" spans="1:9" hidden="1">
      <c r="A2180" s="1">
        <v>43542</v>
      </c>
      <c r="B2180" t="s">
        <v>300</v>
      </c>
      <c r="C2180" t="s">
        <v>55</v>
      </c>
      <c r="D2180" t="s">
        <v>298</v>
      </c>
      <c r="E2180"/>
      <c r="F2180" s="44">
        <v>104.03</v>
      </c>
      <c r="G2180" s="44">
        <f t="shared" si="81"/>
        <v>-50438.469999999892</v>
      </c>
      <c r="H2180"/>
    </row>
    <row r="2181" spans="1:9" hidden="1">
      <c r="A2181" s="1">
        <v>43542</v>
      </c>
      <c r="B2181" t="s">
        <v>300</v>
      </c>
      <c r="C2181" t="s">
        <v>55</v>
      </c>
      <c r="D2181" t="s">
        <v>299</v>
      </c>
      <c r="E2181"/>
      <c r="F2181" s="44">
        <v>104.03</v>
      </c>
      <c r="G2181" s="44">
        <f t="shared" si="81"/>
        <v>-50334.439999999893</v>
      </c>
      <c r="H2181"/>
    </row>
    <row r="2182" spans="1:9" hidden="1">
      <c r="A2182" s="1">
        <v>43542</v>
      </c>
      <c r="B2182" t="s">
        <v>159</v>
      </c>
      <c r="C2182" t="s">
        <v>55</v>
      </c>
      <c r="D2182" s="56" t="s">
        <v>297</v>
      </c>
      <c r="F2182" s="44">
        <v>543.20000000000005</v>
      </c>
      <c r="G2182" s="44">
        <f t="shared" si="81"/>
        <v>-49791.239999999896</v>
      </c>
      <c r="H2182"/>
    </row>
    <row r="2183" spans="1:9" hidden="1">
      <c r="A2183" s="1">
        <v>43542</v>
      </c>
      <c r="B2183" t="s">
        <v>159</v>
      </c>
      <c r="C2183" t="s">
        <v>55</v>
      </c>
      <c r="D2183" s="56" t="s">
        <v>296</v>
      </c>
      <c r="F2183" s="44">
        <v>1066.2</v>
      </c>
      <c r="G2183" s="44">
        <f t="shared" si="81"/>
        <v>-48725.039999999899</v>
      </c>
      <c r="H2183"/>
    </row>
    <row r="2184" spans="1:9" hidden="1">
      <c r="A2184" s="1">
        <v>43542</v>
      </c>
      <c r="B2184" t="s">
        <v>80</v>
      </c>
      <c r="C2184" t="s">
        <v>55</v>
      </c>
      <c r="D2184" s="5" t="s">
        <v>87</v>
      </c>
      <c r="E2184" s="5"/>
      <c r="F2184" s="44">
        <v>147.1</v>
      </c>
      <c r="G2184" s="44">
        <f t="shared" si="81"/>
        <v>-48577.9399999999</v>
      </c>
      <c r="H2184"/>
    </row>
    <row r="2185" spans="1:9" hidden="1">
      <c r="A2185" s="1">
        <v>43542</v>
      </c>
      <c r="B2185" t="s">
        <v>81</v>
      </c>
      <c r="C2185" t="s">
        <v>55</v>
      </c>
      <c r="D2185" s="5" t="s">
        <v>269</v>
      </c>
      <c r="E2185" s="5"/>
      <c r="F2185" s="44">
        <v>-400</v>
      </c>
      <c r="G2185" s="44">
        <f t="shared" si="81"/>
        <v>-48977.9399999999</v>
      </c>
      <c r="H2185"/>
    </row>
    <row r="2186" spans="1:9" hidden="1">
      <c r="A2186" s="1">
        <v>43564</v>
      </c>
      <c r="B2186" t="s">
        <v>78</v>
      </c>
      <c r="C2186" t="s">
        <v>55</v>
      </c>
      <c r="D2186" s="5" t="s">
        <v>269</v>
      </c>
      <c r="E2186" s="5"/>
      <c r="F2186" s="44">
        <v>-1492.58</v>
      </c>
      <c r="G2186" s="44">
        <f t="shared" si="81"/>
        <v>-50470.519999999902</v>
      </c>
      <c r="H2186"/>
    </row>
    <row r="2187" spans="1:9" hidden="1">
      <c r="A2187" s="1">
        <v>43570</v>
      </c>
      <c r="B2187" t="s">
        <v>132</v>
      </c>
      <c r="C2187" t="s">
        <v>55</v>
      </c>
      <c r="D2187" t="s">
        <v>303</v>
      </c>
      <c r="E2187"/>
      <c r="F2187" s="44">
        <v>2037</v>
      </c>
      <c r="G2187" s="44">
        <f t="shared" si="81"/>
        <v>-48433.519999999902</v>
      </c>
      <c r="H2187"/>
    </row>
    <row r="2188" spans="1:9" hidden="1">
      <c r="A2188" s="1">
        <v>43570</v>
      </c>
      <c r="B2188" t="s">
        <v>248</v>
      </c>
      <c r="C2188" t="s">
        <v>55</v>
      </c>
      <c r="D2188" s="5" t="s">
        <v>70</v>
      </c>
      <c r="E2188" s="5"/>
      <c r="F2188" s="44">
        <v>688</v>
      </c>
      <c r="G2188" s="44">
        <f t="shared" si="81"/>
        <v>-47745.519999999902</v>
      </c>
      <c r="H2188"/>
    </row>
    <row r="2189" spans="1:9" hidden="1">
      <c r="A2189" s="1">
        <v>43570</v>
      </c>
      <c r="B2189" t="s">
        <v>248</v>
      </c>
      <c r="C2189" t="s">
        <v>55</v>
      </c>
      <c r="D2189" s="5" t="s">
        <v>71</v>
      </c>
      <c r="E2189" s="5"/>
      <c r="F2189" s="44">
        <v>1386</v>
      </c>
      <c r="G2189" s="44">
        <f t="shared" si="81"/>
        <v>-46359.519999999902</v>
      </c>
      <c r="H2189"/>
    </row>
    <row r="2190" spans="1:9" hidden="1">
      <c r="A2190" s="1">
        <v>43571</v>
      </c>
      <c r="B2190" t="s">
        <v>81</v>
      </c>
      <c r="C2190" t="s">
        <v>55</v>
      </c>
      <c r="D2190" s="5" t="s">
        <v>269</v>
      </c>
      <c r="E2190" s="5"/>
      <c r="F2190" s="44">
        <v>-400</v>
      </c>
      <c r="G2190" s="44">
        <f t="shared" si="81"/>
        <v>-46759.519999999902</v>
      </c>
      <c r="H2190"/>
    </row>
    <row r="2191" spans="1:9" hidden="1">
      <c r="A2191" s="1">
        <v>43579</v>
      </c>
      <c r="B2191" t="s">
        <v>78</v>
      </c>
      <c r="C2191" t="s">
        <v>55</v>
      </c>
      <c r="D2191" s="5" t="s">
        <v>269</v>
      </c>
      <c r="E2191" s="5"/>
      <c r="F2191" s="44">
        <v>-1492.58</v>
      </c>
      <c r="G2191" s="44">
        <f t="shared" si="81"/>
        <v>-48252.099999999904</v>
      </c>
      <c r="H2191"/>
    </row>
    <row r="2192" spans="1:9" hidden="1">
      <c r="A2192" s="1">
        <v>43600</v>
      </c>
      <c r="B2192" t="s">
        <v>305</v>
      </c>
      <c r="C2192" t="s">
        <v>55</v>
      </c>
      <c r="D2192" s="5" t="s">
        <v>87</v>
      </c>
      <c r="E2192" s="5"/>
      <c r="F2192" s="44">
        <v>146.66</v>
      </c>
      <c r="G2192" s="44">
        <f t="shared" si="81"/>
        <v>-48105.4399999999</v>
      </c>
      <c r="H2192"/>
      <c r="I2192" t="s">
        <v>304</v>
      </c>
    </row>
    <row r="2193" spans="1:8" hidden="1">
      <c r="A2193" s="1">
        <v>43600</v>
      </c>
      <c r="B2193" t="s">
        <v>113</v>
      </c>
      <c r="C2193" t="s">
        <v>55</v>
      </c>
      <c r="D2193" s="5" t="s">
        <v>86</v>
      </c>
      <c r="E2193" s="5"/>
      <c r="F2193" s="44">
        <v>269</v>
      </c>
      <c r="G2193" s="44">
        <f t="shared" si="81"/>
        <v>-47836.4399999999</v>
      </c>
      <c r="H2193"/>
    </row>
    <row r="2194" spans="1:8" hidden="1">
      <c r="A2194" s="1">
        <v>43600</v>
      </c>
      <c r="B2194" t="s">
        <v>62</v>
      </c>
      <c r="C2194" t="s">
        <v>55</v>
      </c>
      <c r="D2194" s="5" t="s">
        <v>62</v>
      </c>
      <c r="E2194" s="5"/>
      <c r="F2194" s="44">
        <v>270</v>
      </c>
      <c r="G2194" s="44">
        <f t="shared" si="81"/>
        <v>-47566.4399999999</v>
      </c>
      <c r="H2194"/>
    </row>
    <row r="2195" spans="1:8" hidden="1">
      <c r="A2195" s="1">
        <v>43600</v>
      </c>
      <c r="B2195" t="s">
        <v>132</v>
      </c>
      <c r="C2195" t="s">
        <v>55</v>
      </c>
      <c r="D2195" t="s">
        <v>265</v>
      </c>
      <c r="E2195"/>
      <c r="F2195" s="44">
        <v>3016.3</v>
      </c>
      <c r="G2195" s="44">
        <f t="shared" si="81"/>
        <v>-44550.139999999898</v>
      </c>
      <c r="H2195"/>
    </row>
    <row r="2196" spans="1:8" hidden="1">
      <c r="A2196" s="1">
        <v>43600</v>
      </c>
      <c r="B2196" t="s">
        <v>248</v>
      </c>
      <c r="C2196" t="s">
        <v>55</v>
      </c>
      <c r="D2196" s="5" t="s">
        <v>70</v>
      </c>
      <c r="E2196" s="5"/>
      <c r="F2196" s="44">
        <v>688</v>
      </c>
      <c r="G2196" s="44">
        <f t="shared" si="81"/>
        <v>-43862.139999999898</v>
      </c>
      <c r="H2196"/>
    </row>
    <row r="2197" spans="1:8" hidden="1">
      <c r="A2197" s="1">
        <v>43600</v>
      </c>
      <c r="B2197" t="s">
        <v>248</v>
      </c>
      <c r="C2197" t="s">
        <v>55</v>
      </c>
      <c r="D2197" s="5" t="s">
        <v>71</v>
      </c>
      <c r="E2197" s="5"/>
      <c r="F2197" s="44">
        <v>1386</v>
      </c>
      <c r="G2197" s="44">
        <f t="shared" si="81"/>
        <v>-42476.139999999898</v>
      </c>
      <c r="H2197"/>
    </row>
    <row r="2198" spans="1:8" hidden="1">
      <c r="A2198" s="1">
        <v>43601</v>
      </c>
      <c r="B2198" t="s">
        <v>81</v>
      </c>
      <c r="C2198" t="s">
        <v>55</v>
      </c>
      <c r="D2198" s="5" t="s">
        <v>269</v>
      </c>
      <c r="E2198" s="5"/>
      <c r="F2198" s="44">
        <v>-400</v>
      </c>
      <c r="G2198" s="44">
        <f t="shared" si="81"/>
        <v>-42876.139999999898</v>
      </c>
      <c r="H2198"/>
    </row>
    <row r="2199" spans="1:8" hidden="1">
      <c r="A2199" s="1">
        <v>43602</v>
      </c>
      <c r="B2199" t="s">
        <v>301</v>
      </c>
      <c r="C2199" t="s">
        <v>55</v>
      </c>
      <c r="D2199" s="5" t="s">
        <v>294</v>
      </c>
      <c r="E2199" s="5"/>
      <c r="F2199" s="44">
        <v>-2845.08</v>
      </c>
      <c r="G2199" s="44">
        <f t="shared" si="81"/>
        <v>-45721.219999999899</v>
      </c>
      <c r="H2199"/>
    </row>
    <row r="2200" spans="1:8" hidden="1">
      <c r="A2200" s="1">
        <v>43621</v>
      </c>
      <c r="B2200" t="s">
        <v>78</v>
      </c>
      <c r="C2200" t="s">
        <v>55</v>
      </c>
      <c r="D2200" s="5" t="s">
        <v>269</v>
      </c>
      <c r="E2200" s="5"/>
      <c r="F2200" s="44">
        <v>-1492.58</v>
      </c>
      <c r="G2200" s="44">
        <f t="shared" si="81"/>
        <v>-47213.799999999901</v>
      </c>
      <c r="H2200"/>
    </row>
    <row r="2201" spans="1:8" hidden="1">
      <c r="A2201" s="1">
        <v>43631</v>
      </c>
      <c r="B2201" t="s">
        <v>248</v>
      </c>
      <c r="C2201" t="s">
        <v>55</v>
      </c>
      <c r="D2201" s="5" t="s">
        <v>70</v>
      </c>
      <c r="E2201" s="5"/>
      <c r="F2201" s="44">
        <v>683</v>
      </c>
      <c r="G2201" s="44">
        <f t="shared" si="81"/>
        <v>-46530.799999999901</v>
      </c>
      <c r="H2201"/>
    </row>
    <row r="2202" spans="1:8" hidden="1">
      <c r="A2202" s="1">
        <v>43631</v>
      </c>
      <c r="B2202" t="s">
        <v>248</v>
      </c>
      <c r="C2202" t="s">
        <v>55</v>
      </c>
      <c r="D2202" s="5" t="s">
        <v>71</v>
      </c>
      <c r="E2202" s="5"/>
      <c r="F2202" s="44">
        <v>1386</v>
      </c>
      <c r="G2202" s="44">
        <f t="shared" si="81"/>
        <v>-45144.799999999901</v>
      </c>
      <c r="H2202"/>
    </row>
    <row r="2203" spans="1:8" hidden="1">
      <c r="A2203" s="1">
        <v>43633</v>
      </c>
      <c r="B2203" t="s">
        <v>81</v>
      </c>
      <c r="C2203" t="s">
        <v>55</v>
      </c>
      <c r="D2203" s="5" t="s">
        <v>269</v>
      </c>
      <c r="E2203" s="5"/>
      <c r="F2203" s="44">
        <v>-400</v>
      </c>
      <c r="G2203" s="44">
        <f t="shared" si="81"/>
        <v>-45544.799999999901</v>
      </c>
      <c r="H2203"/>
    </row>
    <row r="2204" spans="1:8" hidden="1">
      <c r="A2204" s="1">
        <v>43640</v>
      </c>
      <c r="B2204" t="s">
        <v>80</v>
      </c>
      <c r="C2204" t="s">
        <v>55</v>
      </c>
      <c r="D2204" s="5" t="s">
        <v>87</v>
      </c>
      <c r="E2204" s="5"/>
      <c r="F2204" s="44">
        <v>147.1</v>
      </c>
      <c r="G2204" s="44">
        <f t="shared" si="81"/>
        <v>-45397.699999999903</v>
      </c>
      <c r="H2204"/>
    </row>
    <row r="2205" spans="1:8" hidden="1">
      <c r="A2205" s="1">
        <v>43640</v>
      </c>
      <c r="B2205" t="s">
        <v>159</v>
      </c>
      <c r="C2205" t="s">
        <v>55</v>
      </c>
      <c r="D2205" s="56" t="s">
        <v>296</v>
      </c>
      <c r="F2205" s="44">
        <v>1066.22</v>
      </c>
      <c r="G2205" s="44">
        <f t="shared" si="81"/>
        <v>-44331.479999999901</v>
      </c>
      <c r="H2205"/>
    </row>
    <row r="2206" spans="1:8" hidden="1">
      <c r="A2206" s="1">
        <v>43640</v>
      </c>
      <c r="B2206" t="s">
        <v>159</v>
      </c>
      <c r="C2206" t="s">
        <v>55</v>
      </c>
      <c r="D2206" s="56" t="s">
        <v>297</v>
      </c>
      <c r="F2206" s="44">
        <v>543.20000000000005</v>
      </c>
      <c r="G2206" s="44">
        <f t="shared" si="81"/>
        <v>-43788.279999999904</v>
      </c>
      <c r="H2206"/>
    </row>
    <row r="2207" spans="1:8" hidden="1">
      <c r="A2207" s="1">
        <v>43640</v>
      </c>
      <c r="B2207" t="s">
        <v>300</v>
      </c>
      <c r="C2207" t="s">
        <v>55</v>
      </c>
      <c r="D2207" t="s">
        <v>298</v>
      </c>
      <c r="E2207"/>
      <c r="F2207" s="44">
        <v>104.03</v>
      </c>
      <c r="G2207" s="44">
        <f t="shared" si="81"/>
        <v>-43684.249999999905</v>
      </c>
      <c r="H2207"/>
    </row>
    <row r="2208" spans="1:8" hidden="1">
      <c r="A2208" s="1">
        <v>43640</v>
      </c>
      <c r="B2208" t="s">
        <v>300</v>
      </c>
      <c r="C2208" t="s">
        <v>55</v>
      </c>
      <c r="D2208" t="s">
        <v>299</v>
      </c>
      <c r="E2208"/>
      <c r="F2208" s="44">
        <v>104.03</v>
      </c>
      <c r="G2208" s="44">
        <f t="shared" si="81"/>
        <v>-43580.219999999907</v>
      </c>
      <c r="H2208"/>
    </row>
    <row r="2209" spans="1:8" hidden="1">
      <c r="A2209" s="1">
        <v>43642</v>
      </c>
      <c r="B2209" t="s">
        <v>78</v>
      </c>
      <c r="C2209" t="s">
        <v>55</v>
      </c>
      <c r="D2209" s="56" t="s">
        <v>269</v>
      </c>
      <c r="F2209" s="44">
        <v>-1492.58</v>
      </c>
      <c r="G2209" s="44">
        <f t="shared" si="81"/>
        <v>-45072.799999999908</v>
      </c>
      <c r="H2209"/>
    </row>
    <row r="2210" spans="1:8" hidden="1">
      <c r="A2210" s="1">
        <v>43661</v>
      </c>
      <c r="B2210" t="s">
        <v>248</v>
      </c>
      <c r="C2210" t="s">
        <v>55</v>
      </c>
      <c r="D2210" s="56" t="s">
        <v>70</v>
      </c>
      <c r="F2210" s="44">
        <v>683</v>
      </c>
      <c r="G2210" s="44">
        <f t="shared" si="81"/>
        <v>-44389.799999999908</v>
      </c>
      <c r="H2210" s="82"/>
    </row>
    <row r="2211" spans="1:8" hidden="1">
      <c r="A2211" s="1">
        <v>43661</v>
      </c>
      <c r="B2211" t="s">
        <v>248</v>
      </c>
      <c r="C2211" t="s">
        <v>55</v>
      </c>
      <c r="D2211" s="56" t="s">
        <v>71</v>
      </c>
      <c r="F2211" s="44">
        <v>1386</v>
      </c>
      <c r="G2211" s="44">
        <f t="shared" si="81"/>
        <v>-43003.799999999908</v>
      </c>
      <c r="H2211" s="82"/>
    </row>
    <row r="2212" spans="1:8" hidden="1">
      <c r="A2212" s="1">
        <v>43662</v>
      </c>
      <c r="B2212" t="s">
        <v>81</v>
      </c>
      <c r="C2212" t="s">
        <v>55</v>
      </c>
      <c r="D2212" s="56" t="s">
        <v>269</v>
      </c>
      <c r="F2212" s="44">
        <v>-400</v>
      </c>
      <c r="G2212" s="44">
        <f t="shared" si="81"/>
        <v>-43403.799999999908</v>
      </c>
      <c r="H2212" s="82"/>
    </row>
    <row r="2213" spans="1:8" hidden="1">
      <c r="A2213" s="1">
        <v>43672</v>
      </c>
      <c r="B2213" t="s">
        <v>78</v>
      </c>
      <c r="C2213" t="s">
        <v>55</v>
      </c>
      <c r="D2213" s="56" t="s">
        <v>269</v>
      </c>
      <c r="F2213" s="44">
        <v>-1490.67</v>
      </c>
      <c r="G2213" s="44">
        <f t="shared" si="81"/>
        <v>-44894.469999999907</v>
      </c>
      <c r="H2213" s="82"/>
    </row>
    <row r="2214" spans="1:8" hidden="1">
      <c r="A2214" s="1">
        <v>43692</v>
      </c>
      <c r="B2214" t="s">
        <v>248</v>
      </c>
      <c r="C2214" t="s">
        <v>55</v>
      </c>
      <c r="D2214" s="56" t="s">
        <v>70</v>
      </c>
      <c r="F2214" s="44">
        <v>651</v>
      </c>
      <c r="G2214" s="44">
        <f t="shared" ref="G2214:G2222" si="82">G2213+F2214</f>
        <v>-44243.469999999907</v>
      </c>
      <c r="H2214" s="82"/>
    </row>
    <row r="2215" spans="1:8" hidden="1">
      <c r="A2215" s="1">
        <v>43692</v>
      </c>
      <c r="B2215" t="s">
        <v>248</v>
      </c>
      <c r="C2215" t="s">
        <v>55</v>
      </c>
      <c r="D2215" s="56" t="s">
        <v>71</v>
      </c>
      <c r="F2215" s="44">
        <v>1362</v>
      </c>
      <c r="G2215" s="44">
        <f t="shared" si="82"/>
        <v>-42881.469999999907</v>
      </c>
      <c r="H2215" s="82"/>
    </row>
    <row r="2216" spans="1:8" hidden="1">
      <c r="A2216" s="1">
        <v>43693</v>
      </c>
      <c r="B2216" t="s">
        <v>81</v>
      </c>
      <c r="C2216" t="s">
        <v>55</v>
      </c>
      <c r="D2216" s="56" t="s">
        <v>269</v>
      </c>
      <c r="F2216" s="44">
        <v>-400</v>
      </c>
      <c r="G2216" s="44">
        <f t="shared" si="82"/>
        <v>-43281.469999999907</v>
      </c>
      <c r="H2216" s="82"/>
    </row>
    <row r="2217" spans="1:8" hidden="1">
      <c r="A2217" s="1">
        <v>43693</v>
      </c>
      <c r="B2217" t="s">
        <v>301</v>
      </c>
      <c r="C2217" t="s">
        <v>55</v>
      </c>
      <c r="D2217" s="56" t="s">
        <v>294</v>
      </c>
      <c r="F2217" s="44">
        <v>-2845.1</v>
      </c>
      <c r="G2217" s="44">
        <f t="shared" si="82"/>
        <v>-46126.569999999905</v>
      </c>
      <c r="H2217" s="82"/>
    </row>
    <row r="2218" spans="1:8" hidden="1">
      <c r="A2218" s="1">
        <v>43705</v>
      </c>
      <c r="B2218" t="s">
        <v>113</v>
      </c>
      <c r="C2218" t="s">
        <v>55</v>
      </c>
      <c r="D2218" s="56" t="s">
        <v>308</v>
      </c>
      <c r="F2218" s="44">
        <v>544.59</v>
      </c>
      <c r="G2218" s="44">
        <f t="shared" si="82"/>
        <v>-45581.979999999909</v>
      </c>
      <c r="H2218" s="82"/>
    </row>
    <row r="2219" spans="1:8" hidden="1">
      <c r="A2219" s="1">
        <v>43705</v>
      </c>
      <c r="B2219" t="s">
        <v>113</v>
      </c>
      <c r="C2219" t="s">
        <v>55</v>
      </c>
      <c r="D2219" s="56" t="s">
        <v>309</v>
      </c>
      <c r="F2219" s="44">
        <v>544.59</v>
      </c>
      <c r="G2219" s="44">
        <f t="shared" si="82"/>
        <v>-45037.389999999912</v>
      </c>
      <c r="H2219" s="82"/>
    </row>
    <row r="2220" spans="1:8" hidden="1">
      <c r="A2220" s="1">
        <v>43710</v>
      </c>
      <c r="B2220" t="s">
        <v>300</v>
      </c>
      <c r="C2220" t="s">
        <v>55</v>
      </c>
      <c r="D2220" s="56" t="s">
        <v>298</v>
      </c>
      <c r="F2220" s="44">
        <v>104.03</v>
      </c>
      <c r="G2220" s="44">
        <f t="shared" si="82"/>
        <v>-44933.359999999913</v>
      </c>
      <c r="H2220"/>
    </row>
    <row r="2221" spans="1:8" hidden="1">
      <c r="A2221" s="1">
        <v>43710</v>
      </c>
      <c r="B2221" t="s">
        <v>300</v>
      </c>
      <c r="C2221" t="s">
        <v>55</v>
      </c>
      <c r="D2221" s="56" t="s">
        <v>299</v>
      </c>
      <c r="F2221" s="44">
        <v>104.3</v>
      </c>
      <c r="G2221" s="44">
        <f t="shared" si="82"/>
        <v>-44829.05999999991</v>
      </c>
      <c r="H2221"/>
    </row>
    <row r="2222" spans="1:8" hidden="1">
      <c r="A2222" s="1">
        <v>43719</v>
      </c>
      <c r="B2222" t="s">
        <v>78</v>
      </c>
      <c r="C2222" t="s">
        <v>55</v>
      </c>
      <c r="D2222" s="56" t="s">
        <v>269</v>
      </c>
      <c r="F2222" s="44">
        <v>-1492.58</v>
      </c>
      <c r="G2222" s="44">
        <f t="shared" si="82"/>
        <v>-46321.639999999912</v>
      </c>
      <c r="H2222" s="82"/>
    </row>
    <row r="2223" spans="1:8" hidden="1">
      <c r="A2223" s="1">
        <v>43724</v>
      </c>
      <c r="B2223" t="s">
        <v>248</v>
      </c>
      <c r="C2223" t="s">
        <v>55</v>
      </c>
      <c r="D2223" s="56" t="s">
        <v>70</v>
      </c>
      <c r="F2223" s="44">
        <v>641</v>
      </c>
      <c r="G2223" s="44">
        <f t="shared" ref="G2223:G2232" si="83">G2222+F2223</f>
        <v>-45680.639999999912</v>
      </c>
      <c r="H2223" s="82"/>
    </row>
    <row r="2224" spans="1:8" hidden="1">
      <c r="A2224" s="1">
        <v>43724</v>
      </c>
      <c r="B2224" t="s">
        <v>248</v>
      </c>
      <c r="C2224" t="s">
        <v>55</v>
      </c>
      <c r="D2224" s="56" t="s">
        <v>71</v>
      </c>
      <c r="F2224" s="44">
        <v>1345</v>
      </c>
      <c r="G2224" s="44">
        <f t="shared" si="83"/>
        <v>-44335.639999999912</v>
      </c>
      <c r="H2224" s="82"/>
    </row>
    <row r="2225" spans="1:8" hidden="1">
      <c r="A2225" s="1">
        <v>43724</v>
      </c>
      <c r="B2225" t="s">
        <v>80</v>
      </c>
      <c r="C2225" t="s">
        <v>55</v>
      </c>
      <c r="D2225" s="5" t="s">
        <v>87</v>
      </c>
      <c r="E2225" s="5"/>
      <c r="F2225" s="44">
        <v>225.98</v>
      </c>
      <c r="G2225" s="44">
        <f t="shared" si="83"/>
        <v>-44109.659999999909</v>
      </c>
      <c r="H2225"/>
    </row>
    <row r="2226" spans="1:8" hidden="1">
      <c r="A2226" s="1">
        <v>43724</v>
      </c>
      <c r="B2226" t="s">
        <v>81</v>
      </c>
      <c r="C2226" t="s">
        <v>55</v>
      </c>
      <c r="D2226" s="56" t="s">
        <v>269</v>
      </c>
      <c r="F2226" s="44">
        <v>-400</v>
      </c>
      <c r="G2226" s="44">
        <f t="shared" si="83"/>
        <v>-44509.659999999909</v>
      </c>
      <c r="H2226" s="82"/>
    </row>
    <row r="2227" spans="1:8" hidden="1">
      <c r="A2227" s="1">
        <v>43724</v>
      </c>
      <c r="B2227" t="s">
        <v>301</v>
      </c>
      <c r="C2227" t="s">
        <v>55</v>
      </c>
      <c r="D2227" s="56" t="s">
        <v>294</v>
      </c>
      <c r="F2227" s="44">
        <v>-997.7</v>
      </c>
      <c r="G2227" s="44">
        <f t="shared" si="83"/>
        <v>-45507.359999999906</v>
      </c>
      <c r="H2227" s="82"/>
    </row>
    <row r="2228" spans="1:8" hidden="1">
      <c r="A2228" s="1">
        <v>43732</v>
      </c>
      <c r="B2228" t="s">
        <v>113</v>
      </c>
      <c r="C2228" t="s">
        <v>55</v>
      </c>
      <c r="D2228" s="5" t="s">
        <v>86</v>
      </c>
      <c r="E2228" s="5"/>
      <c r="F2228" s="44">
        <v>331.19</v>
      </c>
      <c r="G2228" s="44">
        <f t="shared" si="83"/>
        <v>-45176.169999999904</v>
      </c>
      <c r="H2228"/>
    </row>
    <row r="2229" spans="1:8" hidden="1">
      <c r="A2229" s="1">
        <v>43732</v>
      </c>
      <c r="B2229" t="s">
        <v>159</v>
      </c>
      <c r="C2229" t="s">
        <v>55</v>
      </c>
      <c r="D2229" s="56" t="s">
        <v>306</v>
      </c>
      <c r="F2229" s="44">
        <v>1066.22</v>
      </c>
      <c r="G2229" s="44">
        <f t="shared" si="83"/>
        <v>-44109.949999999903</v>
      </c>
      <c r="H2229"/>
    </row>
    <row r="2230" spans="1:8" hidden="1">
      <c r="A2230" s="1">
        <v>43732</v>
      </c>
      <c r="B2230" t="s">
        <v>159</v>
      </c>
      <c r="C2230" t="s">
        <v>55</v>
      </c>
      <c r="D2230" s="56" t="s">
        <v>307</v>
      </c>
      <c r="F2230" s="44">
        <v>543.20000000000005</v>
      </c>
      <c r="G2230" s="44">
        <f t="shared" si="83"/>
        <v>-43566.749999999905</v>
      </c>
      <c r="H2230"/>
    </row>
    <row r="2231" spans="1:8" hidden="1">
      <c r="A2231" s="1">
        <v>43740</v>
      </c>
      <c r="B2231" t="s">
        <v>78</v>
      </c>
      <c r="C2231" t="s">
        <v>55</v>
      </c>
      <c r="D2231" s="56" t="s">
        <v>269</v>
      </c>
      <c r="F2231" s="44">
        <v>-1492.58</v>
      </c>
      <c r="G2231" s="44">
        <f t="shared" si="83"/>
        <v>-45059.329999999907</v>
      </c>
      <c r="H2231" s="82"/>
    </row>
    <row r="2232" spans="1:8" hidden="1">
      <c r="A2232" s="1">
        <v>43741</v>
      </c>
      <c r="B2232" t="s">
        <v>114</v>
      </c>
      <c r="C2232" t="s">
        <v>55</v>
      </c>
      <c r="D2232" s="5" t="s">
        <v>149</v>
      </c>
      <c r="E2232" s="5"/>
      <c r="F2232" s="9">
        <v>22000</v>
      </c>
      <c r="G2232" s="44">
        <f t="shared" si="83"/>
        <v>-23059.329999999907</v>
      </c>
    </row>
    <row r="2233" spans="1:8" hidden="1">
      <c r="A2233" s="1">
        <v>43753</v>
      </c>
      <c r="B2233" t="s">
        <v>248</v>
      </c>
      <c r="C2233" t="s">
        <v>55</v>
      </c>
      <c r="D2233" s="56" t="s">
        <v>70</v>
      </c>
      <c r="F2233" s="44">
        <v>641</v>
      </c>
      <c r="G2233" s="44">
        <f t="shared" ref="G2233:G2236" si="84">G2232+F2233</f>
        <v>-22418.329999999907</v>
      </c>
      <c r="H2233" s="82"/>
    </row>
    <row r="2234" spans="1:8" hidden="1">
      <c r="A2234" s="1">
        <v>43753</v>
      </c>
      <c r="B2234" t="s">
        <v>248</v>
      </c>
      <c r="C2234" t="s">
        <v>55</v>
      </c>
      <c r="D2234" s="56" t="s">
        <v>71</v>
      </c>
      <c r="F2234" s="44">
        <v>1345</v>
      </c>
      <c r="G2234" s="44">
        <f t="shared" si="84"/>
        <v>-21073.329999999907</v>
      </c>
      <c r="H2234" s="82"/>
    </row>
    <row r="2235" spans="1:8" hidden="1">
      <c r="A2235" s="1">
        <v>43754</v>
      </c>
      <c r="B2235" t="s">
        <v>81</v>
      </c>
      <c r="C2235" t="s">
        <v>55</v>
      </c>
      <c r="D2235" s="56" t="s">
        <v>269</v>
      </c>
      <c r="F2235" s="44">
        <v>-400</v>
      </c>
      <c r="G2235" s="44">
        <f t="shared" si="84"/>
        <v>-21473.329999999907</v>
      </c>
      <c r="H2235" s="82"/>
    </row>
    <row r="2236" spans="1:8" hidden="1">
      <c r="A2236" s="1">
        <v>43767</v>
      </c>
      <c r="B2236" t="s">
        <v>301</v>
      </c>
      <c r="C2236" t="s">
        <v>55</v>
      </c>
      <c r="D2236" s="56" t="s">
        <v>294</v>
      </c>
      <c r="F2236" s="44">
        <v>-1492.58</v>
      </c>
      <c r="G2236" s="44">
        <f t="shared" si="84"/>
        <v>-22965.909999999909</v>
      </c>
      <c r="H2236" s="82"/>
    </row>
    <row r="2237" spans="1:8" hidden="1">
      <c r="A2237" s="1">
        <v>43784</v>
      </c>
      <c r="B2237" t="s">
        <v>248</v>
      </c>
      <c r="C2237" t="s">
        <v>55</v>
      </c>
      <c r="D2237" s="56" t="s">
        <v>70</v>
      </c>
      <c r="F2237" s="44">
        <v>641</v>
      </c>
      <c r="G2237" s="44">
        <f t="shared" ref="G2237:G2242" si="85">G2236+F2237</f>
        <v>-22324.909999999909</v>
      </c>
      <c r="H2237" s="82"/>
    </row>
    <row r="2238" spans="1:8" hidden="1">
      <c r="A2238" s="1">
        <v>43784</v>
      </c>
      <c r="B2238" t="s">
        <v>248</v>
      </c>
      <c r="C2238" t="s">
        <v>55</v>
      </c>
      <c r="D2238" s="56" t="s">
        <v>71</v>
      </c>
      <c r="F2238" s="44">
        <v>1345</v>
      </c>
      <c r="G2238" s="44">
        <f t="shared" si="85"/>
        <v>-20979.909999999909</v>
      </c>
      <c r="H2238" s="82"/>
    </row>
    <row r="2239" spans="1:8" hidden="1">
      <c r="A2239" s="1">
        <v>43785</v>
      </c>
      <c r="B2239" t="s">
        <v>81</v>
      </c>
      <c r="C2239" t="s">
        <v>55</v>
      </c>
      <c r="D2239" s="56" t="s">
        <v>269</v>
      </c>
      <c r="F2239" s="44">
        <v>-400</v>
      </c>
      <c r="G2239" s="44">
        <f t="shared" si="85"/>
        <v>-21379.909999999909</v>
      </c>
      <c r="H2239" s="82"/>
    </row>
    <row r="2240" spans="1:8" hidden="1">
      <c r="A2240" s="1">
        <v>43795</v>
      </c>
      <c r="B2240" t="s">
        <v>113</v>
      </c>
      <c r="C2240" t="s">
        <v>55</v>
      </c>
      <c r="D2240" s="5" t="s">
        <v>86</v>
      </c>
      <c r="E2240" s="5"/>
      <c r="F2240" s="44">
        <v>331</v>
      </c>
      <c r="G2240" s="44">
        <f t="shared" si="85"/>
        <v>-21048.909999999909</v>
      </c>
      <c r="H2240"/>
    </row>
    <row r="2241" spans="1:8" hidden="1">
      <c r="A2241" s="1">
        <v>41255</v>
      </c>
      <c r="B2241" t="s">
        <v>301</v>
      </c>
      <c r="C2241" t="s">
        <v>55</v>
      </c>
      <c r="D2241" s="56" t="s">
        <v>294</v>
      </c>
      <c r="F2241" s="44">
        <v>-31.2</v>
      </c>
      <c r="G2241" s="44">
        <f t="shared" si="85"/>
        <v>-21080.10999999991</v>
      </c>
      <c r="H2241" s="82"/>
    </row>
    <row r="2242" spans="1:8" hidden="1">
      <c r="A2242" s="1">
        <v>43812</v>
      </c>
      <c r="B2242" t="s">
        <v>78</v>
      </c>
      <c r="C2242" t="s">
        <v>55</v>
      </c>
      <c r="D2242" s="56" t="s">
        <v>314</v>
      </c>
      <c r="F2242" s="44">
        <v>-1492.58</v>
      </c>
      <c r="G2242" s="44">
        <f t="shared" si="85"/>
        <v>-22572.689999999908</v>
      </c>
      <c r="H2242" s="82"/>
    </row>
    <row r="2243" spans="1:8" hidden="1">
      <c r="A2243" s="1">
        <v>43814</v>
      </c>
      <c r="B2243" t="s">
        <v>248</v>
      </c>
      <c r="C2243" t="s">
        <v>55</v>
      </c>
      <c r="D2243" s="56" t="s">
        <v>70</v>
      </c>
      <c r="F2243" s="44">
        <v>628</v>
      </c>
      <c r="G2243" s="44">
        <f t="shared" ref="G2243:G2252" si="86">G2242+F2243</f>
        <v>-21944.689999999908</v>
      </c>
      <c r="H2243" s="82"/>
    </row>
    <row r="2244" spans="1:8" hidden="1">
      <c r="A2244" s="1">
        <v>43814</v>
      </c>
      <c r="B2244" t="s">
        <v>248</v>
      </c>
      <c r="C2244" t="s">
        <v>55</v>
      </c>
      <c r="D2244" s="56" t="s">
        <v>71</v>
      </c>
      <c r="F2244" s="44">
        <v>1327</v>
      </c>
      <c r="G2244" s="44">
        <f t="shared" si="86"/>
        <v>-20617.689999999908</v>
      </c>
      <c r="H2244" s="82"/>
    </row>
    <row r="2245" spans="1:8" hidden="1">
      <c r="A2245" s="1">
        <v>43815</v>
      </c>
      <c r="B2245" t="s">
        <v>117</v>
      </c>
      <c r="C2245" t="s">
        <v>55</v>
      </c>
      <c r="D2245" s="56" t="s">
        <v>310</v>
      </c>
      <c r="F2245" s="44">
        <v>267</v>
      </c>
      <c r="G2245" s="44">
        <f t="shared" si="86"/>
        <v>-20350.689999999908</v>
      </c>
    </row>
    <row r="2246" spans="1:8" hidden="1">
      <c r="A2246" s="1">
        <v>43815</v>
      </c>
      <c r="B2246" t="s">
        <v>81</v>
      </c>
      <c r="C2246" t="s">
        <v>55</v>
      </c>
      <c r="D2246" s="56" t="s">
        <v>313</v>
      </c>
      <c r="F2246" s="44">
        <v>-400</v>
      </c>
      <c r="G2246" s="44">
        <f t="shared" si="86"/>
        <v>-20750.689999999908</v>
      </c>
      <c r="H2246" s="82"/>
    </row>
    <row r="2247" spans="1:8" hidden="1">
      <c r="A2247" s="1">
        <v>43816</v>
      </c>
      <c r="B2247" t="s">
        <v>80</v>
      </c>
      <c r="C2247" t="s">
        <v>55</v>
      </c>
      <c r="D2247" s="5" t="s">
        <v>87</v>
      </c>
      <c r="E2247" s="5"/>
      <c r="F2247" s="44">
        <v>146.96</v>
      </c>
      <c r="G2247" s="44">
        <f t="shared" si="86"/>
        <v>-20603.729999999909</v>
      </c>
      <c r="H2247"/>
    </row>
    <row r="2248" spans="1:8" hidden="1">
      <c r="A2248" s="1">
        <v>43816</v>
      </c>
      <c r="B2248" t="s">
        <v>159</v>
      </c>
      <c r="C2248" t="s">
        <v>55</v>
      </c>
      <c r="D2248" s="56" t="s">
        <v>311</v>
      </c>
      <c r="F2248" s="44">
        <v>791.85</v>
      </c>
      <c r="G2248" s="44">
        <f t="shared" si="86"/>
        <v>-19811.87999999991</v>
      </c>
      <c r="H2248"/>
    </row>
    <row r="2249" spans="1:8" hidden="1">
      <c r="A2249" s="1">
        <v>43816</v>
      </c>
      <c r="B2249" t="s">
        <v>159</v>
      </c>
      <c r="C2249" t="s">
        <v>55</v>
      </c>
      <c r="D2249" s="56" t="s">
        <v>312</v>
      </c>
      <c r="F2249" s="44">
        <v>543.20000000000005</v>
      </c>
      <c r="G2249" s="44">
        <f t="shared" si="86"/>
        <v>-19268.679999999909</v>
      </c>
      <c r="H2249"/>
    </row>
    <row r="2250" spans="1:8" hidden="1">
      <c r="A2250" s="1">
        <v>43817</v>
      </c>
      <c r="B2250" t="s">
        <v>301</v>
      </c>
      <c r="C2250" t="s">
        <v>55</v>
      </c>
      <c r="D2250" s="56" t="s">
        <v>294</v>
      </c>
      <c r="F2250" s="44">
        <v>-1923.1</v>
      </c>
      <c r="G2250" s="44">
        <f t="shared" si="86"/>
        <v>-21191.779999999908</v>
      </c>
      <c r="H2250" s="82"/>
    </row>
    <row r="2251" spans="1:8" hidden="1">
      <c r="A2251" s="1">
        <v>43832</v>
      </c>
      <c r="B2251" t="s">
        <v>114</v>
      </c>
      <c r="C2251" t="s">
        <v>55</v>
      </c>
      <c r="D2251" s="5" t="s">
        <v>162</v>
      </c>
      <c r="E2251" s="5"/>
      <c r="F2251" s="9">
        <v>-22213.279999999999</v>
      </c>
      <c r="G2251" s="44">
        <f t="shared" si="86"/>
        <v>-43405.05999999991</v>
      </c>
    </row>
    <row r="2252" spans="1:8" hidden="1">
      <c r="A2252" s="1">
        <v>43836</v>
      </c>
      <c r="B2252" t="s">
        <v>78</v>
      </c>
      <c r="C2252" t="s">
        <v>55</v>
      </c>
      <c r="D2252" s="56" t="s">
        <v>314</v>
      </c>
      <c r="F2252" s="44">
        <v>-1492.58</v>
      </c>
      <c r="G2252" s="44">
        <f t="shared" si="86"/>
        <v>-44897.639999999912</v>
      </c>
      <c r="H2252" s="82"/>
    </row>
    <row r="2253" spans="1:8" hidden="1">
      <c r="A2253" s="1">
        <v>43845</v>
      </c>
      <c r="B2253" t="s">
        <v>248</v>
      </c>
      <c r="C2253" t="s">
        <v>55</v>
      </c>
      <c r="D2253" s="56" t="s">
        <v>70</v>
      </c>
      <c r="F2253" s="44">
        <v>628</v>
      </c>
      <c r="G2253" s="44">
        <f t="shared" ref="G2253:G2257" si="87">G2252+F2253</f>
        <v>-44269.639999999912</v>
      </c>
      <c r="H2253" s="82"/>
    </row>
    <row r="2254" spans="1:8" hidden="1">
      <c r="A2254" s="1">
        <v>43845</v>
      </c>
      <c r="B2254" t="s">
        <v>248</v>
      </c>
      <c r="C2254" t="s">
        <v>55</v>
      </c>
      <c r="D2254" s="56" t="s">
        <v>71</v>
      </c>
      <c r="F2254" s="44">
        <v>1327</v>
      </c>
      <c r="G2254" s="44">
        <f t="shared" si="87"/>
        <v>-42942.639999999912</v>
      </c>
      <c r="H2254" s="82"/>
    </row>
    <row r="2255" spans="1:8" hidden="1">
      <c r="A2255" s="1">
        <v>43846</v>
      </c>
      <c r="B2255" t="s">
        <v>81</v>
      </c>
      <c r="C2255" t="s">
        <v>55</v>
      </c>
      <c r="D2255" s="56" t="s">
        <v>313</v>
      </c>
      <c r="F2255" s="44">
        <v>-400</v>
      </c>
      <c r="G2255" s="44">
        <f t="shared" si="87"/>
        <v>-43342.639999999912</v>
      </c>
      <c r="H2255" s="82"/>
    </row>
    <row r="2256" spans="1:8" hidden="1">
      <c r="A2256" s="1">
        <v>43852</v>
      </c>
      <c r="B2256" t="s">
        <v>78</v>
      </c>
      <c r="C2256" t="s">
        <v>55</v>
      </c>
      <c r="D2256" s="56" t="s">
        <v>314</v>
      </c>
      <c r="F2256" s="44">
        <v>-1492.58</v>
      </c>
      <c r="G2256" s="44">
        <f t="shared" si="87"/>
        <v>-44835.219999999914</v>
      </c>
      <c r="H2256" s="82"/>
    </row>
    <row r="2257" spans="1:8" hidden="1">
      <c r="A2257" s="1">
        <v>43874</v>
      </c>
      <c r="B2257" t="s">
        <v>132</v>
      </c>
      <c r="C2257" t="s">
        <v>55</v>
      </c>
      <c r="D2257" t="s">
        <v>315</v>
      </c>
      <c r="E2257"/>
      <c r="F2257" s="44">
        <v>2496</v>
      </c>
      <c r="G2257" s="44">
        <f t="shared" si="87"/>
        <v>-42339.219999999914</v>
      </c>
      <c r="H2257"/>
    </row>
    <row r="2258" spans="1:8" hidden="1">
      <c r="A2258" s="1">
        <v>43876</v>
      </c>
      <c r="B2258" t="s">
        <v>248</v>
      </c>
      <c r="C2258" t="s">
        <v>55</v>
      </c>
      <c r="D2258" s="56" t="s">
        <v>70</v>
      </c>
      <c r="F2258" s="44">
        <v>628</v>
      </c>
      <c r="G2258" s="44">
        <f t="shared" ref="G2258:G2264" si="88">G2257+F2258</f>
        <v>-41711.219999999914</v>
      </c>
      <c r="H2258" s="82"/>
    </row>
    <row r="2259" spans="1:8" hidden="1">
      <c r="A2259" s="1">
        <v>43876</v>
      </c>
      <c r="B2259" t="s">
        <v>248</v>
      </c>
      <c r="C2259" t="s">
        <v>55</v>
      </c>
      <c r="D2259" s="56" t="s">
        <v>71</v>
      </c>
      <c r="F2259" s="44">
        <v>1327</v>
      </c>
      <c r="G2259" s="44">
        <f t="shared" si="88"/>
        <v>-40384.219999999914</v>
      </c>
      <c r="H2259" s="82"/>
    </row>
    <row r="2260" spans="1:8" hidden="1">
      <c r="A2260" s="1">
        <v>43877</v>
      </c>
      <c r="B2260" t="s">
        <v>81</v>
      </c>
      <c r="C2260" t="s">
        <v>55</v>
      </c>
      <c r="D2260" s="56" t="s">
        <v>313</v>
      </c>
      <c r="F2260" s="44">
        <v>-400</v>
      </c>
      <c r="G2260" s="44">
        <f t="shared" si="88"/>
        <v>-40784.219999999914</v>
      </c>
      <c r="H2260" s="82"/>
    </row>
    <row r="2261" spans="1:8" hidden="1">
      <c r="A2261" s="1">
        <v>43886</v>
      </c>
      <c r="B2261" t="s">
        <v>114</v>
      </c>
      <c r="C2261" t="s">
        <v>55</v>
      </c>
      <c r="D2261" s="5" t="s">
        <v>149</v>
      </c>
      <c r="E2261" s="5"/>
      <c r="F2261" s="9">
        <v>30000</v>
      </c>
      <c r="G2261" s="44">
        <f t="shared" si="88"/>
        <v>-10784.219999999914</v>
      </c>
    </row>
    <row r="2262" spans="1:8" hidden="1">
      <c r="A2262" s="1">
        <v>43887</v>
      </c>
      <c r="B2262" t="s">
        <v>113</v>
      </c>
      <c r="C2262" t="s">
        <v>55</v>
      </c>
      <c r="D2262" s="5" t="s">
        <v>86</v>
      </c>
      <c r="E2262" s="5"/>
      <c r="F2262" s="44">
        <v>331</v>
      </c>
      <c r="G2262" s="44">
        <f t="shared" si="88"/>
        <v>-10453.219999999914</v>
      </c>
      <c r="H2262"/>
    </row>
    <row r="2263" spans="1:8" hidden="1">
      <c r="A2263" s="1">
        <v>43895</v>
      </c>
      <c r="B2263" t="s">
        <v>78</v>
      </c>
      <c r="C2263" t="s">
        <v>55</v>
      </c>
      <c r="D2263" s="56" t="s">
        <v>314</v>
      </c>
      <c r="F2263" s="44">
        <v>-1492.58</v>
      </c>
      <c r="G2263" s="44">
        <f t="shared" si="88"/>
        <v>-11945.799999999914</v>
      </c>
      <c r="H2263" s="82"/>
    </row>
    <row r="2264" spans="1:8" hidden="1">
      <c r="A2264" s="1">
        <v>43901</v>
      </c>
      <c r="B2264" t="s">
        <v>117</v>
      </c>
      <c r="C2264" t="s">
        <v>55</v>
      </c>
      <c r="D2264" s="5" t="s">
        <v>58</v>
      </c>
      <c r="E2264" s="5"/>
      <c r="F2264" s="44">
        <v>54</v>
      </c>
      <c r="G2264" s="44">
        <f t="shared" si="88"/>
        <v>-11891.799999999914</v>
      </c>
      <c r="H2264"/>
    </row>
    <row r="2265" spans="1:8" hidden="1">
      <c r="A2265" s="1">
        <v>43906</v>
      </c>
      <c r="B2265" t="s">
        <v>248</v>
      </c>
      <c r="C2265" t="s">
        <v>55</v>
      </c>
      <c r="D2265" s="56" t="s">
        <v>70</v>
      </c>
      <c r="F2265" s="44">
        <v>628</v>
      </c>
      <c r="G2265" s="44">
        <f t="shared" ref="G2265:G2271" si="89">G2264+F2265</f>
        <v>-11263.799999999914</v>
      </c>
      <c r="H2265" s="82"/>
    </row>
    <row r="2266" spans="1:8" hidden="1">
      <c r="A2266" s="1">
        <v>43906</v>
      </c>
      <c r="B2266" t="s">
        <v>248</v>
      </c>
      <c r="C2266" t="s">
        <v>55</v>
      </c>
      <c r="D2266" s="56" t="s">
        <v>71</v>
      </c>
      <c r="F2266" s="44">
        <v>1327</v>
      </c>
      <c r="G2266" s="44">
        <f t="shared" si="89"/>
        <v>-9936.7999999999138</v>
      </c>
      <c r="H2266" s="82"/>
    </row>
    <row r="2267" spans="1:8" hidden="1">
      <c r="A2267" s="1">
        <v>43906</v>
      </c>
      <c r="B2267" t="s">
        <v>81</v>
      </c>
      <c r="C2267" t="s">
        <v>55</v>
      </c>
      <c r="D2267" s="56" t="s">
        <v>313</v>
      </c>
      <c r="F2267" s="44">
        <v>-400</v>
      </c>
      <c r="G2267" s="44">
        <f t="shared" si="89"/>
        <v>-10336.799999999914</v>
      </c>
      <c r="H2267" s="82"/>
    </row>
    <row r="2268" spans="1:8" hidden="1">
      <c r="A2268" s="1">
        <v>43909</v>
      </c>
      <c r="B2268" t="s">
        <v>301</v>
      </c>
      <c r="C2268" t="s">
        <v>55</v>
      </c>
      <c r="D2268" s="56" t="s">
        <v>294</v>
      </c>
      <c r="F2268" s="44">
        <v>-616.5</v>
      </c>
      <c r="G2268" s="44">
        <f t="shared" si="89"/>
        <v>-10953.299999999914</v>
      </c>
      <c r="H2268" s="82"/>
    </row>
    <row r="2269" spans="1:8" hidden="1">
      <c r="A2269" s="1">
        <v>43915</v>
      </c>
      <c r="B2269" t="s">
        <v>80</v>
      </c>
      <c r="C2269" t="s">
        <v>55</v>
      </c>
      <c r="D2269" s="5" t="s">
        <v>87</v>
      </c>
      <c r="E2269" s="5"/>
      <c r="F2269" s="44">
        <v>146.96</v>
      </c>
      <c r="G2269" s="44">
        <f t="shared" si="89"/>
        <v>-10806.339999999915</v>
      </c>
      <c r="H2269"/>
    </row>
    <row r="2270" spans="1:8" hidden="1">
      <c r="A2270" s="1">
        <v>43915</v>
      </c>
      <c r="B2270" t="s">
        <v>159</v>
      </c>
      <c r="C2270" t="s">
        <v>55</v>
      </c>
      <c r="D2270" s="56" t="s">
        <v>317</v>
      </c>
      <c r="F2270" s="44">
        <v>791.86</v>
      </c>
      <c r="G2270" s="44">
        <f t="shared" si="89"/>
        <v>-10014.479999999914</v>
      </c>
      <c r="H2270"/>
    </row>
    <row r="2271" spans="1:8" hidden="1">
      <c r="A2271" s="1">
        <v>43915</v>
      </c>
      <c r="B2271" t="s">
        <v>159</v>
      </c>
      <c r="C2271" t="s">
        <v>55</v>
      </c>
      <c r="D2271" s="56" t="s">
        <v>318</v>
      </c>
      <c r="F2271" s="44">
        <v>543.20000000000005</v>
      </c>
      <c r="G2271" s="44">
        <f t="shared" si="89"/>
        <v>-9471.2799999999133</v>
      </c>
      <c r="H2271"/>
    </row>
    <row r="2272" spans="1:8" hidden="1">
      <c r="A2272" s="1">
        <v>43915</v>
      </c>
      <c r="B2272" t="s">
        <v>300</v>
      </c>
      <c r="C2272" t="s">
        <v>55</v>
      </c>
      <c r="D2272" s="56" t="s">
        <v>298</v>
      </c>
      <c r="F2272" s="44">
        <v>311</v>
      </c>
      <c r="G2272" s="44">
        <f t="shared" ref="G2272:G2274" si="90">G2271+F2272</f>
        <v>-9160.2799999999133</v>
      </c>
      <c r="H2272"/>
    </row>
    <row r="2273" spans="1:8" hidden="1">
      <c r="A2273" s="1">
        <v>43915</v>
      </c>
      <c r="B2273" t="s">
        <v>300</v>
      </c>
      <c r="C2273" t="s">
        <v>55</v>
      </c>
      <c r="D2273" s="56" t="s">
        <v>299</v>
      </c>
      <c r="F2273" s="44">
        <v>311.27999999999997</v>
      </c>
      <c r="G2273" s="44">
        <f t="shared" si="90"/>
        <v>-8848.9999999999127</v>
      </c>
      <c r="H2273"/>
    </row>
    <row r="2274" spans="1:8" hidden="1">
      <c r="A2274" s="1">
        <v>43922</v>
      </c>
      <c r="B2274" t="s">
        <v>78</v>
      </c>
      <c r="C2274" t="s">
        <v>55</v>
      </c>
      <c r="D2274" s="56" t="s">
        <v>314</v>
      </c>
      <c r="F2274" s="44">
        <v>-1492.58</v>
      </c>
      <c r="G2274" s="44">
        <f t="shared" si="90"/>
        <v>-10341.579999999913</v>
      </c>
      <c r="H2274" s="82"/>
    </row>
    <row r="2275" spans="1:8" hidden="1">
      <c r="A2275" s="1">
        <v>43936</v>
      </c>
      <c r="B2275" t="s">
        <v>248</v>
      </c>
      <c r="C2275" t="s">
        <v>55</v>
      </c>
      <c r="D2275" s="56" t="s">
        <v>70</v>
      </c>
      <c r="F2275" s="44">
        <v>628</v>
      </c>
      <c r="G2275" s="44">
        <f t="shared" ref="G2275:G2278" si="91">G2274+F2275</f>
        <v>-9713.5799999999126</v>
      </c>
      <c r="H2275" s="82"/>
    </row>
    <row r="2276" spans="1:8" hidden="1">
      <c r="A2276" s="1">
        <v>43936</v>
      </c>
      <c r="B2276" t="s">
        <v>248</v>
      </c>
      <c r="C2276" t="s">
        <v>55</v>
      </c>
      <c r="D2276" s="56" t="s">
        <v>71</v>
      </c>
      <c r="F2276" s="44">
        <v>1327</v>
      </c>
      <c r="G2276" s="44">
        <f t="shared" si="91"/>
        <v>-8386.5799999999126</v>
      </c>
      <c r="H2276" s="82"/>
    </row>
    <row r="2277" spans="1:8" hidden="1">
      <c r="A2277" s="1">
        <v>43937</v>
      </c>
      <c r="B2277" t="s">
        <v>81</v>
      </c>
      <c r="C2277" t="s">
        <v>55</v>
      </c>
      <c r="D2277" s="56" t="s">
        <v>313</v>
      </c>
      <c r="F2277" s="44">
        <v>-400</v>
      </c>
      <c r="G2277" s="44">
        <f t="shared" si="91"/>
        <v>-8786.5799999999126</v>
      </c>
      <c r="H2277" s="82"/>
    </row>
    <row r="2278" spans="1:8" hidden="1">
      <c r="A2278" s="1">
        <v>43948</v>
      </c>
      <c r="B2278" t="s">
        <v>78</v>
      </c>
      <c r="C2278" t="s">
        <v>55</v>
      </c>
      <c r="D2278" s="56" t="s">
        <v>314</v>
      </c>
      <c r="F2278" s="44">
        <v>-744.59</v>
      </c>
      <c r="G2278" s="44">
        <f t="shared" si="91"/>
        <v>-9531.1699999999128</v>
      </c>
      <c r="H2278" s="82"/>
    </row>
    <row r="2279" spans="1:8" hidden="1">
      <c r="A2279" s="1">
        <v>43949</v>
      </c>
      <c r="B2279" t="s">
        <v>78</v>
      </c>
      <c r="C2279" t="s">
        <v>55</v>
      </c>
      <c r="D2279" s="56" t="s">
        <v>314</v>
      </c>
      <c r="F2279" s="44">
        <v>-744.59</v>
      </c>
      <c r="G2279" s="44">
        <f t="shared" ref="G2279:G2290" si="92">G2278+F2279</f>
        <v>-10275.759999999913</v>
      </c>
      <c r="H2279"/>
    </row>
    <row r="2280" spans="1:8" hidden="1">
      <c r="A2280" s="1">
        <v>43966</v>
      </c>
      <c r="B2280" t="s">
        <v>248</v>
      </c>
      <c r="C2280" t="s">
        <v>55</v>
      </c>
      <c r="D2280" s="56" t="s">
        <v>70</v>
      </c>
      <c r="F2280" s="44">
        <v>606</v>
      </c>
      <c r="G2280" s="44">
        <f t="shared" si="92"/>
        <v>-9669.7599999999129</v>
      </c>
      <c r="H2280" s="82"/>
    </row>
    <row r="2281" spans="1:8" hidden="1">
      <c r="A2281" s="1">
        <v>43966</v>
      </c>
      <c r="B2281" t="s">
        <v>248</v>
      </c>
      <c r="C2281" t="s">
        <v>55</v>
      </c>
      <c r="D2281" s="56" t="s">
        <v>71</v>
      </c>
      <c r="F2281" s="44">
        <v>1291</v>
      </c>
      <c r="G2281" s="44">
        <f t="shared" si="92"/>
        <v>-8378.7599999999129</v>
      </c>
      <c r="H2281" s="82"/>
    </row>
    <row r="2282" spans="1:8" hidden="1">
      <c r="A2282" s="1">
        <v>43969</v>
      </c>
      <c r="B2282" t="s">
        <v>81</v>
      </c>
      <c r="C2282" t="s">
        <v>55</v>
      </c>
      <c r="D2282" s="56" t="s">
        <v>313</v>
      </c>
      <c r="F2282" s="44">
        <v>-400</v>
      </c>
      <c r="G2282" s="44">
        <f t="shared" si="92"/>
        <v>-8778.7599999999129</v>
      </c>
      <c r="H2282" s="82"/>
    </row>
    <row r="2283" spans="1:8" hidden="1">
      <c r="A2283" s="1">
        <v>43976</v>
      </c>
      <c r="B2283" t="s">
        <v>113</v>
      </c>
      <c r="C2283" t="s">
        <v>55</v>
      </c>
      <c r="D2283" s="5" t="s">
        <v>86</v>
      </c>
      <c r="E2283" s="5"/>
      <c r="F2283" s="44">
        <v>331</v>
      </c>
      <c r="G2283" s="44">
        <f t="shared" si="92"/>
        <v>-8447.7599999999129</v>
      </c>
      <c r="H2283"/>
    </row>
    <row r="2284" spans="1:8" hidden="1">
      <c r="A2284" s="1">
        <v>43977</v>
      </c>
      <c r="B2284" t="s">
        <v>78</v>
      </c>
      <c r="C2284" t="s">
        <v>55</v>
      </c>
      <c r="D2284" s="56" t="s">
        <v>314</v>
      </c>
      <c r="F2284" s="44">
        <v>-1492.18</v>
      </c>
      <c r="G2284" s="44">
        <f t="shared" si="92"/>
        <v>-9939.9399999999132</v>
      </c>
      <c r="H2284" s="82"/>
    </row>
    <row r="2285" spans="1:8" hidden="1">
      <c r="A2285" s="1">
        <v>43997</v>
      </c>
      <c r="B2285" t="s">
        <v>248</v>
      </c>
      <c r="C2285" t="s">
        <v>55</v>
      </c>
      <c r="D2285" s="56" t="s">
        <v>70</v>
      </c>
      <c r="F2285" s="44">
        <v>606</v>
      </c>
      <c r="G2285" s="44">
        <f t="shared" si="92"/>
        <v>-9333.9399999999132</v>
      </c>
      <c r="H2285" s="82"/>
    </row>
    <row r="2286" spans="1:8" hidden="1">
      <c r="A2286" s="1">
        <v>43997</v>
      </c>
      <c r="B2286" t="s">
        <v>248</v>
      </c>
      <c r="C2286" t="s">
        <v>55</v>
      </c>
      <c r="D2286" s="56" t="s">
        <v>71</v>
      </c>
      <c r="F2286" s="44">
        <v>1291</v>
      </c>
      <c r="G2286" s="44">
        <f t="shared" si="92"/>
        <v>-8042.9399999999132</v>
      </c>
      <c r="H2286" s="82"/>
    </row>
    <row r="2287" spans="1:8" hidden="1">
      <c r="A2287" s="1">
        <v>43998</v>
      </c>
      <c r="B2287" t="s">
        <v>81</v>
      </c>
      <c r="C2287" t="s">
        <v>55</v>
      </c>
      <c r="D2287" s="56" t="s">
        <v>313</v>
      </c>
      <c r="F2287" s="44">
        <v>-400</v>
      </c>
      <c r="G2287" s="44">
        <f t="shared" si="92"/>
        <v>-8442.9399999999132</v>
      </c>
      <c r="H2287" s="82"/>
    </row>
    <row r="2288" spans="1:8" hidden="1">
      <c r="A2288" s="1">
        <v>44000</v>
      </c>
      <c r="B2288" t="s">
        <v>80</v>
      </c>
      <c r="C2288" t="s">
        <v>55</v>
      </c>
      <c r="D2288" s="5" t="s">
        <v>87</v>
      </c>
      <c r="E2288" s="5"/>
      <c r="F2288" s="44">
        <v>146.96</v>
      </c>
      <c r="G2288" s="44">
        <f t="shared" si="92"/>
        <v>-8295.9799999999141</v>
      </c>
      <c r="H2288"/>
    </row>
    <row r="2289" spans="1:8" hidden="1">
      <c r="A2289" s="1">
        <v>44000</v>
      </c>
      <c r="B2289" t="s">
        <v>159</v>
      </c>
      <c r="C2289" t="s">
        <v>55</v>
      </c>
      <c r="D2289" s="56" t="s">
        <v>319</v>
      </c>
      <c r="F2289" s="44">
        <v>929.05</v>
      </c>
      <c r="G2289" s="44">
        <f t="shared" si="92"/>
        <v>-7366.9299999999139</v>
      </c>
      <c r="H2289"/>
    </row>
    <row r="2290" spans="1:8" hidden="1">
      <c r="A2290" s="1">
        <v>44000</v>
      </c>
      <c r="B2290" t="s">
        <v>159</v>
      </c>
      <c r="C2290" t="s">
        <v>55</v>
      </c>
      <c r="D2290" s="56" t="s">
        <v>320</v>
      </c>
      <c r="F2290" s="44">
        <v>543.20000000000005</v>
      </c>
      <c r="G2290" s="44">
        <f t="shared" si="92"/>
        <v>-6823.7299999999141</v>
      </c>
      <c r="H2290"/>
    </row>
    <row r="2291" spans="1:8" hidden="1">
      <c r="A2291" s="1">
        <v>44005</v>
      </c>
      <c r="B2291" t="s">
        <v>78</v>
      </c>
      <c r="C2291" t="s">
        <v>55</v>
      </c>
      <c r="D2291" s="56" t="s">
        <v>314</v>
      </c>
      <c r="F2291" s="44">
        <v>-744.59</v>
      </c>
      <c r="G2291" s="44">
        <f t="shared" ref="G2291:G2292" si="93">G2290+F2291</f>
        <v>-7568.3199999999142</v>
      </c>
      <c r="H2291" s="82"/>
    </row>
    <row r="2292" spans="1:8" hidden="1">
      <c r="A2292" s="1">
        <v>44005</v>
      </c>
      <c r="B2292" t="s">
        <v>114</v>
      </c>
      <c r="C2292" t="s">
        <v>55</v>
      </c>
      <c r="D2292" s="5" t="s">
        <v>84</v>
      </c>
      <c r="E2292" s="5"/>
      <c r="F2292" s="84">
        <v>-37211.040000000001</v>
      </c>
      <c r="G2292" s="44">
        <f t="shared" si="93"/>
        <v>-44779.359999999913</v>
      </c>
      <c r="H2292" s="84"/>
    </row>
    <row r="2293" spans="1:8" hidden="1">
      <c r="A2293" s="1">
        <v>44020</v>
      </c>
      <c r="B2293" t="s">
        <v>78</v>
      </c>
      <c r="C2293" t="s">
        <v>55</v>
      </c>
      <c r="D2293" s="56" t="s">
        <v>314</v>
      </c>
      <c r="F2293" s="44">
        <v>-745.07</v>
      </c>
      <c r="G2293" s="44">
        <f t="shared" ref="G2293:G2297" si="94">G2292+F2293</f>
        <v>-45524.429999999913</v>
      </c>
      <c r="H2293" s="82"/>
    </row>
    <row r="2294" spans="1:8" hidden="1">
      <c r="A2294" s="1">
        <v>44027</v>
      </c>
      <c r="B2294" t="s">
        <v>248</v>
      </c>
      <c r="C2294" t="s">
        <v>55</v>
      </c>
      <c r="D2294" s="56" t="s">
        <v>70</v>
      </c>
      <c r="F2294" s="44">
        <v>606</v>
      </c>
      <c r="G2294" s="44">
        <f t="shared" si="94"/>
        <v>-44918.429999999913</v>
      </c>
      <c r="H2294" s="82"/>
    </row>
    <row r="2295" spans="1:8" hidden="1">
      <c r="A2295" s="1">
        <v>44027</v>
      </c>
      <c r="B2295" t="s">
        <v>248</v>
      </c>
      <c r="C2295" t="s">
        <v>55</v>
      </c>
      <c r="D2295" s="56" t="s">
        <v>71</v>
      </c>
      <c r="F2295" s="44">
        <v>1291</v>
      </c>
      <c r="G2295" s="44">
        <f t="shared" si="94"/>
        <v>-43627.429999999913</v>
      </c>
      <c r="H2295" s="82"/>
    </row>
    <row r="2296" spans="1:8" hidden="1">
      <c r="A2296" s="1">
        <v>44028</v>
      </c>
      <c r="B2296" t="s">
        <v>81</v>
      </c>
      <c r="C2296" t="s">
        <v>55</v>
      </c>
      <c r="D2296" s="56" t="s">
        <v>313</v>
      </c>
      <c r="F2296" s="44">
        <v>-400</v>
      </c>
      <c r="G2296" s="44">
        <f t="shared" si="94"/>
        <v>-44027.429999999913</v>
      </c>
      <c r="H2296" s="82"/>
    </row>
    <row r="2297" spans="1:8" hidden="1">
      <c r="A2297" s="1">
        <v>44035</v>
      </c>
      <c r="B2297" t="s">
        <v>78</v>
      </c>
      <c r="C2297" t="s">
        <v>55</v>
      </c>
      <c r="D2297" s="56" t="s">
        <v>314</v>
      </c>
      <c r="F2297" s="44">
        <v>-744.59</v>
      </c>
      <c r="G2297" s="44">
        <f t="shared" si="94"/>
        <v>-44772.019999999909</v>
      </c>
      <c r="H2297" s="82"/>
    </row>
    <row r="2298" spans="1:8" hidden="1">
      <c r="A2298" s="1">
        <v>44046</v>
      </c>
      <c r="B2298" t="s">
        <v>78</v>
      </c>
      <c r="C2298" t="s">
        <v>55</v>
      </c>
      <c r="D2298" s="56" t="s">
        <v>314</v>
      </c>
      <c r="F2298" s="44">
        <v>-745.07</v>
      </c>
      <c r="G2298" s="44">
        <f t="shared" ref="G2298:G2304" si="95">G2297+F2298</f>
        <v>-45517.089999999909</v>
      </c>
      <c r="H2298" s="82"/>
    </row>
    <row r="2299" spans="1:8" hidden="1">
      <c r="A2299" s="1">
        <v>44058</v>
      </c>
      <c r="B2299" t="s">
        <v>248</v>
      </c>
      <c r="C2299" t="s">
        <v>55</v>
      </c>
      <c r="D2299" s="56" t="s">
        <v>70</v>
      </c>
      <c r="F2299" s="44">
        <v>606</v>
      </c>
      <c r="G2299" s="44">
        <f t="shared" si="95"/>
        <v>-44911.089999999909</v>
      </c>
      <c r="H2299" s="82"/>
    </row>
    <row r="2300" spans="1:8" hidden="1">
      <c r="A2300" s="1">
        <v>44058</v>
      </c>
      <c r="B2300" t="s">
        <v>248</v>
      </c>
      <c r="C2300" t="s">
        <v>55</v>
      </c>
      <c r="D2300" s="56" t="s">
        <v>71</v>
      </c>
      <c r="F2300" s="44">
        <v>1291</v>
      </c>
      <c r="G2300" s="44">
        <f t="shared" si="95"/>
        <v>-43620.089999999909</v>
      </c>
      <c r="H2300" s="82"/>
    </row>
    <row r="2301" spans="1:8" hidden="1">
      <c r="A2301" s="1">
        <v>44059</v>
      </c>
      <c r="B2301" t="s">
        <v>81</v>
      </c>
      <c r="C2301" t="s">
        <v>55</v>
      </c>
      <c r="D2301" s="56" t="s">
        <v>313</v>
      </c>
      <c r="F2301" s="44">
        <v>-400</v>
      </c>
      <c r="G2301" s="44">
        <f t="shared" si="95"/>
        <v>-44020.089999999909</v>
      </c>
      <c r="H2301" s="82"/>
    </row>
    <row r="2302" spans="1:8" hidden="1">
      <c r="A2302" s="1">
        <v>44068</v>
      </c>
      <c r="B2302" t="s">
        <v>78</v>
      </c>
      <c r="C2302" t="s">
        <v>55</v>
      </c>
      <c r="D2302" s="56" t="s">
        <v>314</v>
      </c>
      <c r="F2302" s="44">
        <v>-1492.18</v>
      </c>
      <c r="G2302" s="44">
        <f t="shared" si="95"/>
        <v>-45512.269999999909</v>
      </c>
      <c r="H2302" s="82"/>
    </row>
    <row r="2303" spans="1:8" hidden="1">
      <c r="A2303" s="1">
        <v>44074</v>
      </c>
      <c r="B2303" t="s">
        <v>300</v>
      </c>
      <c r="C2303" t="s">
        <v>55</v>
      </c>
      <c r="D2303" s="56" t="s">
        <v>298</v>
      </c>
      <c r="F2303" s="44">
        <v>208.78</v>
      </c>
      <c r="G2303" s="44">
        <f t="shared" si="95"/>
        <v>-45303.489999999911</v>
      </c>
      <c r="H2303"/>
    </row>
    <row r="2304" spans="1:8" hidden="1">
      <c r="A2304" s="1">
        <v>44074</v>
      </c>
      <c r="B2304" t="s">
        <v>300</v>
      </c>
      <c r="C2304" t="s">
        <v>55</v>
      </c>
      <c r="D2304" s="56" t="s">
        <v>299</v>
      </c>
      <c r="F2304" s="44">
        <v>208.79</v>
      </c>
      <c r="G2304" s="44">
        <f t="shared" si="95"/>
        <v>-45094.69999999991</v>
      </c>
      <c r="H2304"/>
    </row>
    <row r="2305" spans="1:8" hidden="1">
      <c r="A2305" s="1">
        <v>44089</v>
      </c>
      <c r="B2305" t="s">
        <v>248</v>
      </c>
      <c r="C2305" t="s">
        <v>55</v>
      </c>
      <c r="D2305" s="56" t="s">
        <v>70</v>
      </c>
      <c r="F2305" s="44">
        <v>606</v>
      </c>
      <c r="G2305" s="44">
        <f t="shared" ref="G2305:G2311" si="96">G2304+F2305</f>
        <v>-44488.69999999991</v>
      </c>
      <c r="H2305" s="82"/>
    </row>
    <row r="2306" spans="1:8" hidden="1">
      <c r="A2306" s="1">
        <v>44089</v>
      </c>
      <c r="B2306" t="s">
        <v>248</v>
      </c>
      <c r="C2306" t="s">
        <v>55</v>
      </c>
      <c r="D2306" s="56" t="s">
        <v>71</v>
      </c>
      <c r="F2306" s="44">
        <v>1291</v>
      </c>
      <c r="G2306" s="44">
        <f t="shared" si="96"/>
        <v>-43197.69999999991</v>
      </c>
      <c r="H2306" s="82"/>
    </row>
    <row r="2307" spans="1:8" hidden="1">
      <c r="A2307" s="1">
        <v>44090</v>
      </c>
      <c r="B2307" t="s">
        <v>81</v>
      </c>
      <c r="C2307" t="s">
        <v>55</v>
      </c>
      <c r="D2307" s="56" t="s">
        <v>313</v>
      </c>
      <c r="F2307" s="44">
        <v>-400</v>
      </c>
      <c r="G2307" s="44">
        <f t="shared" si="96"/>
        <v>-43597.69999999991</v>
      </c>
      <c r="H2307" s="82"/>
    </row>
    <row r="2308" spans="1:8" hidden="1">
      <c r="A2308" s="1">
        <v>44097</v>
      </c>
      <c r="B2308" t="s">
        <v>78</v>
      </c>
      <c r="C2308" t="s">
        <v>55</v>
      </c>
      <c r="D2308" s="56" t="s">
        <v>314</v>
      </c>
      <c r="F2308" s="44">
        <v>-1492.18</v>
      </c>
      <c r="G2308" s="44">
        <f t="shared" si="96"/>
        <v>-45089.87999999991</v>
      </c>
      <c r="H2308" s="82"/>
    </row>
    <row r="2309" spans="1:8" hidden="1">
      <c r="A2309" s="1">
        <v>44102</v>
      </c>
      <c r="B2309" t="s">
        <v>113</v>
      </c>
      <c r="C2309" t="s">
        <v>55</v>
      </c>
      <c r="D2309" s="56" t="s">
        <v>308</v>
      </c>
      <c r="F2309" s="44">
        <v>558.62</v>
      </c>
      <c r="G2309" s="44">
        <f t="shared" si="96"/>
        <v>-44531.259999999907</v>
      </c>
      <c r="H2309" s="82"/>
    </row>
    <row r="2310" spans="1:8" hidden="1">
      <c r="A2310" s="1">
        <v>44102</v>
      </c>
      <c r="B2310" t="s">
        <v>113</v>
      </c>
      <c r="C2310" t="s">
        <v>55</v>
      </c>
      <c r="D2310" s="56" t="s">
        <v>309</v>
      </c>
      <c r="F2310" s="44">
        <v>558.62</v>
      </c>
      <c r="G2310" s="44">
        <f t="shared" si="96"/>
        <v>-43972.639999999905</v>
      </c>
      <c r="H2310" s="82"/>
    </row>
    <row r="2311" spans="1:8" hidden="1">
      <c r="A2311" s="1">
        <v>44105</v>
      </c>
      <c r="B2311" t="s">
        <v>80</v>
      </c>
      <c r="C2311" t="s">
        <v>55</v>
      </c>
      <c r="D2311" s="5" t="s">
        <v>87</v>
      </c>
      <c r="E2311" s="5"/>
      <c r="F2311" s="44">
        <v>220.95</v>
      </c>
      <c r="G2311" s="44">
        <f t="shared" si="96"/>
        <v>-43751.689999999908</v>
      </c>
      <c r="H2311"/>
    </row>
    <row r="2312" spans="1:8" hidden="1">
      <c r="A2312" s="1">
        <v>44119</v>
      </c>
      <c r="B2312" t="s">
        <v>248</v>
      </c>
      <c r="C2312" t="s">
        <v>55</v>
      </c>
      <c r="D2312" s="56" t="s">
        <v>70</v>
      </c>
      <c r="F2312" s="44">
        <v>606</v>
      </c>
      <c r="G2312" s="44">
        <f t="shared" ref="G2312:G2315" si="97">G2311+F2312</f>
        <v>-43145.689999999908</v>
      </c>
      <c r="H2312" s="82"/>
    </row>
    <row r="2313" spans="1:8" hidden="1">
      <c r="A2313" s="1">
        <v>44119</v>
      </c>
      <c r="B2313" t="s">
        <v>248</v>
      </c>
      <c r="C2313" t="s">
        <v>55</v>
      </c>
      <c r="D2313" s="56" t="s">
        <v>71</v>
      </c>
      <c r="F2313" s="44">
        <v>1291</v>
      </c>
      <c r="G2313" s="44">
        <f t="shared" si="97"/>
        <v>-41854.689999999908</v>
      </c>
      <c r="H2313" s="82"/>
    </row>
    <row r="2314" spans="1:8" hidden="1">
      <c r="A2314" s="1">
        <v>44120</v>
      </c>
      <c r="B2314" t="s">
        <v>81</v>
      </c>
      <c r="C2314" t="s">
        <v>55</v>
      </c>
      <c r="D2314" s="56" t="s">
        <v>313</v>
      </c>
      <c r="F2314" s="44">
        <v>-400</v>
      </c>
      <c r="G2314" s="44">
        <f t="shared" si="97"/>
        <v>-42254.689999999908</v>
      </c>
      <c r="H2314" s="82"/>
    </row>
    <row r="2315" spans="1:8" hidden="1">
      <c r="A2315" s="1">
        <v>44127</v>
      </c>
      <c r="B2315" t="s">
        <v>78</v>
      </c>
      <c r="C2315" t="s">
        <v>55</v>
      </c>
      <c r="D2315" s="56" t="s">
        <v>314</v>
      </c>
      <c r="F2315" s="44">
        <v>-1492.18</v>
      </c>
      <c r="G2315" s="44">
        <f t="shared" si="97"/>
        <v>-43746.869999999908</v>
      </c>
      <c r="H2315" s="82"/>
    </row>
    <row r="2316" spans="1:8" hidden="1">
      <c r="A2316" s="1">
        <v>44150</v>
      </c>
      <c r="B2316" t="s">
        <v>248</v>
      </c>
      <c r="C2316" t="s">
        <v>55</v>
      </c>
      <c r="D2316" s="56" t="s">
        <v>70</v>
      </c>
      <c r="F2316" s="44">
        <v>606</v>
      </c>
      <c r="G2316" s="44">
        <f t="shared" ref="G2316:G2335" si="98">G2315+F2316</f>
        <v>-43140.869999999908</v>
      </c>
      <c r="H2316"/>
    </row>
    <row r="2317" spans="1:8" hidden="1">
      <c r="A2317" s="1">
        <v>44150</v>
      </c>
      <c r="B2317" t="s">
        <v>248</v>
      </c>
      <c r="C2317" t="s">
        <v>55</v>
      </c>
      <c r="D2317" s="56" t="s">
        <v>71</v>
      </c>
      <c r="F2317" s="44">
        <v>1291</v>
      </c>
      <c r="G2317" s="44">
        <f t="shared" si="98"/>
        <v>-41849.869999999908</v>
      </c>
      <c r="H2317"/>
    </row>
    <row r="2318" spans="1:8" hidden="1">
      <c r="A2318" s="1">
        <v>44151</v>
      </c>
      <c r="B2318" t="s">
        <v>81</v>
      </c>
      <c r="C2318" t="s">
        <v>55</v>
      </c>
      <c r="D2318" s="56" t="s">
        <v>313</v>
      </c>
      <c r="F2318" s="44">
        <v>-400</v>
      </c>
      <c r="G2318" s="44">
        <f t="shared" si="98"/>
        <v>-42249.869999999908</v>
      </c>
      <c r="H2318"/>
    </row>
    <row r="2319" spans="1:8" hidden="1">
      <c r="A2319" s="1">
        <v>44158</v>
      </c>
      <c r="B2319" t="s">
        <v>114</v>
      </c>
      <c r="C2319" t="s">
        <v>55</v>
      </c>
      <c r="D2319" s="5" t="s">
        <v>84</v>
      </c>
      <c r="E2319" s="5"/>
      <c r="F2319" s="84">
        <v>-3038.24</v>
      </c>
      <c r="G2319" s="44">
        <f t="shared" si="98"/>
        <v>-45288.109999999906</v>
      </c>
      <c r="H2319"/>
    </row>
    <row r="2320" spans="1:8" hidden="1">
      <c r="A2320" s="1">
        <v>44158</v>
      </c>
      <c r="B2320" t="s">
        <v>114</v>
      </c>
      <c r="C2320" t="s">
        <v>55</v>
      </c>
      <c r="D2320" s="5" t="s">
        <v>84</v>
      </c>
      <c r="E2320" s="5"/>
      <c r="F2320" s="84">
        <v>-13000</v>
      </c>
      <c r="G2320" s="44">
        <f t="shared" si="98"/>
        <v>-58288.109999999906</v>
      </c>
      <c r="H2320"/>
    </row>
    <row r="2321" spans="1:8" hidden="1">
      <c r="A2321" s="1">
        <v>44158</v>
      </c>
      <c r="B2321" t="s">
        <v>78</v>
      </c>
      <c r="C2321" t="s">
        <v>55</v>
      </c>
      <c r="D2321" s="56" t="s">
        <v>314</v>
      </c>
      <c r="F2321" s="44">
        <v>-1492.18</v>
      </c>
      <c r="G2321" s="44">
        <f t="shared" si="98"/>
        <v>-59780.289999999906</v>
      </c>
      <c r="H2321"/>
    </row>
    <row r="2322" spans="1:8" hidden="1">
      <c r="A2322" s="1">
        <v>44180</v>
      </c>
      <c r="B2322" t="s">
        <v>248</v>
      </c>
      <c r="C2322" t="s">
        <v>55</v>
      </c>
      <c r="D2322" s="56" t="s">
        <v>70</v>
      </c>
      <c r="F2322" s="44">
        <v>606</v>
      </c>
      <c r="G2322" s="44">
        <f t="shared" si="98"/>
        <v>-59174.289999999906</v>
      </c>
      <c r="H2322" s="82"/>
    </row>
    <row r="2323" spans="1:8" hidden="1">
      <c r="A2323" s="1">
        <v>44180</v>
      </c>
      <c r="B2323" t="s">
        <v>248</v>
      </c>
      <c r="C2323" t="s">
        <v>55</v>
      </c>
      <c r="D2323" s="56" t="s">
        <v>71</v>
      </c>
      <c r="F2323" s="44">
        <v>1291</v>
      </c>
      <c r="G2323" s="44">
        <f t="shared" si="98"/>
        <v>-57883.289999999906</v>
      </c>
      <c r="H2323" s="82"/>
    </row>
    <row r="2324" spans="1:8" hidden="1">
      <c r="A2324" s="1">
        <v>44181</v>
      </c>
      <c r="B2324" t="s">
        <v>80</v>
      </c>
      <c r="C2324" t="s">
        <v>55</v>
      </c>
      <c r="D2324" s="5" t="s">
        <v>87</v>
      </c>
      <c r="E2324" s="5"/>
      <c r="F2324" s="44">
        <v>141.93</v>
      </c>
      <c r="G2324" s="44">
        <f t="shared" si="98"/>
        <v>-57741.359999999906</v>
      </c>
      <c r="H2324"/>
    </row>
    <row r="2325" spans="1:8" hidden="1">
      <c r="A2325" s="1">
        <v>44181</v>
      </c>
      <c r="B2325" t="s">
        <v>81</v>
      </c>
      <c r="C2325" t="s">
        <v>55</v>
      </c>
      <c r="D2325" s="56" t="s">
        <v>313</v>
      </c>
      <c r="F2325" s="44">
        <v>-400</v>
      </c>
      <c r="G2325" s="44">
        <f t="shared" si="98"/>
        <v>-58141.359999999906</v>
      </c>
      <c r="H2325" s="82"/>
    </row>
    <row r="2326" spans="1:8" hidden="1">
      <c r="A2326" s="1">
        <v>44188</v>
      </c>
      <c r="B2326" t="s">
        <v>78</v>
      </c>
      <c r="C2326" t="s">
        <v>55</v>
      </c>
      <c r="D2326" s="56" t="s">
        <v>314</v>
      </c>
      <c r="F2326" s="44">
        <v>-1492.18</v>
      </c>
      <c r="G2326" s="44">
        <f t="shared" si="98"/>
        <v>-59633.539999999906</v>
      </c>
      <c r="H2326" s="82"/>
    </row>
    <row r="2327" spans="1:8" hidden="1">
      <c r="A2327" s="1">
        <v>44203</v>
      </c>
      <c r="B2327" t="s">
        <v>117</v>
      </c>
      <c r="C2327" t="s">
        <v>55</v>
      </c>
      <c r="D2327" s="56" t="s">
        <v>321</v>
      </c>
      <c r="F2327" s="44">
        <v>273</v>
      </c>
      <c r="G2327" s="44">
        <f t="shared" si="98"/>
        <v>-59360.539999999906</v>
      </c>
    </row>
    <row r="2328" spans="1:8" hidden="1">
      <c r="A2328" s="1">
        <v>44211</v>
      </c>
      <c r="B2328" t="s">
        <v>248</v>
      </c>
      <c r="C2328" t="s">
        <v>55</v>
      </c>
      <c r="D2328" s="56" t="s">
        <v>70</v>
      </c>
      <c r="F2328" s="44">
        <v>606</v>
      </c>
      <c r="G2328" s="44">
        <f t="shared" si="98"/>
        <v>-58754.539999999906</v>
      </c>
      <c r="H2328" s="82"/>
    </row>
    <row r="2329" spans="1:8" hidden="1">
      <c r="A2329" s="1">
        <v>44211</v>
      </c>
      <c r="B2329" t="s">
        <v>248</v>
      </c>
      <c r="C2329" t="s">
        <v>55</v>
      </c>
      <c r="D2329" s="56" t="s">
        <v>71</v>
      </c>
      <c r="F2329" s="44">
        <v>1291</v>
      </c>
      <c r="G2329" s="44">
        <f t="shared" si="98"/>
        <v>-57463.539999999906</v>
      </c>
      <c r="H2329" s="82"/>
    </row>
    <row r="2330" spans="1:8" hidden="1">
      <c r="A2330" s="1">
        <v>44214</v>
      </c>
      <c r="B2330" t="s">
        <v>81</v>
      </c>
      <c r="C2330" t="s">
        <v>55</v>
      </c>
      <c r="D2330" s="56" t="s">
        <v>313</v>
      </c>
      <c r="F2330" s="44">
        <v>-400</v>
      </c>
      <c r="G2330" s="44">
        <f t="shared" si="98"/>
        <v>-57863.539999999906</v>
      </c>
      <c r="H2330" s="82"/>
    </row>
    <row r="2331" spans="1:8" hidden="1">
      <c r="A2331" s="1">
        <v>44218</v>
      </c>
      <c r="B2331" t="s">
        <v>78</v>
      </c>
      <c r="C2331" t="s">
        <v>55</v>
      </c>
      <c r="D2331" s="56" t="s">
        <v>314</v>
      </c>
      <c r="F2331" s="44">
        <v>-1492.18</v>
      </c>
      <c r="G2331" s="44">
        <f t="shared" si="98"/>
        <v>-59355.719999999907</v>
      </c>
      <c r="H2331" s="82"/>
    </row>
    <row r="2332" spans="1:8" hidden="1">
      <c r="A2332" s="1">
        <v>44221</v>
      </c>
      <c r="B2332" t="s">
        <v>114</v>
      </c>
      <c r="C2332" t="s">
        <v>55</v>
      </c>
      <c r="D2332" s="5" t="s">
        <v>322</v>
      </c>
      <c r="E2332" s="5"/>
      <c r="F2332" s="84">
        <v>-4750.0200000000004</v>
      </c>
      <c r="G2332" s="44">
        <f t="shared" si="98"/>
        <v>-64105.739999999903</v>
      </c>
      <c r="H2332"/>
    </row>
    <row r="2333" spans="1:8" hidden="1">
      <c r="A2333" s="1">
        <v>44225</v>
      </c>
      <c r="B2333" t="s">
        <v>159</v>
      </c>
      <c r="C2333" t="s">
        <v>55</v>
      </c>
      <c r="D2333" s="56" t="s">
        <v>319</v>
      </c>
      <c r="F2333" s="44">
        <v>929.05</v>
      </c>
      <c r="G2333" s="44">
        <f t="shared" si="98"/>
        <v>-63176.6899999999</v>
      </c>
      <c r="H2333"/>
    </row>
    <row r="2334" spans="1:8" hidden="1">
      <c r="A2334" s="1">
        <v>44225</v>
      </c>
      <c r="B2334" t="s">
        <v>159</v>
      </c>
      <c r="C2334" t="s">
        <v>55</v>
      </c>
      <c r="D2334" s="56" t="s">
        <v>320</v>
      </c>
      <c r="F2334" s="44">
        <v>543.20000000000005</v>
      </c>
      <c r="G2334" s="44">
        <f t="shared" si="98"/>
        <v>-62633.489999999903</v>
      </c>
      <c r="H2334"/>
    </row>
    <row r="2335" spans="1:8" hidden="1">
      <c r="A2335" s="1">
        <v>44236</v>
      </c>
      <c r="B2335" t="s">
        <v>113</v>
      </c>
      <c r="C2335" t="s">
        <v>55</v>
      </c>
      <c r="D2335" s="5" t="s">
        <v>86</v>
      </c>
      <c r="E2335" s="5"/>
      <c r="F2335" s="44">
        <v>342</v>
      </c>
      <c r="G2335" s="44">
        <f t="shared" si="98"/>
        <v>-62291.489999999903</v>
      </c>
      <c r="H2335"/>
    </row>
    <row r="2336" spans="1:8" hidden="1">
      <c r="A2336" s="1">
        <v>44242</v>
      </c>
      <c r="B2336" t="s">
        <v>248</v>
      </c>
      <c r="C2336" t="s">
        <v>55</v>
      </c>
      <c r="D2336" s="56" t="s">
        <v>70</v>
      </c>
      <c r="F2336" s="44">
        <v>606</v>
      </c>
      <c r="G2336" s="44">
        <f t="shared" ref="G2336:G2342" si="99">G2335+F2336</f>
        <v>-61685.489999999903</v>
      </c>
      <c r="H2336" s="82"/>
    </row>
    <row r="2337" spans="1:8" hidden="1">
      <c r="A2337" s="1">
        <v>44242</v>
      </c>
      <c r="B2337" t="s">
        <v>248</v>
      </c>
      <c r="C2337" t="s">
        <v>55</v>
      </c>
      <c r="D2337" s="56" t="s">
        <v>71</v>
      </c>
      <c r="F2337" s="44">
        <v>1291</v>
      </c>
      <c r="G2337" s="44">
        <f t="shared" si="99"/>
        <v>-60394.489999999903</v>
      </c>
      <c r="H2337" s="82"/>
    </row>
    <row r="2338" spans="1:8" hidden="1">
      <c r="A2338" s="1">
        <v>44243</v>
      </c>
      <c r="B2338" t="s">
        <v>81</v>
      </c>
      <c r="C2338" t="s">
        <v>55</v>
      </c>
      <c r="D2338" s="56" t="s">
        <v>313</v>
      </c>
      <c r="F2338" s="44">
        <v>-400</v>
      </c>
      <c r="G2338" s="44">
        <f t="shared" si="99"/>
        <v>-60794.489999999903</v>
      </c>
      <c r="H2338" s="82"/>
    </row>
    <row r="2339" spans="1:8" hidden="1">
      <c r="A2339" s="1">
        <v>44251</v>
      </c>
      <c r="B2339" t="s">
        <v>300</v>
      </c>
      <c r="C2339" t="s">
        <v>55</v>
      </c>
      <c r="D2339" s="56" t="s">
        <v>298</v>
      </c>
      <c r="F2339" s="44">
        <v>207.21</v>
      </c>
      <c r="G2339" s="44">
        <f t="shared" si="99"/>
        <v>-60587.279999999904</v>
      </c>
      <c r="H2339"/>
    </row>
    <row r="2340" spans="1:8" hidden="1">
      <c r="A2340" s="1">
        <v>44251</v>
      </c>
      <c r="B2340" t="s">
        <v>300</v>
      </c>
      <c r="C2340" t="s">
        <v>55</v>
      </c>
      <c r="D2340" s="56" t="s">
        <v>299</v>
      </c>
      <c r="F2340" s="44">
        <v>207.21</v>
      </c>
      <c r="G2340" s="44">
        <f t="shared" si="99"/>
        <v>-60380.069999999905</v>
      </c>
      <c r="H2340"/>
    </row>
    <row r="2341" spans="1:8" hidden="1">
      <c r="A2341" s="1">
        <v>44252</v>
      </c>
      <c r="B2341" t="s">
        <v>78</v>
      </c>
      <c r="C2341" t="s">
        <v>55</v>
      </c>
      <c r="D2341" s="56" t="s">
        <v>314</v>
      </c>
      <c r="F2341" s="44">
        <v>-1492.18</v>
      </c>
      <c r="G2341" s="44">
        <f t="shared" si="99"/>
        <v>-61872.249999999905</v>
      </c>
      <c r="H2341" s="82"/>
    </row>
    <row r="2342" spans="1:8" hidden="1">
      <c r="A2342" s="1">
        <v>44270</v>
      </c>
      <c r="B2342" t="s">
        <v>117</v>
      </c>
      <c r="C2342" t="s">
        <v>55</v>
      </c>
      <c r="D2342" s="5" t="s">
        <v>58</v>
      </c>
      <c r="E2342" s="5"/>
      <c r="F2342" s="44">
        <v>55</v>
      </c>
      <c r="G2342" s="44">
        <f t="shared" si="99"/>
        <v>-61817.249999999905</v>
      </c>
      <c r="H2342"/>
    </row>
    <row r="2343" spans="1:8" hidden="1">
      <c r="A2343" s="1">
        <v>44270</v>
      </c>
      <c r="B2343" t="s">
        <v>248</v>
      </c>
      <c r="C2343" t="s">
        <v>55</v>
      </c>
      <c r="D2343" s="56" t="s">
        <v>70</v>
      </c>
      <c r="F2343" s="44">
        <v>606</v>
      </c>
      <c r="G2343" s="44">
        <f t="shared" ref="G2343:G2350" si="100">G2342+F2343</f>
        <v>-61211.249999999905</v>
      </c>
      <c r="H2343" s="82"/>
    </row>
    <row r="2344" spans="1:8" hidden="1">
      <c r="A2344" s="1">
        <v>40617</v>
      </c>
      <c r="B2344" t="s">
        <v>248</v>
      </c>
      <c r="C2344" t="s">
        <v>55</v>
      </c>
      <c r="D2344" s="56" t="s">
        <v>71</v>
      </c>
      <c r="F2344" s="44">
        <v>1291</v>
      </c>
      <c r="G2344" s="44">
        <f t="shared" si="100"/>
        <v>-59920.249999999905</v>
      </c>
      <c r="H2344" s="82"/>
    </row>
    <row r="2345" spans="1:8" hidden="1">
      <c r="A2345" s="1">
        <v>44271</v>
      </c>
      <c r="B2345" t="s">
        <v>81</v>
      </c>
      <c r="C2345" t="s">
        <v>55</v>
      </c>
      <c r="D2345" s="56" t="s">
        <v>313</v>
      </c>
      <c r="F2345" s="44">
        <v>-400</v>
      </c>
      <c r="G2345" s="44">
        <f t="shared" si="100"/>
        <v>-60320.249999999905</v>
      </c>
      <c r="H2345" s="82"/>
    </row>
    <row r="2346" spans="1:8" hidden="1">
      <c r="A2346" s="1">
        <v>44280</v>
      </c>
      <c r="B2346" t="s">
        <v>159</v>
      </c>
      <c r="C2346" t="s">
        <v>55</v>
      </c>
      <c r="D2346" s="56" t="s">
        <v>323</v>
      </c>
      <c r="F2346" s="44">
        <v>929.05</v>
      </c>
      <c r="G2346" s="44">
        <f t="shared" si="100"/>
        <v>-59391.199999999903</v>
      </c>
      <c r="H2346"/>
    </row>
    <row r="2347" spans="1:8" hidden="1">
      <c r="A2347" s="1">
        <v>44280</v>
      </c>
      <c r="B2347" t="s">
        <v>159</v>
      </c>
      <c r="C2347" t="s">
        <v>55</v>
      </c>
      <c r="D2347" s="56" t="s">
        <v>324</v>
      </c>
      <c r="F2347" s="44">
        <v>543.20000000000005</v>
      </c>
      <c r="G2347" s="44">
        <f t="shared" si="100"/>
        <v>-58847.999999999905</v>
      </c>
      <c r="H2347"/>
    </row>
    <row r="2348" spans="1:8" hidden="1">
      <c r="A2348" s="1">
        <v>44280</v>
      </c>
      <c r="B2348" t="s">
        <v>78</v>
      </c>
      <c r="C2348" t="s">
        <v>55</v>
      </c>
      <c r="D2348" s="56" t="s">
        <v>314</v>
      </c>
      <c r="F2348" s="44">
        <v>-1492.18</v>
      </c>
      <c r="G2348" s="44">
        <f t="shared" si="100"/>
        <v>-60340.179999999906</v>
      </c>
      <c r="H2348" s="82"/>
    </row>
    <row r="2349" spans="1:8" hidden="1">
      <c r="A2349" s="1">
        <v>44281</v>
      </c>
      <c r="B2349" t="s">
        <v>132</v>
      </c>
      <c r="C2349" t="s">
        <v>55</v>
      </c>
      <c r="D2349" t="s">
        <v>325</v>
      </c>
      <c r="E2349"/>
      <c r="F2349" s="44">
        <v>1514</v>
      </c>
      <c r="G2349" s="44">
        <f t="shared" si="100"/>
        <v>-58826.179999999906</v>
      </c>
      <c r="H2349"/>
    </row>
    <row r="2350" spans="1:8" hidden="1">
      <c r="A2350" s="1">
        <v>44294</v>
      </c>
      <c r="B2350" t="s">
        <v>68</v>
      </c>
      <c r="C2350" t="s">
        <v>55</v>
      </c>
      <c r="D2350" s="5" t="s">
        <v>327</v>
      </c>
      <c r="E2350" s="5"/>
      <c r="F2350" s="62">
        <v>7146.14</v>
      </c>
      <c r="G2350" s="44">
        <f t="shared" si="100"/>
        <v>-51680.039999999906</v>
      </c>
    </row>
    <row r="2351" spans="1:8" hidden="1">
      <c r="A2351" s="1">
        <v>44300</v>
      </c>
      <c r="B2351" t="s">
        <v>328</v>
      </c>
      <c r="C2351" t="s">
        <v>55</v>
      </c>
      <c r="D2351" s="5" t="s">
        <v>329</v>
      </c>
      <c r="E2351" s="5"/>
      <c r="F2351" s="62">
        <v>616</v>
      </c>
      <c r="G2351" s="44">
        <f t="shared" ref="G2351:G2375" si="101">G2350+F2351</f>
        <v>-51064.039999999906</v>
      </c>
    </row>
    <row r="2352" spans="1:8" hidden="1">
      <c r="A2352" s="1">
        <v>44301</v>
      </c>
      <c r="B2352" t="s">
        <v>248</v>
      </c>
      <c r="C2352" t="s">
        <v>55</v>
      </c>
      <c r="D2352" s="56" t="s">
        <v>70</v>
      </c>
      <c r="F2352" s="44">
        <v>606</v>
      </c>
      <c r="G2352" s="44">
        <f t="shared" si="101"/>
        <v>-50458.039999999906</v>
      </c>
      <c r="H2352" s="82"/>
    </row>
    <row r="2353" spans="1:8" hidden="1">
      <c r="A2353" s="1">
        <v>40648</v>
      </c>
      <c r="B2353" t="s">
        <v>248</v>
      </c>
      <c r="C2353" t="s">
        <v>55</v>
      </c>
      <c r="D2353" s="56" t="s">
        <v>71</v>
      </c>
      <c r="F2353" s="44">
        <v>1291</v>
      </c>
      <c r="G2353" s="44">
        <f t="shared" si="101"/>
        <v>-49167.039999999906</v>
      </c>
      <c r="H2353" s="82"/>
    </row>
    <row r="2354" spans="1:8" hidden="1">
      <c r="A2354" s="1">
        <v>44302</v>
      </c>
      <c r="B2354" t="s">
        <v>81</v>
      </c>
      <c r="C2354" t="s">
        <v>55</v>
      </c>
      <c r="D2354" s="56" t="s">
        <v>313</v>
      </c>
      <c r="F2354" s="44">
        <v>-400</v>
      </c>
      <c r="G2354" s="44">
        <f t="shared" si="101"/>
        <v>-49567.039999999906</v>
      </c>
      <c r="H2354" s="82"/>
    </row>
    <row r="2355" spans="1:8" hidden="1">
      <c r="A2355" s="1">
        <v>44306</v>
      </c>
      <c r="B2355" t="s">
        <v>78</v>
      </c>
      <c r="C2355" t="s">
        <v>55</v>
      </c>
      <c r="D2355" s="56" t="s">
        <v>314</v>
      </c>
      <c r="F2355" s="44">
        <v>-744.59</v>
      </c>
      <c r="G2355" s="44">
        <f t="shared" si="101"/>
        <v>-50311.629999999903</v>
      </c>
      <c r="H2355" s="82"/>
    </row>
    <row r="2356" spans="1:8" hidden="1">
      <c r="A2356" s="1">
        <v>44307</v>
      </c>
      <c r="B2356" t="s">
        <v>62</v>
      </c>
      <c r="C2356" t="s">
        <v>55</v>
      </c>
      <c r="D2356" s="5" t="s">
        <v>62</v>
      </c>
      <c r="E2356" s="5"/>
      <c r="F2356" s="9">
        <v>440</v>
      </c>
      <c r="G2356" s="44">
        <f t="shared" si="101"/>
        <v>-49871.629999999903</v>
      </c>
    </row>
    <row r="2357" spans="1:8" hidden="1">
      <c r="A2357" s="1">
        <v>44307</v>
      </c>
      <c r="B2357" t="s">
        <v>132</v>
      </c>
      <c r="C2357" t="s">
        <v>55</v>
      </c>
      <c r="D2357" t="s">
        <v>330</v>
      </c>
      <c r="E2357"/>
      <c r="F2357" s="44">
        <v>643</v>
      </c>
      <c r="G2357" s="44">
        <f t="shared" si="101"/>
        <v>-49228.629999999903</v>
      </c>
      <c r="H2357"/>
    </row>
    <row r="2358" spans="1:8" hidden="1">
      <c r="A2358" s="1">
        <v>44313</v>
      </c>
      <c r="B2358" t="s">
        <v>132</v>
      </c>
      <c r="C2358" t="s">
        <v>55</v>
      </c>
      <c r="D2358" t="s">
        <v>331</v>
      </c>
      <c r="E2358"/>
      <c r="F2358" s="44">
        <v>-491.35</v>
      </c>
      <c r="G2358" s="44">
        <f t="shared" si="101"/>
        <v>-49719.979999999901</v>
      </c>
      <c r="H2358"/>
    </row>
    <row r="2359" spans="1:8" hidden="1">
      <c r="A2359" s="1">
        <v>44313</v>
      </c>
      <c r="B2359" t="s">
        <v>132</v>
      </c>
      <c r="C2359" t="s">
        <v>55</v>
      </c>
      <c r="D2359" t="s">
        <v>332</v>
      </c>
      <c r="E2359"/>
      <c r="F2359" s="44">
        <v>1514</v>
      </c>
      <c r="G2359" s="44">
        <f t="shared" si="101"/>
        <v>-48205.979999999901</v>
      </c>
      <c r="H2359"/>
    </row>
    <row r="2360" spans="1:8" hidden="1">
      <c r="A2360" s="1">
        <v>44314</v>
      </c>
      <c r="B2360" t="s">
        <v>78</v>
      </c>
      <c r="C2360" t="s">
        <v>55</v>
      </c>
      <c r="D2360" s="56" t="s">
        <v>314</v>
      </c>
      <c r="F2360" s="44">
        <v>-744.59</v>
      </c>
      <c r="G2360" s="44">
        <f t="shared" si="101"/>
        <v>-48950.569999999898</v>
      </c>
      <c r="H2360" s="82"/>
    </row>
    <row r="2361" spans="1:8" hidden="1">
      <c r="A2361" s="1">
        <v>44322</v>
      </c>
      <c r="B2361" t="s">
        <v>114</v>
      </c>
      <c r="C2361" t="s">
        <v>55</v>
      </c>
      <c r="D2361" s="5" t="s">
        <v>322</v>
      </c>
      <c r="E2361" s="5"/>
      <c r="F2361" s="84">
        <v>-4750.0200000000004</v>
      </c>
      <c r="G2361" s="44">
        <f t="shared" si="101"/>
        <v>-53700.589999999895</v>
      </c>
      <c r="H2361"/>
    </row>
    <row r="2362" spans="1:8" hidden="1">
      <c r="A2362" s="1">
        <v>44322</v>
      </c>
      <c r="B2362" t="s">
        <v>113</v>
      </c>
      <c r="C2362" t="s">
        <v>55</v>
      </c>
      <c r="D2362" s="5" t="s">
        <v>86</v>
      </c>
      <c r="E2362" s="5"/>
      <c r="F2362" s="44">
        <v>342</v>
      </c>
      <c r="G2362" s="44">
        <f t="shared" si="101"/>
        <v>-53358.589999999895</v>
      </c>
      <c r="H2362"/>
    </row>
    <row r="2363" spans="1:8" hidden="1">
      <c r="A2363" s="1">
        <v>44331</v>
      </c>
      <c r="B2363" t="s">
        <v>248</v>
      </c>
      <c r="C2363" t="s">
        <v>55</v>
      </c>
      <c r="D2363" s="56" t="s">
        <v>70</v>
      </c>
      <c r="F2363" s="44">
        <v>606</v>
      </c>
      <c r="G2363" s="44">
        <f t="shared" si="101"/>
        <v>-52752.589999999895</v>
      </c>
      <c r="H2363" s="82"/>
    </row>
    <row r="2364" spans="1:8" hidden="1">
      <c r="A2364" s="1">
        <v>44331</v>
      </c>
      <c r="B2364" t="s">
        <v>248</v>
      </c>
      <c r="C2364" t="s">
        <v>55</v>
      </c>
      <c r="D2364" s="56" t="s">
        <v>71</v>
      </c>
      <c r="F2364" s="44">
        <v>1291</v>
      </c>
      <c r="G2364" s="44">
        <f t="shared" si="101"/>
        <v>-51461.589999999895</v>
      </c>
      <c r="H2364" s="82"/>
    </row>
    <row r="2365" spans="1:8" hidden="1">
      <c r="A2365" s="1">
        <v>44333</v>
      </c>
      <c r="B2365" t="s">
        <v>81</v>
      </c>
      <c r="C2365" t="s">
        <v>55</v>
      </c>
      <c r="D2365" s="56" t="s">
        <v>313</v>
      </c>
      <c r="F2365" s="44">
        <v>-400</v>
      </c>
      <c r="G2365" s="44">
        <f t="shared" si="101"/>
        <v>-51861.589999999895</v>
      </c>
      <c r="H2365" s="82"/>
    </row>
    <row r="2366" spans="1:8" hidden="1">
      <c r="A2366" s="1">
        <v>44335</v>
      </c>
      <c r="B2366" t="s">
        <v>80</v>
      </c>
      <c r="C2366" t="s">
        <v>55</v>
      </c>
      <c r="D2366" s="5" t="s">
        <v>87</v>
      </c>
      <c r="E2366" s="5"/>
      <c r="F2366" s="44">
        <v>141.93</v>
      </c>
      <c r="G2366" s="44">
        <f t="shared" si="101"/>
        <v>-51719.659999999894</v>
      </c>
      <c r="H2366"/>
    </row>
    <row r="2367" spans="1:8" hidden="1">
      <c r="A2367" s="1">
        <v>44343</v>
      </c>
      <c r="B2367" t="s">
        <v>78</v>
      </c>
      <c r="C2367" t="s">
        <v>55</v>
      </c>
      <c r="D2367" s="56" t="s">
        <v>314</v>
      </c>
      <c r="F2367" s="44">
        <v>-1492.18</v>
      </c>
      <c r="G2367" s="44">
        <f t="shared" si="101"/>
        <v>-53211.839999999895</v>
      </c>
      <c r="H2367" s="82"/>
    </row>
    <row r="2368" spans="1:8" hidden="1">
      <c r="A2368" s="1">
        <v>44362</v>
      </c>
      <c r="B2368" t="s">
        <v>248</v>
      </c>
      <c r="C2368" t="s">
        <v>55</v>
      </c>
      <c r="D2368" s="56" t="s">
        <v>70</v>
      </c>
      <c r="F2368" s="44">
        <v>606</v>
      </c>
      <c r="G2368" s="44">
        <f t="shared" si="101"/>
        <v>-52605.839999999895</v>
      </c>
      <c r="H2368" s="82"/>
    </row>
    <row r="2369" spans="1:8" hidden="1">
      <c r="A2369" s="1">
        <v>44362</v>
      </c>
      <c r="B2369" t="s">
        <v>248</v>
      </c>
      <c r="C2369" t="s">
        <v>55</v>
      </c>
      <c r="D2369" s="56" t="s">
        <v>71</v>
      </c>
      <c r="F2369" s="44">
        <v>1291</v>
      </c>
      <c r="G2369" s="44">
        <f t="shared" si="101"/>
        <v>-51314.839999999895</v>
      </c>
      <c r="H2369" s="82"/>
    </row>
    <row r="2370" spans="1:8" hidden="1">
      <c r="A2370" s="1">
        <v>44363</v>
      </c>
      <c r="B2370" t="s">
        <v>81</v>
      </c>
      <c r="C2370" t="s">
        <v>55</v>
      </c>
      <c r="D2370" s="56" t="s">
        <v>313</v>
      </c>
      <c r="F2370" s="44">
        <v>-400</v>
      </c>
      <c r="G2370" s="44">
        <f t="shared" si="101"/>
        <v>-51714.839999999895</v>
      </c>
      <c r="H2370" s="82"/>
    </row>
    <row r="2371" spans="1:8" hidden="1">
      <c r="A2371" s="1">
        <v>44368</v>
      </c>
      <c r="B2371" t="s">
        <v>78</v>
      </c>
      <c r="C2371" t="s">
        <v>55</v>
      </c>
      <c r="D2371" s="56" t="s">
        <v>314</v>
      </c>
      <c r="F2371" s="44">
        <v>-744.59</v>
      </c>
      <c r="G2371" s="44">
        <f t="shared" si="101"/>
        <v>-52459.429999999891</v>
      </c>
      <c r="H2371" s="82"/>
    </row>
    <row r="2372" spans="1:8" hidden="1">
      <c r="A2372" s="1">
        <v>44375</v>
      </c>
      <c r="B2372" t="s">
        <v>78</v>
      </c>
      <c r="C2372" t="s">
        <v>55</v>
      </c>
      <c r="D2372" s="56" t="s">
        <v>314</v>
      </c>
      <c r="F2372" s="44">
        <v>-744.59</v>
      </c>
      <c r="G2372" s="44">
        <f t="shared" si="101"/>
        <v>-53204.019999999888</v>
      </c>
      <c r="H2372" s="82"/>
    </row>
    <row r="2373" spans="1:8" hidden="1">
      <c r="A2373" s="1">
        <v>44377</v>
      </c>
      <c r="B2373" t="s">
        <v>80</v>
      </c>
      <c r="C2373" t="s">
        <v>55</v>
      </c>
      <c r="D2373" s="5" t="s">
        <v>87</v>
      </c>
      <c r="E2373" s="5"/>
      <c r="F2373" s="44">
        <v>141.93</v>
      </c>
      <c r="G2373" s="44">
        <f t="shared" si="101"/>
        <v>-53062.089999999887</v>
      </c>
      <c r="H2373"/>
    </row>
    <row r="2374" spans="1:8" hidden="1">
      <c r="A2374" s="1">
        <v>44392</v>
      </c>
      <c r="B2374" t="s">
        <v>159</v>
      </c>
      <c r="C2374" t="s">
        <v>55</v>
      </c>
      <c r="D2374" s="56" t="s">
        <v>323</v>
      </c>
      <c r="F2374" s="44">
        <v>929.04</v>
      </c>
      <c r="G2374" s="44">
        <f t="shared" si="101"/>
        <v>-52133.049999999886</v>
      </c>
      <c r="H2374"/>
    </row>
    <row r="2375" spans="1:8" hidden="1">
      <c r="A2375" s="1">
        <v>44392</v>
      </c>
      <c r="B2375" t="s">
        <v>159</v>
      </c>
      <c r="C2375" t="s">
        <v>55</v>
      </c>
      <c r="D2375" s="56" t="s">
        <v>324</v>
      </c>
      <c r="F2375" s="44">
        <v>543.20000000000005</v>
      </c>
      <c r="G2375" s="44">
        <f t="shared" si="101"/>
        <v>-51589.849999999889</v>
      </c>
      <c r="H2375"/>
    </row>
    <row r="2376" spans="1:8" hidden="1">
      <c r="A2376" s="1">
        <v>44392</v>
      </c>
      <c r="B2376" t="s">
        <v>248</v>
      </c>
      <c r="C2376" t="s">
        <v>55</v>
      </c>
      <c r="D2376" s="56" t="s">
        <v>70</v>
      </c>
      <c r="F2376" s="44">
        <v>606</v>
      </c>
      <c r="G2376" s="44">
        <f t="shared" ref="G2376:G2390" si="102">G2375+F2376</f>
        <v>-50983.849999999889</v>
      </c>
      <c r="H2376" s="82"/>
    </row>
    <row r="2377" spans="1:8" hidden="1">
      <c r="A2377" s="1">
        <v>44392</v>
      </c>
      <c r="B2377" t="s">
        <v>248</v>
      </c>
      <c r="C2377" t="s">
        <v>55</v>
      </c>
      <c r="D2377" s="56" t="s">
        <v>71</v>
      </c>
      <c r="F2377" s="44">
        <v>1291</v>
      </c>
      <c r="G2377" s="44">
        <f t="shared" si="102"/>
        <v>-49692.849999999889</v>
      </c>
      <c r="H2377" s="82"/>
    </row>
    <row r="2378" spans="1:8" hidden="1">
      <c r="A2378" s="1">
        <v>44393</v>
      </c>
      <c r="B2378" t="s">
        <v>81</v>
      </c>
      <c r="C2378" t="s">
        <v>55</v>
      </c>
      <c r="D2378" s="56" t="s">
        <v>313</v>
      </c>
      <c r="F2378" s="44">
        <v>-400</v>
      </c>
      <c r="G2378" s="44">
        <f t="shared" si="102"/>
        <v>-50092.849999999889</v>
      </c>
      <c r="H2378" s="82"/>
    </row>
    <row r="2379" spans="1:8" hidden="1">
      <c r="A2379" s="1">
        <v>44398</v>
      </c>
      <c r="B2379" t="s">
        <v>78</v>
      </c>
      <c r="C2379" t="s">
        <v>55</v>
      </c>
      <c r="D2379" s="56" t="s">
        <v>314</v>
      </c>
      <c r="F2379" s="44">
        <v>-744.59</v>
      </c>
      <c r="G2379" s="44">
        <f t="shared" si="102"/>
        <v>-50837.439999999886</v>
      </c>
      <c r="H2379" s="82"/>
    </row>
    <row r="2380" spans="1:8" hidden="1">
      <c r="A2380" s="1">
        <v>44405</v>
      </c>
      <c r="B2380" t="s">
        <v>78</v>
      </c>
      <c r="C2380" t="s">
        <v>55</v>
      </c>
      <c r="D2380" s="56" t="s">
        <v>314</v>
      </c>
      <c r="F2380" s="44">
        <v>-744.59</v>
      </c>
      <c r="G2380" s="44">
        <f t="shared" si="102"/>
        <v>-51582.029999999882</v>
      </c>
      <c r="H2380" s="82"/>
    </row>
    <row r="2381" spans="1:8" hidden="1">
      <c r="A2381" s="1">
        <v>44412</v>
      </c>
      <c r="B2381" t="s">
        <v>114</v>
      </c>
      <c r="C2381" t="s">
        <v>55</v>
      </c>
      <c r="D2381" s="5" t="s">
        <v>338</v>
      </c>
      <c r="E2381" s="5"/>
      <c r="F2381" s="84">
        <v>7500</v>
      </c>
      <c r="G2381" s="44">
        <f t="shared" si="102"/>
        <v>-44082.029999999882</v>
      </c>
      <c r="H2381"/>
    </row>
    <row r="2382" spans="1:8" hidden="1">
      <c r="A2382" s="1">
        <v>44423</v>
      </c>
      <c r="B2382" t="s">
        <v>248</v>
      </c>
      <c r="C2382" t="s">
        <v>55</v>
      </c>
      <c r="D2382" s="56" t="s">
        <v>70</v>
      </c>
      <c r="F2382" s="44">
        <v>606</v>
      </c>
      <c r="G2382" s="44">
        <f t="shared" si="102"/>
        <v>-43476.029999999882</v>
      </c>
      <c r="H2382" s="82"/>
    </row>
    <row r="2383" spans="1:8" hidden="1">
      <c r="A2383" s="1">
        <v>44423</v>
      </c>
      <c r="B2383" t="s">
        <v>248</v>
      </c>
      <c r="C2383" t="s">
        <v>55</v>
      </c>
      <c r="D2383" s="56" t="s">
        <v>71</v>
      </c>
      <c r="F2383" s="44">
        <v>1291</v>
      </c>
      <c r="G2383" s="44">
        <f t="shared" si="102"/>
        <v>-42185.029999999882</v>
      </c>
      <c r="H2383" s="82"/>
    </row>
    <row r="2384" spans="1:8" hidden="1">
      <c r="A2384" s="1">
        <v>44424</v>
      </c>
      <c r="B2384" t="s">
        <v>81</v>
      </c>
      <c r="C2384" t="s">
        <v>55</v>
      </c>
      <c r="D2384" s="56" t="s">
        <v>313</v>
      </c>
      <c r="F2384" s="44">
        <v>-400</v>
      </c>
      <c r="G2384" s="44">
        <f t="shared" si="102"/>
        <v>-42585.029999999882</v>
      </c>
      <c r="H2384" s="82"/>
    </row>
    <row r="2385" spans="1:9" hidden="1">
      <c r="A2385" s="1">
        <v>44429</v>
      </c>
      <c r="B2385" t="s">
        <v>78</v>
      </c>
      <c r="C2385" t="s">
        <v>55</v>
      </c>
      <c r="D2385" s="56" t="s">
        <v>314</v>
      </c>
      <c r="F2385" s="44">
        <v>-744.59</v>
      </c>
      <c r="G2385" s="44">
        <f t="shared" si="102"/>
        <v>-43329.619999999879</v>
      </c>
      <c r="H2385" s="82"/>
    </row>
    <row r="2386" spans="1:9" hidden="1">
      <c r="A2386" s="1">
        <v>44433</v>
      </c>
      <c r="B2386" t="s">
        <v>300</v>
      </c>
      <c r="C2386" t="s">
        <v>55</v>
      </c>
      <c r="D2386" s="56" t="s">
        <v>298</v>
      </c>
      <c r="F2386" s="44">
        <v>207.21</v>
      </c>
      <c r="G2386" s="44">
        <f t="shared" si="102"/>
        <v>-43122.40999999988</v>
      </c>
      <c r="H2386"/>
    </row>
    <row r="2387" spans="1:9" hidden="1">
      <c r="A2387" s="1">
        <v>44433</v>
      </c>
      <c r="B2387" t="s">
        <v>300</v>
      </c>
      <c r="C2387" t="s">
        <v>55</v>
      </c>
      <c r="D2387" s="56" t="s">
        <v>299</v>
      </c>
      <c r="F2387" s="44">
        <v>207.21</v>
      </c>
      <c r="G2387" s="44">
        <f t="shared" si="102"/>
        <v>-42915.199999999881</v>
      </c>
      <c r="H2387"/>
    </row>
    <row r="2388" spans="1:9" hidden="1">
      <c r="A2388" s="1">
        <v>44439</v>
      </c>
      <c r="B2388" t="s">
        <v>78</v>
      </c>
      <c r="C2388" t="s">
        <v>55</v>
      </c>
      <c r="D2388" s="56" t="s">
        <v>314</v>
      </c>
      <c r="F2388" s="44">
        <v>-744.59</v>
      </c>
      <c r="G2388" s="44">
        <f t="shared" si="102"/>
        <v>-43659.789999999877</v>
      </c>
      <c r="H2388" s="82"/>
    </row>
    <row r="2389" spans="1:9" hidden="1">
      <c r="A2389" s="1">
        <v>44449</v>
      </c>
      <c r="B2389" t="s">
        <v>159</v>
      </c>
      <c r="C2389" t="s">
        <v>55</v>
      </c>
      <c r="D2389" s="56" t="s">
        <v>323</v>
      </c>
      <c r="F2389" s="44">
        <v>929.05</v>
      </c>
      <c r="G2389" s="44">
        <f t="shared" si="102"/>
        <v>-42730.739999999874</v>
      </c>
      <c r="H2389"/>
    </row>
    <row r="2390" spans="1:9" hidden="1">
      <c r="A2390" s="1">
        <v>44449</v>
      </c>
      <c r="B2390" t="s">
        <v>159</v>
      </c>
      <c r="C2390" t="s">
        <v>55</v>
      </c>
      <c r="D2390" s="56" t="s">
        <v>324</v>
      </c>
      <c r="F2390" s="44">
        <v>543.20000000000005</v>
      </c>
      <c r="G2390" s="44">
        <f t="shared" si="102"/>
        <v>-42187.539999999877</v>
      </c>
      <c r="H2390"/>
    </row>
    <row r="2391" spans="1:9" hidden="1">
      <c r="A2391" s="1">
        <v>44454</v>
      </c>
      <c r="B2391" t="s">
        <v>248</v>
      </c>
      <c r="C2391" t="s">
        <v>55</v>
      </c>
      <c r="D2391" s="56" t="s">
        <v>70</v>
      </c>
      <c r="F2391" s="44">
        <v>606</v>
      </c>
      <c r="G2391" s="44">
        <f t="shared" ref="G2391:G2396" si="103">G2390+F2391</f>
        <v>-41581.539999999877</v>
      </c>
      <c r="H2391" s="82"/>
    </row>
    <row r="2392" spans="1:9" hidden="1">
      <c r="A2392" s="1">
        <v>44454</v>
      </c>
      <c r="B2392" t="s">
        <v>248</v>
      </c>
      <c r="C2392" t="s">
        <v>55</v>
      </c>
      <c r="D2392" s="56" t="s">
        <v>71</v>
      </c>
      <c r="F2392" s="44">
        <v>1291</v>
      </c>
      <c r="G2392" s="44">
        <f t="shared" si="103"/>
        <v>-40290.539999999877</v>
      </c>
      <c r="H2392" s="82"/>
    </row>
    <row r="2393" spans="1:9" hidden="1">
      <c r="A2393" s="1">
        <v>44455</v>
      </c>
      <c r="B2393" t="s">
        <v>80</v>
      </c>
      <c r="C2393" t="s">
        <v>55</v>
      </c>
      <c r="D2393" s="5" t="s">
        <v>87</v>
      </c>
      <c r="E2393" s="5"/>
      <c r="F2393" s="44">
        <v>214.12</v>
      </c>
      <c r="G2393" s="44">
        <f t="shared" si="103"/>
        <v>-40076.419999999875</v>
      </c>
      <c r="H2393"/>
    </row>
    <row r="2394" spans="1:9" hidden="1">
      <c r="A2394" s="1">
        <v>44455</v>
      </c>
      <c r="B2394" t="s">
        <v>113</v>
      </c>
      <c r="C2394" t="s">
        <v>55</v>
      </c>
      <c r="D2394" s="5" t="s">
        <v>86</v>
      </c>
      <c r="E2394" s="5"/>
      <c r="F2394" s="44">
        <v>1384.24</v>
      </c>
      <c r="G2394" s="44">
        <f t="shared" si="103"/>
        <v>-38692.179999999877</v>
      </c>
      <c r="H2394"/>
    </row>
    <row r="2395" spans="1:9" hidden="1">
      <c r="A2395" s="1">
        <v>44455</v>
      </c>
      <c r="B2395" t="s">
        <v>81</v>
      </c>
      <c r="C2395" t="s">
        <v>55</v>
      </c>
      <c r="D2395" s="56" t="s">
        <v>313</v>
      </c>
      <c r="F2395" s="44">
        <v>-400</v>
      </c>
      <c r="G2395" s="44">
        <f t="shared" si="103"/>
        <v>-39092.179999999877</v>
      </c>
      <c r="H2395" s="82"/>
    </row>
    <row r="2396" spans="1:9" hidden="1">
      <c r="A2396" s="1">
        <v>44467</v>
      </c>
      <c r="B2396" t="s">
        <v>78</v>
      </c>
      <c r="C2396" t="s">
        <v>55</v>
      </c>
      <c r="D2396" s="56" t="s">
        <v>314</v>
      </c>
      <c r="F2396" s="44">
        <v>-744.59</v>
      </c>
      <c r="G2396" s="44">
        <f t="shared" si="103"/>
        <v>-39836.769999999873</v>
      </c>
      <c r="H2396" s="82"/>
    </row>
    <row r="2397" spans="1:9" hidden="1">
      <c r="A2397" s="1">
        <v>44491</v>
      </c>
      <c r="B2397" t="s">
        <v>78</v>
      </c>
      <c r="C2397" t="s">
        <v>55</v>
      </c>
      <c r="D2397" s="56" t="s">
        <v>314</v>
      </c>
      <c r="F2397" s="44">
        <v>-1492.18</v>
      </c>
      <c r="G2397" s="44">
        <f t="shared" ref="G2397" si="104">G2396+F2397</f>
        <v>-41328.949999999873</v>
      </c>
      <c r="H2397" s="82"/>
    </row>
    <row r="2398" spans="1:9" hidden="1">
      <c r="A2398" s="1">
        <v>44532</v>
      </c>
      <c r="B2398" t="s">
        <v>114</v>
      </c>
      <c r="C2398" t="s">
        <v>55</v>
      </c>
      <c r="D2398" s="5" t="s">
        <v>359</v>
      </c>
      <c r="E2398" s="5"/>
      <c r="F2398" s="44">
        <v>41328.949999999997</v>
      </c>
      <c r="G2398" s="44">
        <f t="shared" ref="G2398" si="105">G2397+F2398</f>
        <v>1.2369127944111824E-10</v>
      </c>
      <c r="H2398" s="82"/>
    </row>
    <row r="2399" spans="1:9" hidden="1">
      <c r="A2399" s="1"/>
      <c r="C2399"/>
      <c r="D2399" s="5"/>
      <c r="E2399" s="5"/>
      <c r="F2399" s="62"/>
      <c r="G2399" s="44"/>
    </row>
    <row r="2400" spans="1:9" hidden="1">
      <c r="A2400" s="85" t="s">
        <v>255</v>
      </c>
      <c r="B2400" s="74"/>
      <c r="C2400" s="74"/>
      <c r="D2400" s="79"/>
      <c r="E2400" s="79"/>
      <c r="F2400" s="55" t="s">
        <v>7</v>
      </c>
      <c r="G2400" s="53" t="s">
        <v>7</v>
      </c>
      <c r="H2400" s="9" t="s">
        <v>34</v>
      </c>
      <c r="I2400" s="74"/>
    </row>
    <row r="2401" spans="1:8" hidden="1">
      <c r="A2401" s="43" t="s">
        <v>0</v>
      </c>
      <c r="B2401" s="43" t="s">
        <v>4</v>
      </c>
      <c r="C2401" s="43" t="s">
        <v>7</v>
      </c>
      <c r="D2401" s="52" t="s">
        <v>1</v>
      </c>
      <c r="E2401" s="52"/>
      <c r="F2401" s="54" t="s">
        <v>6</v>
      </c>
      <c r="G2401" s="54" t="s">
        <v>57</v>
      </c>
      <c r="H2401" s="44"/>
    </row>
    <row r="2402" spans="1:8" hidden="1">
      <c r="A2402" s="61">
        <v>41289</v>
      </c>
      <c r="B2402" t="s">
        <v>239</v>
      </c>
      <c r="C2402" t="s">
        <v>238</v>
      </c>
      <c r="D2402" t="s">
        <v>239</v>
      </c>
      <c r="E2402"/>
      <c r="G2402" s="9">
        <v>0</v>
      </c>
      <c r="H2402" s="84"/>
    </row>
    <row r="2403" spans="1:8" hidden="1">
      <c r="A2403" s="61">
        <v>41320</v>
      </c>
      <c r="B2403" t="s">
        <v>240</v>
      </c>
      <c r="C2403" t="s">
        <v>238</v>
      </c>
      <c r="D2403" t="s">
        <v>241</v>
      </c>
      <c r="E2403"/>
      <c r="F2403" s="9">
        <v>2115</v>
      </c>
      <c r="G2403" s="9">
        <f>G2402+F2403</f>
        <v>2115</v>
      </c>
      <c r="H2403" s="84"/>
    </row>
    <row r="2404" spans="1:8" hidden="1">
      <c r="A2404" s="61">
        <v>41320</v>
      </c>
      <c r="B2404" t="s">
        <v>240</v>
      </c>
      <c r="C2404" t="s">
        <v>238</v>
      </c>
      <c r="D2404" t="s">
        <v>242</v>
      </c>
      <c r="E2404"/>
      <c r="F2404" s="9">
        <v>-2115</v>
      </c>
      <c r="G2404" s="9">
        <f t="shared" ref="G2404:G2467" si="106">G2403+F2404</f>
        <v>0</v>
      </c>
      <c r="H2404" s="84"/>
    </row>
    <row r="2405" spans="1:8" hidden="1">
      <c r="A2405" s="61">
        <v>41348</v>
      </c>
      <c r="B2405" t="s">
        <v>240</v>
      </c>
      <c r="C2405" t="s">
        <v>238</v>
      </c>
      <c r="D2405" t="s">
        <v>243</v>
      </c>
      <c r="E2405"/>
      <c r="F2405" s="9">
        <v>100</v>
      </c>
      <c r="G2405" s="9">
        <f t="shared" si="106"/>
        <v>100</v>
      </c>
      <c r="H2405" s="84"/>
    </row>
    <row r="2406" spans="1:8" hidden="1">
      <c r="A2406" s="61">
        <v>41348</v>
      </c>
      <c r="B2406" t="s">
        <v>240</v>
      </c>
      <c r="C2406" t="s">
        <v>238</v>
      </c>
      <c r="D2406" t="s">
        <v>243</v>
      </c>
      <c r="E2406"/>
      <c r="F2406" s="9">
        <v>2115</v>
      </c>
      <c r="G2406" s="9">
        <f t="shared" si="106"/>
        <v>2215</v>
      </c>
      <c r="H2406" s="84"/>
    </row>
    <row r="2407" spans="1:8" hidden="1">
      <c r="A2407" s="61">
        <v>41348</v>
      </c>
      <c r="B2407" t="s">
        <v>59</v>
      </c>
      <c r="C2407" t="s">
        <v>238</v>
      </c>
      <c r="D2407" t="s">
        <v>244</v>
      </c>
      <c r="E2407"/>
      <c r="F2407" s="9">
        <v>97785</v>
      </c>
      <c r="G2407" s="9">
        <f t="shared" si="106"/>
        <v>100000</v>
      </c>
    </row>
    <row r="2408" spans="1:8" hidden="1">
      <c r="A2408" s="61">
        <v>41379</v>
      </c>
      <c r="B2408" t="s">
        <v>263</v>
      </c>
      <c r="C2408" t="s">
        <v>238</v>
      </c>
      <c r="D2408" t="s">
        <v>245</v>
      </c>
      <c r="E2408"/>
      <c r="F2408" s="9">
        <v>335.36</v>
      </c>
      <c r="G2408" s="9">
        <f t="shared" si="106"/>
        <v>100335.36</v>
      </c>
    </row>
    <row r="2409" spans="1:8" hidden="1">
      <c r="A2409" s="61">
        <v>41379</v>
      </c>
      <c r="B2409" t="s">
        <v>2</v>
      </c>
      <c r="C2409" t="s">
        <v>238</v>
      </c>
      <c r="D2409" t="s">
        <v>246</v>
      </c>
      <c r="E2409"/>
      <c r="F2409" s="9">
        <v>12</v>
      </c>
      <c r="G2409" s="9">
        <f t="shared" si="106"/>
        <v>100347.36</v>
      </c>
    </row>
    <row r="2410" spans="1:8" hidden="1">
      <c r="A2410" s="61">
        <v>41379</v>
      </c>
      <c r="B2410" t="s">
        <v>2</v>
      </c>
      <c r="C2410" t="s">
        <v>238</v>
      </c>
      <c r="D2410" t="s">
        <v>247</v>
      </c>
      <c r="E2410"/>
      <c r="F2410" s="9">
        <v>5</v>
      </c>
      <c r="G2410" s="9">
        <f t="shared" si="106"/>
        <v>100352.36</v>
      </c>
    </row>
    <row r="2411" spans="1:8" hidden="1">
      <c r="A2411" s="61">
        <v>41379</v>
      </c>
      <c r="B2411" t="s">
        <v>248</v>
      </c>
      <c r="C2411" t="s">
        <v>238</v>
      </c>
      <c r="D2411" t="s">
        <v>252</v>
      </c>
      <c r="E2411"/>
      <c r="F2411" s="9">
        <v>-319.58999999999997</v>
      </c>
      <c r="G2411" s="9">
        <f t="shared" si="106"/>
        <v>100032.77</v>
      </c>
    </row>
    <row r="2412" spans="1:8" hidden="1">
      <c r="A2412" s="61">
        <v>41379</v>
      </c>
      <c r="B2412" t="s">
        <v>263</v>
      </c>
      <c r="C2412" t="s">
        <v>238</v>
      </c>
      <c r="D2412" t="s">
        <v>254</v>
      </c>
      <c r="E2412"/>
      <c r="F2412" s="9">
        <v>-0.06</v>
      </c>
      <c r="G2412" s="9">
        <f t="shared" si="106"/>
        <v>100032.71</v>
      </c>
      <c r="H2412" s="84"/>
    </row>
    <row r="2413" spans="1:8" hidden="1">
      <c r="A2413" s="61">
        <v>41409</v>
      </c>
      <c r="B2413" t="s">
        <v>263</v>
      </c>
      <c r="C2413" t="s">
        <v>238</v>
      </c>
      <c r="D2413" t="s">
        <v>245</v>
      </c>
      <c r="E2413"/>
      <c r="F2413" s="9">
        <v>452.36</v>
      </c>
      <c r="G2413" s="9">
        <f t="shared" si="106"/>
        <v>100485.07</v>
      </c>
    </row>
    <row r="2414" spans="1:8" hidden="1">
      <c r="A2414" s="61">
        <v>41409</v>
      </c>
      <c r="B2414" t="s">
        <v>2</v>
      </c>
      <c r="C2414" t="s">
        <v>238</v>
      </c>
      <c r="D2414" t="s">
        <v>246</v>
      </c>
      <c r="E2414"/>
      <c r="F2414" s="9">
        <v>12</v>
      </c>
      <c r="G2414" s="9">
        <f t="shared" si="106"/>
        <v>100497.07</v>
      </c>
    </row>
    <row r="2415" spans="1:8" hidden="1">
      <c r="A2415" s="61">
        <v>41409</v>
      </c>
      <c r="B2415" t="s">
        <v>2</v>
      </c>
      <c r="C2415" t="s">
        <v>238</v>
      </c>
      <c r="D2415" t="s">
        <v>247</v>
      </c>
      <c r="E2415"/>
      <c r="F2415" s="9">
        <v>5</v>
      </c>
      <c r="G2415" s="9">
        <f t="shared" si="106"/>
        <v>100502.07</v>
      </c>
    </row>
    <row r="2416" spans="1:8" hidden="1">
      <c r="A2416" s="61">
        <v>41409</v>
      </c>
      <c r="B2416" t="s">
        <v>248</v>
      </c>
      <c r="C2416" t="s">
        <v>238</v>
      </c>
      <c r="D2416" t="s">
        <v>252</v>
      </c>
      <c r="E2416"/>
      <c r="F2416" s="9">
        <v>-471.49</v>
      </c>
      <c r="G2416" s="9">
        <f t="shared" si="106"/>
        <v>100030.58</v>
      </c>
    </row>
    <row r="2417" spans="1:8" hidden="1">
      <c r="A2417" s="61">
        <v>41409</v>
      </c>
      <c r="B2417" t="s">
        <v>263</v>
      </c>
      <c r="C2417" t="s">
        <v>238</v>
      </c>
      <c r="D2417" t="s">
        <v>254</v>
      </c>
      <c r="E2417"/>
      <c r="F2417" s="9">
        <v>-0.08</v>
      </c>
      <c r="G2417" s="9">
        <f t="shared" si="106"/>
        <v>100030.5</v>
      </c>
    </row>
    <row r="2418" spans="1:8" hidden="1">
      <c r="A2418" s="61">
        <v>41440</v>
      </c>
      <c r="B2418" t="s">
        <v>263</v>
      </c>
      <c r="C2418" t="s">
        <v>238</v>
      </c>
      <c r="D2418" t="s">
        <v>249</v>
      </c>
      <c r="E2418"/>
      <c r="F2418" s="9">
        <v>504.8</v>
      </c>
      <c r="G2418" s="9">
        <f t="shared" si="106"/>
        <v>100535.3</v>
      </c>
    </row>
    <row r="2419" spans="1:8" hidden="1">
      <c r="A2419" s="61">
        <v>41440</v>
      </c>
      <c r="B2419" t="s">
        <v>2</v>
      </c>
      <c r="C2419" t="s">
        <v>238</v>
      </c>
      <c r="D2419" t="s">
        <v>246</v>
      </c>
      <c r="E2419"/>
      <c r="F2419" s="9">
        <v>12</v>
      </c>
      <c r="G2419" s="9">
        <f t="shared" si="106"/>
        <v>100547.3</v>
      </c>
    </row>
    <row r="2420" spans="1:8" hidden="1">
      <c r="A2420" s="61">
        <v>41440</v>
      </c>
      <c r="B2420" t="s">
        <v>2</v>
      </c>
      <c r="C2420" t="s">
        <v>238</v>
      </c>
      <c r="D2420" t="s">
        <v>247</v>
      </c>
      <c r="E2420"/>
      <c r="F2420" s="9">
        <v>5</v>
      </c>
      <c r="G2420" s="9">
        <f t="shared" si="106"/>
        <v>100552.3</v>
      </c>
    </row>
    <row r="2421" spans="1:8" hidden="1">
      <c r="A2421" s="61">
        <v>41440</v>
      </c>
      <c r="B2421" t="s">
        <v>248</v>
      </c>
      <c r="C2421" t="s">
        <v>238</v>
      </c>
      <c r="D2421" t="s">
        <v>252</v>
      </c>
      <c r="E2421"/>
      <c r="F2421" s="9">
        <v>-526.96</v>
      </c>
      <c r="G2421" s="9">
        <f t="shared" si="106"/>
        <v>100025.34</v>
      </c>
    </row>
    <row r="2422" spans="1:8" ht="16.5" hidden="1" thickBot="1">
      <c r="A2422" s="77">
        <v>41440</v>
      </c>
      <c r="B2422" s="13" t="s">
        <v>263</v>
      </c>
      <c r="C2422" s="13" t="s">
        <v>238</v>
      </c>
      <c r="D2422" s="13" t="s">
        <v>254</v>
      </c>
      <c r="E2422" s="13"/>
      <c r="F2422" s="76">
        <v>-0.09</v>
      </c>
      <c r="G2422" s="76">
        <f t="shared" si="106"/>
        <v>100025.25</v>
      </c>
      <c r="H2422" s="76">
        <f>G2422-G2402</f>
        <v>100025.25</v>
      </c>
    </row>
    <row r="2423" spans="1:8" hidden="1">
      <c r="A2423" s="1">
        <v>41470</v>
      </c>
      <c r="B2423" t="s">
        <v>263</v>
      </c>
      <c r="C2423" t="s">
        <v>238</v>
      </c>
      <c r="D2423" t="s">
        <v>245</v>
      </c>
      <c r="E2423"/>
      <c r="F2423" s="9">
        <v>486.82</v>
      </c>
      <c r="G2423" s="9">
        <f t="shared" si="106"/>
        <v>100512.07</v>
      </c>
    </row>
    <row r="2424" spans="1:8" hidden="1">
      <c r="A2424" s="1">
        <v>41470</v>
      </c>
      <c r="B2424" t="s">
        <v>2</v>
      </c>
      <c r="C2424" t="s">
        <v>238</v>
      </c>
      <c r="D2424" t="s">
        <v>246</v>
      </c>
      <c r="E2424"/>
      <c r="F2424" s="9">
        <v>12</v>
      </c>
      <c r="G2424" s="9">
        <f t="shared" si="106"/>
        <v>100524.07</v>
      </c>
    </row>
    <row r="2425" spans="1:8" hidden="1">
      <c r="A2425" s="1">
        <v>41470</v>
      </c>
      <c r="B2425" t="s">
        <v>2</v>
      </c>
      <c r="C2425" t="s">
        <v>238</v>
      </c>
      <c r="D2425" t="s">
        <v>253</v>
      </c>
      <c r="E2425"/>
      <c r="F2425" s="9">
        <v>5</v>
      </c>
      <c r="G2425" s="9">
        <f t="shared" si="106"/>
        <v>100529.07</v>
      </c>
    </row>
    <row r="2426" spans="1:8" hidden="1">
      <c r="A2426" s="1">
        <v>41470</v>
      </c>
      <c r="B2426" t="s">
        <v>263</v>
      </c>
      <c r="C2426" t="s">
        <v>238</v>
      </c>
      <c r="D2426" t="s">
        <v>254</v>
      </c>
      <c r="E2426"/>
      <c r="F2426" s="9">
        <v>-0.09</v>
      </c>
      <c r="G2426" s="9">
        <f t="shared" si="106"/>
        <v>100528.98000000001</v>
      </c>
    </row>
    <row r="2427" spans="1:8" hidden="1">
      <c r="A2427" s="1">
        <v>41470</v>
      </c>
      <c r="B2427" t="s">
        <v>248</v>
      </c>
      <c r="C2427" t="s">
        <v>238</v>
      </c>
      <c r="D2427" t="s">
        <v>252</v>
      </c>
      <c r="E2427"/>
      <c r="F2427" s="9">
        <v>-505.87</v>
      </c>
      <c r="G2427" s="9">
        <f t="shared" si="106"/>
        <v>100023.11000000002</v>
      </c>
    </row>
    <row r="2428" spans="1:8" hidden="1">
      <c r="A2428" s="1">
        <v>41501</v>
      </c>
      <c r="B2428" t="s">
        <v>263</v>
      </c>
      <c r="C2428" t="s">
        <v>238</v>
      </c>
      <c r="D2428" t="s">
        <v>245</v>
      </c>
      <c r="E2428"/>
      <c r="F2428" s="9">
        <v>422.27</v>
      </c>
      <c r="G2428" s="9">
        <f t="shared" si="106"/>
        <v>100445.38000000002</v>
      </c>
    </row>
    <row r="2429" spans="1:8" hidden="1">
      <c r="A2429" s="1">
        <v>41501</v>
      </c>
      <c r="B2429" t="s">
        <v>2</v>
      </c>
      <c r="C2429" t="s">
        <v>238</v>
      </c>
      <c r="D2429" t="s">
        <v>246</v>
      </c>
      <c r="E2429"/>
      <c r="F2429" s="9">
        <v>12</v>
      </c>
      <c r="G2429" s="9">
        <f t="shared" si="106"/>
        <v>100457.38000000002</v>
      </c>
    </row>
    <row r="2430" spans="1:8" hidden="1">
      <c r="A2430" s="1">
        <v>41501</v>
      </c>
      <c r="B2430" t="s">
        <v>2</v>
      </c>
      <c r="C2430" t="s">
        <v>238</v>
      </c>
      <c r="D2430" t="s">
        <v>253</v>
      </c>
      <c r="E2430"/>
      <c r="F2430" s="9">
        <v>5</v>
      </c>
      <c r="G2430" s="9">
        <f t="shared" si="106"/>
        <v>100462.38000000002</v>
      </c>
    </row>
    <row r="2431" spans="1:8" hidden="1">
      <c r="A2431" s="1">
        <v>41501</v>
      </c>
      <c r="B2431" t="s">
        <v>248</v>
      </c>
      <c r="C2431" t="s">
        <v>238</v>
      </c>
      <c r="D2431" t="s">
        <v>252</v>
      </c>
      <c r="E2431"/>
      <c r="F2431" s="9">
        <v>-424.48</v>
      </c>
      <c r="G2431" s="9">
        <f t="shared" si="106"/>
        <v>100037.90000000002</v>
      </c>
    </row>
    <row r="2432" spans="1:8" hidden="1">
      <c r="A2432" s="1">
        <v>41501</v>
      </c>
      <c r="B2432" t="s">
        <v>263</v>
      </c>
      <c r="C2432" t="s">
        <v>238</v>
      </c>
      <c r="D2432" t="s">
        <v>254</v>
      </c>
      <c r="E2432"/>
      <c r="F2432" s="9">
        <v>-7.0000000000000007E-2</v>
      </c>
      <c r="G2432" s="9">
        <f t="shared" si="106"/>
        <v>100037.83000000002</v>
      </c>
    </row>
    <row r="2433" spans="1:7" hidden="1">
      <c r="A2433" s="1">
        <v>41532</v>
      </c>
      <c r="B2433" t="s">
        <v>263</v>
      </c>
      <c r="C2433" t="s">
        <v>238</v>
      </c>
      <c r="D2433" t="s">
        <v>245</v>
      </c>
      <c r="E2433"/>
      <c r="F2433" s="9">
        <v>294.60000000000002</v>
      </c>
      <c r="G2433" s="9">
        <f t="shared" si="106"/>
        <v>100332.43000000002</v>
      </c>
    </row>
    <row r="2434" spans="1:7" hidden="1">
      <c r="A2434" s="1">
        <v>41532</v>
      </c>
      <c r="B2434" t="s">
        <v>2</v>
      </c>
      <c r="C2434" t="s">
        <v>238</v>
      </c>
      <c r="D2434" t="s">
        <v>246</v>
      </c>
      <c r="E2434"/>
      <c r="F2434" s="9">
        <v>12</v>
      </c>
      <c r="G2434" s="9">
        <f t="shared" si="106"/>
        <v>100344.43000000002</v>
      </c>
    </row>
    <row r="2435" spans="1:7" hidden="1">
      <c r="A2435" s="1">
        <v>41532</v>
      </c>
      <c r="B2435" t="s">
        <v>2</v>
      </c>
      <c r="C2435" t="s">
        <v>238</v>
      </c>
      <c r="D2435" t="s">
        <v>253</v>
      </c>
      <c r="E2435"/>
      <c r="F2435" s="9">
        <v>5</v>
      </c>
      <c r="G2435" s="9">
        <f t="shared" si="106"/>
        <v>100349.43000000002</v>
      </c>
    </row>
    <row r="2436" spans="1:7" hidden="1">
      <c r="A2436" s="1">
        <v>41532</v>
      </c>
      <c r="B2436" t="s">
        <v>248</v>
      </c>
      <c r="C2436" t="s">
        <v>238</v>
      </c>
      <c r="D2436" t="s">
        <v>252</v>
      </c>
      <c r="E2436"/>
      <c r="F2436" s="9">
        <v>-315.92</v>
      </c>
      <c r="G2436" s="9">
        <f t="shared" si="106"/>
        <v>100033.51000000002</v>
      </c>
    </row>
    <row r="2437" spans="1:7" hidden="1">
      <c r="A2437" s="1">
        <v>41532</v>
      </c>
      <c r="B2437" t="s">
        <v>263</v>
      </c>
      <c r="C2437" t="s">
        <v>238</v>
      </c>
      <c r="D2437" t="s">
        <v>254</v>
      </c>
      <c r="E2437"/>
      <c r="F2437" s="9">
        <v>-0.05</v>
      </c>
      <c r="G2437" s="9">
        <f t="shared" si="106"/>
        <v>100033.46000000002</v>
      </c>
    </row>
    <row r="2438" spans="1:7" hidden="1">
      <c r="A2438" s="1">
        <v>41562</v>
      </c>
      <c r="B2438" t="s">
        <v>263</v>
      </c>
      <c r="C2438" t="s">
        <v>238</v>
      </c>
      <c r="D2438" t="s">
        <v>245</v>
      </c>
      <c r="E2438"/>
      <c r="F2438" s="9">
        <v>275.01</v>
      </c>
      <c r="G2438" s="9">
        <f t="shared" si="106"/>
        <v>100308.47000000002</v>
      </c>
    </row>
    <row r="2439" spans="1:7" hidden="1">
      <c r="A2439" s="1">
        <v>41562</v>
      </c>
      <c r="B2439" t="s">
        <v>2</v>
      </c>
      <c r="C2439" t="s">
        <v>238</v>
      </c>
      <c r="D2439" t="s">
        <v>246</v>
      </c>
      <c r="E2439"/>
      <c r="F2439" s="9">
        <v>12</v>
      </c>
      <c r="G2439" s="9">
        <f t="shared" si="106"/>
        <v>100320.47000000002</v>
      </c>
    </row>
    <row r="2440" spans="1:7" hidden="1">
      <c r="A2440" s="1">
        <v>41562</v>
      </c>
      <c r="B2440" t="s">
        <v>2</v>
      </c>
      <c r="C2440" t="s">
        <v>238</v>
      </c>
      <c r="D2440" t="s">
        <v>253</v>
      </c>
      <c r="E2440"/>
      <c r="F2440" s="9">
        <v>5</v>
      </c>
      <c r="G2440" s="9">
        <f t="shared" si="106"/>
        <v>100325.47000000002</v>
      </c>
    </row>
    <row r="2441" spans="1:7" hidden="1">
      <c r="A2441" s="1">
        <v>41562</v>
      </c>
      <c r="B2441" t="s">
        <v>263</v>
      </c>
      <c r="C2441" t="s">
        <v>238</v>
      </c>
      <c r="D2441" t="s">
        <v>254</v>
      </c>
      <c r="E2441"/>
      <c r="F2441" s="9">
        <v>-0.05</v>
      </c>
      <c r="G2441" s="9">
        <f t="shared" si="106"/>
        <v>100325.42000000001</v>
      </c>
    </row>
    <row r="2442" spans="1:7" hidden="1">
      <c r="A2442" s="1">
        <v>41562</v>
      </c>
      <c r="B2442" t="s">
        <v>248</v>
      </c>
      <c r="C2442" t="s">
        <v>238</v>
      </c>
      <c r="D2442" t="s">
        <v>252</v>
      </c>
      <c r="E2442"/>
      <c r="F2442" s="9">
        <v>-293.77</v>
      </c>
      <c r="G2442" s="9">
        <f t="shared" si="106"/>
        <v>100031.65000000001</v>
      </c>
    </row>
    <row r="2443" spans="1:7" hidden="1">
      <c r="A2443" s="1">
        <v>41593</v>
      </c>
      <c r="B2443" t="s">
        <v>263</v>
      </c>
      <c r="C2443" t="s">
        <v>238</v>
      </c>
      <c r="D2443" t="s">
        <v>245</v>
      </c>
      <c r="E2443"/>
      <c r="F2443" s="9">
        <v>283.5</v>
      </c>
      <c r="G2443" s="9">
        <f t="shared" si="106"/>
        <v>100315.15000000001</v>
      </c>
    </row>
    <row r="2444" spans="1:7" hidden="1">
      <c r="A2444" s="1">
        <v>41593</v>
      </c>
      <c r="B2444" t="s">
        <v>2</v>
      </c>
      <c r="C2444" t="s">
        <v>238</v>
      </c>
      <c r="D2444" t="s">
        <v>246</v>
      </c>
      <c r="E2444"/>
      <c r="F2444" s="9">
        <v>12</v>
      </c>
      <c r="G2444" s="9">
        <f t="shared" si="106"/>
        <v>100327.15000000001</v>
      </c>
    </row>
    <row r="2445" spans="1:7" hidden="1">
      <c r="A2445" s="1">
        <v>41593</v>
      </c>
      <c r="B2445" t="s">
        <v>2</v>
      </c>
      <c r="C2445" t="s">
        <v>238</v>
      </c>
      <c r="D2445" t="s">
        <v>253</v>
      </c>
      <c r="E2445"/>
      <c r="F2445" s="9">
        <v>5</v>
      </c>
      <c r="G2445" s="9">
        <f t="shared" si="106"/>
        <v>100332.15000000001</v>
      </c>
    </row>
    <row r="2446" spans="1:7" hidden="1">
      <c r="A2446" s="1">
        <v>41593</v>
      </c>
      <c r="B2446" t="s">
        <v>248</v>
      </c>
      <c r="C2446" t="s">
        <v>238</v>
      </c>
      <c r="D2446" t="s">
        <v>252</v>
      </c>
      <c r="E2446"/>
      <c r="F2446" s="9">
        <v>-286.10000000000002</v>
      </c>
      <c r="G2446" s="9">
        <f t="shared" si="106"/>
        <v>100046.05</v>
      </c>
    </row>
    <row r="2447" spans="1:7" hidden="1">
      <c r="A2447" s="1">
        <v>41593</v>
      </c>
      <c r="B2447" t="s">
        <v>263</v>
      </c>
      <c r="C2447" t="s">
        <v>238</v>
      </c>
      <c r="D2447" t="s">
        <v>254</v>
      </c>
      <c r="E2447"/>
      <c r="F2447" s="9">
        <v>-0.05</v>
      </c>
      <c r="G2447" s="9">
        <f t="shared" si="106"/>
        <v>100046</v>
      </c>
    </row>
    <row r="2448" spans="1:7" hidden="1">
      <c r="A2448" s="1">
        <v>41623</v>
      </c>
      <c r="B2448" t="s">
        <v>263</v>
      </c>
      <c r="C2448" t="s">
        <v>238</v>
      </c>
      <c r="D2448" t="s">
        <v>245</v>
      </c>
      <c r="E2448"/>
      <c r="F2448" s="9">
        <v>281.81</v>
      </c>
      <c r="G2448" s="9">
        <f t="shared" si="106"/>
        <v>100327.81</v>
      </c>
    </row>
    <row r="2449" spans="1:7" hidden="1">
      <c r="A2449" s="1">
        <v>41623</v>
      </c>
      <c r="B2449" t="s">
        <v>2</v>
      </c>
      <c r="C2449" t="s">
        <v>238</v>
      </c>
      <c r="D2449" t="s">
        <v>246</v>
      </c>
      <c r="E2449"/>
      <c r="F2449" s="9">
        <v>12</v>
      </c>
      <c r="G2449" s="9">
        <f t="shared" si="106"/>
        <v>100339.81</v>
      </c>
    </row>
    <row r="2450" spans="1:7" hidden="1">
      <c r="A2450" s="1">
        <v>41623</v>
      </c>
      <c r="B2450" t="s">
        <v>2</v>
      </c>
      <c r="C2450" t="s">
        <v>238</v>
      </c>
      <c r="D2450" t="s">
        <v>253</v>
      </c>
      <c r="E2450"/>
      <c r="F2450" s="9">
        <v>5</v>
      </c>
      <c r="G2450" s="9">
        <f t="shared" si="106"/>
        <v>100344.81</v>
      </c>
    </row>
    <row r="2451" spans="1:7" hidden="1">
      <c r="A2451" s="1">
        <v>41623</v>
      </c>
      <c r="B2451" t="s">
        <v>248</v>
      </c>
      <c r="C2451" t="s">
        <v>238</v>
      </c>
      <c r="D2451" t="s">
        <v>252</v>
      </c>
      <c r="E2451"/>
      <c r="F2451" s="9">
        <v>-300.51</v>
      </c>
      <c r="G2451" s="9">
        <f t="shared" si="106"/>
        <v>100044.3</v>
      </c>
    </row>
    <row r="2452" spans="1:7" hidden="1">
      <c r="A2452" s="1">
        <v>41623</v>
      </c>
      <c r="B2452" t="s">
        <v>263</v>
      </c>
      <c r="C2452" t="s">
        <v>238</v>
      </c>
      <c r="D2452" t="s">
        <v>254</v>
      </c>
      <c r="E2452"/>
      <c r="F2452" s="9">
        <v>-0.05</v>
      </c>
      <c r="G2452" s="9">
        <f t="shared" si="106"/>
        <v>100044.25</v>
      </c>
    </row>
    <row r="2453" spans="1:7" hidden="1">
      <c r="A2453" s="1">
        <v>41654</v>
      </c>
      <c r="B2453" t="s">
        <v>263</v>
      </c>
      <c r="C2453" t="s">
        <v>238</v>
      </c>
      <c r="D2453" t="s">
        <v>245</v>
      </c>
      <c r="E2453"/>
      <c r="F2453" s="9">
        <v>290.55</v>
      </c>
      <c r="G2453" s="9">
        <f t="shared" si="106"/>
        <v>100334.8</v>
      </c>
    </row>
    <row r="2454" spans="1:7" hidden="1">
      <c r="A2454" s="1">
        <v>41654</v>
      </c>
      <c r="B2454" t="s">
        <v>2</v>
      </c>
      <c r="C2454" t="s">
        <v>238</v>
      </c>
      <c r="D2454" t="s">
        <v>246</v>
      </c>
      <c r="E2454"/>
      <c r="F2454" s="9">
        <v>12</v>
      </c>
      <c r="G2454" s="9">
        <f t="shared" si="106"/>
        <v>100346.8</v>
      </c>
    </row>
    <row r="2455" spans="1:7" hidden="1">
      <c r="A2455" s="1">
        <v>41654</v>
      </c>
      <c r="B2455" t="s">
        <v>2</v>
      </c>
      <c r="C2455" t="s">
        <v>238</v>
      </c>
      <c r="D2455" t="s">
        <v>253</v>
      </c>
      <c r="E2455"/>
      <c r="F2455" s="9">
        <v>5</v>
      </c>
      <c r="G2455" s="9">
        <f t="shared" si="106"/>
        <v>100351.8</v>
      </c>
    </row>
    <row r="2456" spans="1:7" hidden="1">
      <c r="A2456" s="1">
        <v>41654</v>
      </c>
      <c r="B2456" t="s">
        <v>263</v>
      </c>
      <c r="C2456" t="s">
        <v>238</v>
      </c>
      <c r="D2456" t="s">
        <v>254</v>
      </c>
      <c r="E2456"/>
      <c r="F2456" s="9">
        <v>-0.05</v>
      </c>
      <c r="G2456" s="9">
        <f t="shared" si="106"/>
        <v>100351.75</v>
      </c>
    </row>
    <row r="2457" spans="1:7" hidden="1">
      <c r="A2457" s="1">
        <v>41654</v>
      </c>
      <c r="B2457" t="s">
        <v>248</v>
      </c>
      <c r="C2457" t="s">
        <v>238</v>
      </c>
      <c r="D2457" t="s">
        <v>252</v>
      </c>
      <c r="E2457"/>
      <c r="F2457" s="9">
        <v>-293.08</v>
      </c>
      <c r="G2457" s="9">
        <f t="shared" si="106"/>
        <v>100058.67</v>
      </c>
    </row>
    <row r="2458" spans="1:7" hidden="1">
      <c r="A2458" s="1">
        <v>41685</v>
      </c>
      <c r="B2458" t="s">
        <v>263</v>
      </c>
      <c r="C2458" t="s">
        <v>238</v>
      </c>
      <c r="D2458" t="s">
        <v>245</v>
      </c>
      <c r="E2458"/>
      <c r="F2458" s="9">
        <v>285.36</v>
      </c>
      <c r="G2458" s="9">
        <f t="shared" si="106"/>
        <v>100344.03</v>
      </c>
    </row>
    <row r="2459" spans="1:7" hidden="1">
      <c r="A2459" s="1">
        <v>41685</v>
      </c>
      <c r="B2459" t="s">
        <v>2</v>
      </c>
      <c r="C2459" t="s">
        <v>238</v>
      </c>
      <c r="D2459" t="s">
        <v>246</v>
      </c>
      <c r="E2459"/>
      <c r="F2459" s="9">
        <v>12</v>
      </c>
      <c r="G2459" s="9">
        <f t="shared" si="106"/>
        <v>100356.03</v>
      </c>
    </row>
    <row r="2460" spans="1:7" hidden="1">
      <c r="A2460" s="1">
        <v>41685</v>
      </c>
      <c r="B2460" t="s">
        <v>2</v>
      </c>
      <c r="C2460" t="s">
        <v>238</v>
      </c>
      <c r="D2460" t="s">
        <v>253</v>
      </c>
      <c r="E2460"/>
      <c r="F2460" s="9">
        <v>5</v>
      </c>
      <c r="G2460" s="9">
        <f t="shared" si="106"/>
        <v>100361.03</v>
      </c>
    </row>
    <row r="2461" spans="1:7" hidden="1">
      <c r="A2461" s="1">
        <v>41685</v>
      </c>
      <c r="B2461" t="s">
        <v>263</v>
      </c>
      <c r="C2461" t="s">
        <v>238</v>
      </c>
      <c r="D2461" t="s">
        <v>254</v>
      </c>
      <c r="E2461"/>
      <c r="F2461" s="9">
        <v>-0.05</v>
      </c>
      <c r="G2461" s="9">
        <f t="shared" si="106"/>
        <v>100360.98</v>
      </c>
    </row>
    <row r="2462" spans="1:7" hidden="1">
      <c r="A2462" s="1">
        <v>41685</v>
      </c>
      <c r="B2462" t="s">
        <v>248</v>
      </c>
      <c r="C2462" t="s">
        <v>238</v>
      </c>
      <c r="D2462" t="s">
        <v>252</v>
      </c>
      <c r="E2462"/>
      <c r="F2462" s="9">
        <v>-287.82</v>
      </c>
      <c r="G2462" s="9">
        <f t="shared" si="106"/>
        <v>100073.15999999999</v>
      </c>
    </row>
    <row r="2463" spans="1:7" hidden="1">
      <c r="A2463" s="1">
        <v>41713</v>
      </c>
      <c r="B2463" t="s">
        <v>263</v>
      </c>
      <c r="C2463" t="s">
        <v>238</v>
      </c>
      <c r="D2463" t="s">
        <v>245</v>
      </c>
      <c r="E2463"/>
      <c r="F2463" s="9">
        <v>254.2</v>
      </c>
      <c r="G2463" s="9">
        <f t="shared" si="106"/>
        <v>100327.35999999999</v>
      </c>
    </row>
    <row r="2464" spans="1:7" hidden="1">
      <c r="A2464" s="1">
        <v>41713</v>
      </c>
      <c r="B2464" t="s">
        <v>2</v>
      </c>
      <c r="C2464" t="s">
        <v>238</v>
      </c>
      <c r="D2464" t="s">
        <v>246</v>
      </c>
      <c r="E2464"/>
      <c r="F2464" s="9">
        <v>12</v>
      </c>
      <c r="G2464" s="9">
        <f t="shared" si="106"/>
        <v>100339.35999999999</v>
      </c>
    </row>
    <row r="2465" spans="1:7" hidden="1">
      <c r="A2465" s="1">
        <v>41713</v>
      </c>
      <c r="B2465" t="s">
        <v>2</v>
      </c>
      <c r="C2465" t="s">
        <v>238</v>
      </c>
      <c r="D2465" t="s">
        <v>253</v>
      </c>
      <c r="E2465"/>
      <c r="F2465" s="9">
        <v>5</v>
      </c>
      <c r="G2465" s="9">
        <f t="shared" si="106"/>
        <v>100344.35999999999</v>
      </c>
    </row>
    <row r="2466" spans="1:7" hidden="1">
      <c r="A2466" s="1">
        <v>41713</v>
      </c>
      <c r="B2466" t="s">
        <v>263</v>
      </c>
      <c r="C2466" t="s">
        <v>238</v>
      </c>
      <c r="D2466" t="s">
        <v>254</v>
      </c>
      <c r="E2466"/>
      <c r="F2466" s="9">
        <v>-0.05</v>
      </c>
      <c r="G2466" s="9">
        <f t="shared" si="106"/>
        <v>100344.30999999998</v>
      </c>
    </row>
    <row r="2467" spans="1:7" hidden="1">
      <c r="A2467" s="1">
        <v>41713</v>
      </c>
      <c r="B2467" t="s">
        <v>248</v>
      </c>
      <c r="C2467" t="s">
        <v>238</v>
      </c>
      <c r="D2467" t="s">
        <v>252</v>
      </c>
      <c r="E2467"/>
      <c r="F2467" s="9">
        <v>-305.12</v>
      </c>
      <c r="G2467" s="9">
        <f t="shared" si="106"/>
        <v>100039.18999999999</v>
      </c>
    </row>
    <row r="2468" spans="1:7" hidden="1">
      <c r="A2468" s="1">
        <v>41744</v>
      </c>
      <c r="B2468" t="s">
        <v>263</v>
      </c>
      <c r="C2468" t="s">
        <v>238</v>
      </c>
      <c r="D2468" t="s">
        <v>245</v>
      </c>
      <c r="E2468"/>
      <c r="F2468" s="9">
        <v>281.35000000000002</v>
      </c>
      <c r="G2468" s="9">
        <f t="shared" ref="G2468:G2531" si="107">G2467+F2468</f>
        <v>100320.54</v>
      </c>
    </row>
    <row r="2469" spans="1:7" hidden="1">
      <c r="A2469" s="1">
        <v>41744</v>
      </c>
      <c r="B2469" t="s">
        <v>2</v>
      </c>
      <c r="C2469" t="s">
        <v>238</v>
      </c>
      <c r="D2469" t="s">
        <v>246</v>
      </c>
      <c r="E2469"/>
      <c r="F2469" s="9">
        <v>12</v>
      </c>
      <c r="G2469" s="9">
        <f t="shared" si="107"/>
        <v>100332.54</v>
      </c>
    </row>
    <row r="2470" spans="1:7" hidden="1">
      <c r="A2470" s="1">
        <v>41744</v>
      </c>
      <c r="B2470" t="s">
        <v>2</v>
      </c>
      <c r="C2470" t="s">
        <v>238</v>
      </c>
      <c r="D2470" t="s">
        <v>253</v>
      </c>
      <c r="E2470"/>
      <c r="F2470" s="9">
        <v>5</v>
      </c>
      <c r="G2470" s="9">
        <f t="shared" si="107"/>
        <v>100337.54</v>
      </c>
    </row>
    <row r="2471" spans="1:7" hidden="1">
      <c r="A2471" s="1">
        <v>41744</v>
      </c>
      <c r="B2471" t="s">
        <v>248</v>
      </c>
      <c r="C2471" t="s">
        <v>238</v>
      </c>
      <c r="D2471" t="s">
        <v>252</v>
      </c>
      <c r="E2471"/>
      <c r="F2471" s="9">
        <v>-283.91000000000003</v>
      </c>
      <c r="G2471" s="9">
        <f t="shared" si="107"/>
        <v>100053.62999999999</v>
      </c>
    </row>
    <row r="2472" spans="1:7" hidden="1">
      <c r="A2472" s="1">
        <v>41744</v>
      </c>
      <c r="B2472" t="s">
        <v>263</v>
      </c>
      <c r="C2472" t="s">
        <v>238</v>
      </c>
      <c r="D2472" t="s">
        <v>254</v>
      </c>
      <c r="E2472"/>
      <c r="F2472" s="9">
        <v>-0.05</v>
      </c>
      <c r="G2472" s="9">
        <f t="shared" si="107"/>
        <v>100053.57999999999</v>
      </c>
    </row>
    <row r="2473" spans="1:7" hidden="1">
      <c r="A2473" s="1">
        <v>41774</v>
      </c>
      <c r="B2473" t="s">
        <v>263</v>
      </c>
      <c r="C2473" t="s">
        <v>238</v>
      </c>
      <c r="D2473" t="s">
        <v>245</v>
      </c>
      <c r="E2473"/>
      <c r="F2473" s="9">
        <v>268.57</v>
      </c>
      <c r="G2473" s="9">
        <f t="shared" si="107"/>
        <v>100322.15</v>
      </c>
    </row>
    <row r="2474" spans="1:7" hidden="1">
      <c r="A2474" s="1">
        <v>41774</v>
      </c>
      <c r="B2474" t="s">
        <v>2</v>
      </c>
      <c r="C2474" t="s">
        <v>238</v>
      </c>
      <c r="D2474" t="s">
        <v>246</v>
      </c>
      <c r="E2474"/>
      <c r="F2474" s="9">
        <v>12</v>
      </c>
      <c r="G2474" s="9">
        <f t="shared" si="107"/>
        <v>100334.15</v>
      </c>
    </row>
    <row r="2475" spans="1:7" hidden="1">
      <c r="A2475" s="1">
        <v>41774</v>
      </c>
      <c r="B2475" t="s">
        <v>2</v>
      </c>
      <c r="C2475" t="s">
        <v>238</v>
      </c>
      <c r="D2475" t="s">
        <v>253</v>
      </c>
      <c r="E2475"/>
      <c r="F2475" s="9">
        <v>5</v>
      </c>
      <c r="G2475" s="9">
        <f t="shared" si="107"/>
        <v>100339.15</v>
      </c>
    </row>
    <row r="2476" spans="1:7" hidden="1">
      <c r="A2476" s="1">
        <v>41774</v>
      </c>
      <c r="B2476" t="s">
        <v>248</v>
      </c>
      <c r="C2476" t="s">
        <v>238</v>
      </c>
      <c r="D2476" t="s">
        <v>252</v>
      </c>
      <c r="E2476"/>
      <c r="F2476" s="9">
        <v>-287.23</v>
      </c>
      <c r="G2476" s="9">
        <f t="shared" si="107"/>
        <v>100051.92</v>
      </c>
    </row>
    <row r="2477" spans="1:7" hidden="1">
      <c r="A2477" s="1">
        <v>41774</v>
      </c>
      <c r="B2477" t="s">
        <v>263</v>
      </c>
      <c r="C2477" t="s">
        <v>238</v>
      </c>
      <c r="D2477" t="s">
        <v>254</v>
      </c>
      <c r="E2477"/>
      <c r="F2477" s="9">
        <v>-0.05</v>
      </c>
      <c r="G2477" s="9">
        <f t="shared" si="107"/>
        <v>100051.87</v>
      </c>
    </row>
    <row r="2478" spans="1:7" hidden="1">
      <c r="A2478" s="1">
        <v>41805</v>
      </c>
      <c r="B2478" t="s">
        <v>263</v>
      </c>
      <c r="C2478" t="s">
        <v>238</v>
      </c>
      <c r="D2478" t="s">
        <v>245</v>
      </c>
      <c r="E2478"/>
      <c r="F2478" s="9">
        <v>268.11</v>
      </c>
      <c r="G2478" s="9">
        <f t="shared" si="107"/>
        <v>100319.98</v>
      </c>
    </row>
    <row r="2479" spans="1:7" hidden="1">
      <c r="A2479" s="1">
        <v>41805</v>
      </c>
      <c r="B2479" t="s">
        <v>2</v>
      </c>
      <c r="C2479" t="s">
        <v>238</v>
      </c>
      <c r="D2479" t="s">
        <v>246</v>
      </c>
      <c r="E2479"/>
      <c r="F2479" s="9">
        <v>12</v>
      </c>
      <c r="G2479" s="9">
        <f t="shared" si="107"/>
        <v>100331.98</v>
      </c>
    </row>
    <row r="2480" spans="1:7" hidden="1">
      <c r="A2480" s="1">
        <v>41805</v>
      </c>
      <c r="B2480" t="s">
        <v>2</v>
      </c>
      <c r="C2480" t="s">
        <v>238</v>
      </c>
      <c r="D2480" t="s">
        <v>253</v>
      </c>
      <c r="E2480"/>
      <c r="F2480" s="9">
        <v>5</v>
      </c>
      <c r="G2480" s="9">
        <f t="shared" si="107"/>
        <v>100336.98</v>
      </c>
    </row>
    <row r="2481" spans="1:9" hidden="1">
      <c r="A2481" s="1">
        <v>41805</v>
      </c>
      <c r="B2481" t="s">
        <v>263</v>
      </c>
      <c r="C2481" t="s">
        <v>238</v>
      </c>
      <c r="D2481" t="s">
        <v>254</v>
      </c>
      <c r="E2481"/>
      <c r="F2481" s="9">
        <v>-0.04</v>
      </c>
      <c r="G2481" s="9">
        <f t="shared" si="107"/>
        <v>100336.94</v>
      </c>
    </row>
    <row r="2482" spans="1:9" hidden="1">
      <c r="A2482" s="1">
        <v>41805</v>
      </c>
      <c r="B2482" t="s">
        <v>248</v>
      </c>
      <c r="C2482" t="s">
        <v>238</v>
      </c>
      <c r="D2482" t="s">
        <v>252</v>
      </c>
      <c r="E2482"/>
      <c r="F2482" s="9">
        <v>-270.60000000000002</v>
      </c>
      <c r="G2482" s="9">
        <f t="shared" si="107"/>
        <v>100066.34</v>
      </c>
    </row>
    <row r="2483" spans="1:9" hidden="1">
      <c r="A2483" s="1">
        <v>41835</v>
      </c>
      <c r="B2483" t="s">
        <v>2</v>
      </c>
      <c r="C2483" t="s">
        <v>238</v>
      </c>
      <c r="D2483" t="s">
        <v>246</v>
      </c>
      <c r="E2483"/>
      <c r="F2483" s="55">
        <v>12</v>
      </c>
      <c r="G2483" s="9">
        <f t="shared" si="107"/>
        <v>100078.34</v>
      </c>
      <c r="I2483" s="39"/>
    </row>
    <row r="2484" spans="1:9" hidden="1">
      <c r="A2484" s="1">
        <v>41835</v>
      </c>
      <c r="B2484" t="s">
        <v>2</v>
      </c>
      <c r="C2484" t="s">
        <v>238</v>
      </c>
      <c r="D2484" t="s">
        <v>253</v>
      </c>
      <c r="E2484"/>
      <c r="F2484" s="55">
        <v>5</v>
      </c>
      <c r="G2484" s="9">
        <f t="shared" si="107"/>
        <v>100083.34</v>
      </c>
      <c r="I2484" s="39"/>
    </row>
    <row r="2485" spans="1:9" hidden="1">
      <c r="A2485" s="1">
        <v>41835</v>
      </c>
      <c r="B2485" t="s">
        <v>263</v>
      </c>
      <c r="C2485" t="s">
        <v>238</v>
      </c>
      <c r="D2485" t="s">
        <v>245</v>
      </c>
      <c r="E2485"/>
      <c r="F2485" s="55">
        <v>200.52</v>
      </c>
      <c r="G2485" s="9">
        <f t="shared" si="107"/>
        <v>100283.86</v>
      </c>
      <c r="I2485" s="39"/>
    </row>
    <row r="2486" spans="1:9" hidden="1">
      <c r="A2486" s="1">
        <v>41835</v>
      </c>
      <c r="B2486" t="s">
        <v>263</v>
      </c>
      <c r="C2486" t="s">
        <v>238</v>
      </c>
      <c r="D2486" t="s">
        <v>254</v>
      </c>
      <c r="E2486"/>
      <c r="F2486" s="55">
        <v>-0.04</v>
      </c>
      <c r="G2486" s="9">
        <f t="shared" si="107"/>
        <v>100283.82</v>
      </c>
      <c r="I2486" s="39"/>
    </row>
    <row r="2487" spans="1:9" hidden="1">
      <c r="A2487" s="1">
        <v>41835</v>
      </c>
      <c r="B2487" t="s">
        <v>248</v>
      </c>
      <c r="C2487" t="s">
        <v>238</v>
      </c>
      <c r="D2487" t="s">
        <v>252</v>
      </c>
      <c r="E2487"/>
      <c r="F2487" s="55">
        <v>-219.12</v>
      </c>
      <c r="G2487" s="9">
        <f t="shared" si="107"/>
        <v>100064.70000000001</v>
      </c>
      <c r="I2487" s="39"/>
    </row>
    <row r="2488" spans="1:9" hidden="1">
      <c r="A2488" s="1">
        <v>41866</v>
      </c>
      <c r="B2488" t="s">
        <v>2</v>
      </c>
      <c r="C2488" t="s">
        <v>238</v>
      </c>
      <c r="D2488" t="s">
        <v>246</v>
      </c>
      <c r="E2488"/>
      <c r="F2488" s="55">
        <v>12</v>
      </c>
      <c r="G2488" s="9">
        <f t="shared" si="107"/>
        <v>100076.70000000001</v>
      </c>
      <c r="I2488" s="39"/>
    </row>
    <row r="2489" spans="1:9" hidden="1">
      <c r="A2489" s="1">
        <v>41866</v>
      </c>
      <c r="B2489" t="s">
        <v>2</v>
      </c>
      <c r="C2489" t="s">
        <v>238</v>
      </c>
      <c r="D2489" t="s">
        <v>253</v>
      </c>
      <c r="E2489"/>
      <c r="F2489" s="55">
        <v>5</v>
      </c>
      <c r="G2489" s="9">
        <f t="shared" si="107"/>
        <v>100081.70000000001</v>
      </c>
      <c r="I2489" s="39"/>
    </row>
    <row r="2490" spans="1:9" hidden="1">
      <c r="A2490" s="1">
        <v>41866</v>
      </c>
      <c r="B2490" t="s">
        <v>263</v>
      </c>
      <c r="C2490" t="s">
        <v>238</v>
      </c>
      <c r="D2490" t="s">
        <v>245</v>
      </c>
      <c r="E2490"/>
      <c r="F2490" s="55">
        <v>167.59</v>
      </c>
      <c r="G2490" s="9">
        <f t="shared" si="107"/>
        <v>100249.29000000001</v>
      </c>
      <c r="I2490" s="39"/>
    </row>
    <row r="2491" spans="1:9" hidden="1">
      <c r="A2491" s="1">
        <v>41866</v>
      </c>
      <c r="B2491" t="s">
        <v>263</v>
      </c>
      <c r="C2491" t="s">
        <v>238</v>
      </c>
      <c r="D2491" t="s">
        <v>254</v>
      </c>
      <c r="E2491"/>
      <c r="F2491" s="55">
        <v>-0.03</v>
      </c>
      <c r="G2491" s="9">
        <f t="shared" si="107"/>
        <v>100249.26000000001</v>
      </c>
      <c r="I2491" s="39"/>
    </row>
    <row r="2492" spans="1:9" hidden="1">
      <c r="A2492" s="1">
        <v>41866</v>
      </c>
      <c r="B2492" t="s">
        <v>248</v>
      </c>
      <c r="C2492" t="s">
        <v>238</v>
      </c>
      <c r="D2492" t="s">
        <v>252</v>
      </c>
      <c r="E2492"/>
      <c r="F2492" s="55">
        <v>-170.02</v>
      </c>
      <c r="G2492" s="9">
        <f t="shared" si="107"/>
        <v>100079.24</v>
      </c>
      <c r="I2492" s="39"/>
    </row>
    <row r="2493" spans="1:9" hidden="1">
      <c r="A2493" s="1">
        <v>41897</v>
      </c>
      <c r="B2493" t="s">
        <v>2</v>
      </c>
      <c r="C2493" t="s">
        <v>238</v>
      </c>
      <c r="D2493" t="s">
        <v>246</v>
      </c>
      <c r="E2493"/>
      <c r="F2493" s="55">
        <v>12</v>
      </c>
      <c r="G2493" s="9">
        <f t="shared" si="107"/>
        <v>100091.24</v>
      </c>
    </row>
    <row r="2494" spans="1:9" hidden="1">
      <c r="A2494" s="1">
        <v>41897</v>
      </c>
      <c r="B2494" t="s">
        <v>2</v>
      </c>
      <c r="C2494" t="s">
        <v>238</v>
      </c>
      <c r="D2494" t="s">
        <v>253</v>
      </c>
      <c r="E2494"/>
      <c r="F2494" s="55">
        <v>5</v>
      </c>
      <c r="G2494" s="9">
        <f t="shared" si="107"/>
        <v>100096.24</v>
      </c>
    </row>
    <row r="2495" spans="1:9" hidden="1">
      <c r="A2495" s="1">
        <v>41897</v>
      </c>
      <c r="B2495" t="s">
        <v>263</v>
      </c>
      <c r="C2495" t="s">
        <v>238</v>
      </c>
      <c r="D2495" t="s">
        <v>245</v>
      </c>
      <c r="E2495"/>
      <c r="F2495" s="55">
        <v>161.11000000000001</v>
      </c>
      <c r="G2495" s="9">
        <f t="shared" si="107"/>
        <v>100257.35</v>
      </c>
    </row>
    <row r="2496" spans="1:9" hidden="1">
      <c r="A2496" s="1">
        <v>41897</v>
      </c>
      <c r="B2496" t="s">
        <v>263</v>
      </c>
      <c r="C2496" t="s">
        <v>238</v>
      </c>
      <c r="D2496" t="s">
        <v>254</v>
      </c>
      <c r="E2496"/>
      <c r="F2496" s="55">
        <v>-0.03</v>
      </c>
      <c r="G2496" s="9">
        <f t="shared" si="107"/>
        <v>100257.32</v>
      </c>
    </row>
    <row r="2497" spans="1:7" hidden="1">
      <c r="A2497" s="1">
        <v>41897</v>
      </c>
      <c r="B2497" t="s">
        <v>248</v>
      </c>
      <c r="C2497" t="s">
        <v>238</v>
      </c>
      <c r="D2497" t="s">
        <v>252</v>
      </c>
      <c r="E2497"/>
      <c r="F2497" s="55">
        <v>-163.47</v>
      </c>
      <c r="G2497" s="9">
        <f t="shared" si="107"/>
        <v>100093.85</v>
      </c>
    </row>
    <row r="2498" spans="1:7" hidden="1">
      <c r="A2498" s="1">
        <v>41927</v>
      </c>
      <c r="B2498" t="s">
        <v>2</v>
      </c>
      <c r="C2498" t="s">
        <v>238</v>
      </c>
      <c r="D2498" t="s">
        <v>246</v>
      </c>
      <c r="E2498"/>
      <c r="F2498" s="55">
        <v>12</v>
      </c>
      <c r="G2498" s="9">
        <f t="shared" si="107"/>
        <v>100105.85</v>
      </c>
    </row>
    <row r="2499" spans="1:7" hidden="1">
      <c r="A2499" s="1">
        <v>41927</v>
      </c>
      <c r="B2499" t="s">
        <v>2</v>
      </c>
      <c r="C2499" t="s">
        <v>238</v>
      </c>
      <c r="D2499" t="s">
        <v>253</v>
      </c>
      <c r="E2499"/>
      <c r="F2499" s="55">
        <v>5</v>
      </c>
      <c r="G2499" s="9">
        <f t="shared" si="107"/>
        <v>100110.85</v>
      </c>
    </row>
    <row r="2500" spans="1:7" hidden="1">
      <c r="A2500" s="1">
        <v>41927</v>
      </c>
      <c r="B2500" t="s">
        <v>263</v>
      </c>
      <c r="C2500" t="s">
        <v>238</v>
      </c>
      <c r="D2500" t="s">
        <v>245</v>
      </c>
      <c r="E2500"/>
      <c r="F2500" s="55">
        <v>155.75</v>
      </c>
      <c r="G2500" s="9">
        <f t="shared" si="107"/>
        <v>100266.6</v>
      </c>
    </row>
    <row r="2501" spans="1:7" hidden="1">
      <c r="A2501" s="1">
        <v>41927</v>
      </c>
      <c r="B2501" t="s">
        <v>263</v>
      </c>
      <c r="C2501" t="s">
        <v>238</v>
      </c>
      <c r="D2501" t="s">
        <v>254</v>
      </c>
      <c r="E2501"/>
      <c r="F2501" s="55">
        <v>-0.03</v>
      </c>
      <c r="G2501" s="9">
        <f t="shared" si="107"/>
        <v>100266.57</v>
      </c>
    </row>
    <row r="2502" spans="1:7" hidden="1">
      <c r="A2502" s="1">
        <v>41927</v>
      </c>
      <c r="B2502" t="s">
        <v>248</v>
      </c>
      <c r="C2502" t="s">
        <v>238</v>
      </c>
      <c r="D2502" t="s">
        <v>252</v>
      </c>
      <c r="E2502"/>
      <c r="F2502" s="55">
        <v>-174.21</v>
      </c>
      <c r="G2502" s="9">
        <f t="shared" si="107"/>
        <v>100092.36</v>
      </c>
    </row>
    <row r="2503" spans="1:7" hidden="1">
      <c r="A2503" s="1">
        <v>41958</v>
      </c>
      <c r="B2503" t="s">
        <v>2</v>
      </c>
      <c r="C2503" t="s">
        <v>238</v>
      </c>
      <c r="D2503" t="s">
        <v>246</v>
      </c>
      <c r="E2503"/>
      <c r="F2503" s="55">
        <v>12</v>
      </c>
      <c r="G2503" s="9">
        <f t="shared" si="107"/>
        <v>100104.36</v>
      </c>
    </row>
    <row r="2504" spans="1:7" hidden="1">
      <c r="A2504" s="1">
        <v>41958</v>
      </c>
      <c r="B2504" t="s">
        <v>2</v>
      </c>
      <c r="C2504" t="s">
        <v>238</v>
      </c>
      <c r="D2504" t="s">
        <v>253</v>
      </c>
      <c r="E2504"/>
      <c r="F2504" s="55">
        <v>5</v>
      </c>
      <c r="G2504" s="9">
        <f t="shared" si="107"/>
        <v>100109.36</v>
      </c>
    </row>
    <row r="2505" spans="1:7" hidden="1">
      <c r="A2505" s="1">
        <v>41958</v>
      </c>
      <c r="B2505" t="s">
        <v>263</v>
      </c>
      <c r="C2505" t="s">
        <v>238</v>
      </c>
      <c r="D2505" t="s">
        <v>245</v>
      </c>
      <c r="E2505"/>
      <c r="F2505" s="55">
        <v>451.75</v>
      </c>
      <c r="G2505" s="9">
        <f t="shared" si="107"/>
        <v>100561.11</v>
      </c>
    </row>
    <row r="2506" spans="1:7" hidden="1">
      <c r="A2506" s="1">
        <v>41958</v>
      </c>
      <c r="B2506" t="s">
        <v>263</v>
      </c>
      <c r="C2506" t="s">
        <v>238</v>
      </c>
      <c r="D2506" t="s">
        <v>254</v>
      </c>
      <c r="E2506"/>
      <c r="F2506" s="55">
        <v>-7.0000000000000007E-2</v>
      </c>
      <c r="G2506" s="9">
        <f t="shared" si="107"/>
        <v>100561.04</v>
      </c>
    </row>
    <row r="2507" spans="1:7" hidden="1">
      <c r="A2507" s="1">
        <v>41958</v>
      </c>
      <c r="B2507" t="s">
        <v>248</v>
      </c>
      <c r="C2507" t="s">
        <v>238</v>
      </c>
      <c r="D2507" t="s">
        <v>252</v>
      </c>
      <c r="E2507"/>
      <c r="F2507" s="55">
        <v>-454.04</v>
      </c>
      <c r="G2507" s="9">
        <f t="shared" si="107"/>
        <v>100107</v>
      </c>
    </row>
    <row r="2508" spans="1:7" hidden="1">
      <c r="A2508" s="1">
        <v>41988</v>
      </c>
      <c r="B2508" t="s">
        <v>2</v>
      </c>
      <c r="C2508" t="s">
        <v>238</v>
      </c>
      <c r="D2508" t="s">
        <v>246</v>
      </c>
      <c r="E2508"/>
      <c r="F2508" s="55">
        <v>12</v>
      </c>
      <c r="G2508" s="9">
        <f t="shared" si="107"/>
        <v>100119</v>
      </c>
    </row>
    <row r="2509" spans="1:7" hidden="1">
      <c r="A2509" s="1">
        <v>41988</v>
      </c>
      <c r="B2509" t="s">
        <v>2</v>
      </c>
      <c r="C2509" t="s">
        <v>238</v>
      </c>
      <c r="D2509" t="s">
        <v>253</v>
      </c>
      <c r="E2509"/>
      <c r="F2509" s="55">
        <v>5</v>
      </c>
      <c r="G2509" s="9">
        <f t="shared" si="107"/>
        <v>100124</v>
      </c>
    </row>
    <row r="2510" spans="1:7" hidden="1">
      <c r="A2510" s="1">
        <v>41988</v>
      </c>
      <c r="B2510" t="s">
        <v>263</v>
      </c>
      <c r="C2510" t="s">
        <v>238</v>
      </c>
      <c r="D2510" t="s">
        <v>245</v>
      </c>
      <c r="E2510"/>
      <c r="F2510" s="55">
        <v>437.02</v>
      </c>
      <c r="G2510" s="9">
        <f t="shared" si="107"/>
        <v>100561.02</v>
      </c>
    </row>
    <row r="2511" spans="1:7" hidden="1">
      <c r="A2511" s="1">
        <v>41988</v>
      </c>
      <c r="B2511" t="s">
        <v>263</v>
      </c>
      <c r="C2511" t="s">
        <v>238</v>
      </c>
      <c r="D2511" t="s">
        <v>254</v>
      </c>
      <c r="E2511"/>
      <c r="F2511" s="55">
        <v>-7.0000000000000007E-2</v>
      </c>
      <c r="G2511" s="9">
        <f t="shared" si="107"/>
        <v>100560.95</v>
      </c>
    </row>
    <row r="2512" spans="1:7" hidden="1">
      <c r="A2512" s="1">
        <v>41988</v>
      </c>
      <c r="B2512" t="s">
        <v>248</v>
      </c>
      <c r="C2512" t="s">
        <v>238</v>
      </c>
      <c r="D2512" t="s">
        <v>252</v>
      </c>
      <c r="E2512"/>
      <c r="F2512" s="55">
        <v>-455.42</v>
      </c>
      <c r="G2512" s="9">
        <f t="shared" si="107"/>
        <v>100105.53</v>
      </c>
    </row>
    <row r="2513" spans="1:7" hidden="1">
      <c r="A2513" s="1">
        <v>42019</v>
      </c>
      <c r="B2513" t="s">
        <v>2</v>
      </c>
      <c r="C2513" t="s">
        <v>238</v>
      </c>
      <c r="D2513" t="s">
        <v>246</v>
      </c>
      <c r="E2513"/>
      <c r="F2513" s="55">
        <v>12</v>
      </c>
      <c r="G2513" s="9">
        <f t="shared" si="107"/>
        <v>100117.53</v>
      </c>
    </row>
    <row r="2514" spans="1:7" hidden="1">
      <c r="A2514" s="1">
        <v>42019</v>
      </c>
      <c r="B2514" t="s">
        <v>2</v>
      </c>
      <c r="C2514" t="s">
        <v>238</v>
      </c>
      <c r="D2514" t="s">
        <v>253</v>
      </c>
      <c r="E2514"/>
      <c r="F2514" s="55">
        <v>5</v>
      </c>
      <c r="G2514" s="9">
        <f t="shared" si="107"/>
        <v>100122.53</v>
      </c>
    </row>
    <row r="2515" spans="1:7" hidden="1">
      <c r="A2515" s="1">
        <v>42019</v>
      </c>
      <c r="B2515" t="s">
        <v>263</v>
      </c>
      <c r="C2515" t="s">
        <v>238</v>
      </c>
      <c r="D2515" t="s">
        <v>245</v>
      </c>
      <c r="E2515"/>
      <c r="F2515" s="55">
        <v>452.58</v>
      </c>
      <c r="G2515" s="9">
        <f t="shared" si="107"/>
        <v>100575.11</v>
      </c>
    </row>
    <row r="2516" spans="1:7" hidden="1">
      <c r="A2516" s="1">
        <v>42019</v>
      </c>
      <c r="B2516" t="s">
        <v>263</v>
      </c>
      <c r="C2516" t="s">
        <v>238</v>
      </c>
      <c r="D2516" t="s">
        <v>254</v>
      </c>
      <c r="E2516"/>
      <c r="F2516" s="55">
        <v>-7.0000000000000007E-2</v>
      </c>
      <c r="G2516" s="9">
        <f t="shared" si="107"/>
        <v>100575.03999999999</v>
      </c>
    </row>
    <row r="2517" spans="1:7" hidden="1">
      <c r="A2517" s="1">
        <v>42019</v>
      </c>
      <c r="B2517" t="s">
        <v>248</v>
      </c>
      <c r="C2517" t="s">
        <v>238</v>
      </c>
      <c r="D2517" t="s">
        <v>252</v>
      </c>
      <c r="E2517"/>
      <c r="F2517" s="55">
        <v>-454.81</v>
      </c>
      <c r="G2517" s="9">
        <f t="shared" si="107"/>
        <v>100120.23</v>
      </c>
    </row>
    <row r="2518" spans="1:7" hidden="1">
      <c r="A2518" s="1">
        <v>42050</v>
      </c>
      <c r="B2518" t="s">
        <v>2</v>
      </c>
      <c r="C2518" t="s">
        <v>238</v>
      </c>
      <c r="D2518" t="s">
        <v>246</v>
      </c>
      <c r="E2518"/>
      <c r="F2518" s="55">
        <v>12</v>
      </c>
      <c r="G2518" s="9">
        <f t="shared" si="107"/>
        <v>100132.23</v>
      </c>
    </row>
    <row r="2519" spans="1:7" hidden="1">
      <c r="A2519" s="1">
        <v>42050</v>
      </c>
      <c r="B2519" t="s">
        <v>2</v>
      </c>
      <c r="C2519" t="s">
        <v>238</v>
      </c>
      <c r="D2519" t="s">
        <v>253</v>
      </c>
      <c r="E2519"/>
      <c r="F2519" s="55">
        <v>5</v>
      </c>
      <c r="G2519" s="9">
        <f t="shared" si="107"/>
        <v>100137.23</v>
      </c>
    </row>
    <row r="2520" spans="1:7" hidden="1">
      <c r="A2520" s="1">
        <v>42050</v>
      </c>
      <c r="B2520" t="s">
        <v>263</v>
      </c>
      <c r="C2520" t="s">
        <v>238</v>
      </c>
      <c r="D2520" t="s">
        <v>245</v>
      </c>
      <c r="E2520"/>
      <c r="F2520" s="55">
        <v>444.45</v>
      </c>
      <c r="G2520" s="9">
        <f t="shared" si="107"/>
        <v>100581.68</v>
      </c>
    </row>
    <row r="2521" spans="1:7" hidden="1">
      <c r="A2521" s="1">
        <v>42050</v>
      </c>
      <c r="B2521" t="s">
        <v>263</v>
      </c>
      <c r="C2521" t="s">
        <v>238</v>
      </c>
      <c r="D2521" t="s">
        <v>254</v>
      </c>
      <c r="E2521"/>
      <c r="F2521" s="55">
        <v>-7.0000000000000007E-2</v>
      </c>
      <c r="G2521" s="9">
        <f t="shared" si="107"/>
        <v>100581.60999999999</v>
      </c>
    </row>
    <row r="2522" spans="1:7" hidden="1">
      <c r="A2522" s="1">
        <v>42050</v>
      </c>
      <c r="B2522" t="s">
        <v>248</v>
      </c>
      <c r="C2522" t="s">
        <v>238</v>
      </c>
      <c r="D2522" t="s">
        <v>252</v>
      </c>
      <c r="E2522"/>
      <c r="F2522" s="55">
        <v>-446.6</v>
      </c>
      <c r="G2522" s="9">
        <f t="shared" si="107"/>
        <v>100135.00999999998</v>
      </c>
    </row>
    <row r="2523" spans="1:7" hidden="1">
      <c r="A2523" s="1">
        <v>42078</v>
      </c>
      <c r="B2523" t="s">
        <v>2</v>
      </c>
      <c r="C2523" t="s">
        <v>238</v>
      </c>
      <c r="D2523" t="s">
        <v>246</v>
      </c>
      <c r="E2523"/>
      <c r="F2523" s="55">
        <v>12</v>
      </c>
      <c r="G2523" s="9">
        <f t="shared" si="107"/>
        <v>100147.00999999998</v>
      </c>
    </row>
    <row r="2524" spans="1:7" hidden="1">
      <c r="A2524" s="1">
        <v>42078</v>
      </c>
      <c r="B2524" t="s">
        <v>2</v>
      </c>
      <c r="C2524" t="s">
        <v>238</v>
      </c>
      <c r="D2524" t="s">
        <v>253</v>
      </c>
      <c r="E2524"/>
      <c r="F2524" s="55">
        <v>5</v>
      </c>
      <c r="G2524" s="9">
        <f t="shared" si="107"/>
        <v>100152.00999999998</v>
      </c>
    </row>
    <row r="2525" spans="1:7" hidden="1">
      <c r="A2525" s="1">
        <v>42078</v>
      </c>
      <c r="B2525" t="s">
        <v>263</v>
      </c>
      <c r="C2525" t="s">
        <v>238</v>
      </c>
      <c r="D2525" t="s">
        <v>245</v>
      </c>
      <c r="E2525"/>
      <c r="F2525" s="55">
        <v>174.96</v>
      </c>
      <c r="G2525" s="9">
        <f t="shared" si="107"/>
        <v>100326.96999999999</v>
      </c>
    </row>
    <row r="2526" spans="1:7" hidden="1">
      <c r="A2526" s="1">
        <v>42078</v>
      </c>
      <c r="B2526" t="s">
        <v>263</v>
      </c>
      <c r="C2526" t="s">
        <v>238</v>
      </c>
      <c r="D2526" t="s">
        <v>254</v>
      </c>
      <c r="E2526"/>
      <c r="F2526" s="55">
        <v>-0.04</v>
      </c>
      <c r="G2526" s="9">
        <f t="shared" si="107"/>
        <v>100326.93</v>
      </c>
    </row>
    <row r="2527" spans="1:7" hidden="1">
      <c r="A2527" s="1">
        <v>42078</v>
      </c>
      <c r="B2527" t="s">
        <v>248</v>
      </c>
      <c r="C2527" t="s">
        <v>238</v>
      </c>
      <c r="D2527" t="s">
        <v>252</v>
      </c>
      <c r="E2527"/>
      <c r="F2527" s="55">
        <v>-242.06</v>
      </c>
      <c r="G2527" s="9">
        <f t="shared" si="107"/>
        <v>100084.87</v>
      </c>
    </row>
    <row r="2528" spans="1:7" hidden="1">
      <c r="A2528" s="1">
        <v>42109</v>
      </c>
      <c r="B2528" t="s">
        <v>2</v>
      </c>
      <c r="C2528" t="s">
        <v>238</v>
      </c>
      <c r="D2528" t="s">
        <v>246</v>
      </c>
      <c r="E2528"/>
      <c r="F2528" s="55">
        <v>12</v>
      </c>
      <c r="G2528" s="9">
        <f t="shared" si="107"/>
        <v>100096.87</v>
      </c>
    </row>
    <row r="2529" spans="1:8" hidden="1">
      <c r="A2529" s="1">
        <v>42109</v>
      </c>
      <c r="B2529" t="s">
        <v>2</v>
      </c>
      <c r="C2529" t="s">
        <v>238</v>
      </c>
      <c r="D2529" t="s">
        <v>253</v>
      </c>
      <c r="E2529"/>
      <c r="F2529" s="55">
        <v>5</v>
      </c>
      <c r="G2529" s="9">
        <f t="shared" si="107"/>
        <v>100101.87</v>
      </c>
    </row>
    <row r="2530" spans="1:8" hidden="1">
      <c r="A2530" s="1">
        <v>42109</v>
      </c>
      <c r="B2530" t="s">
        <v>263</v>
      </c>
      <c r="C2530" t="s">
        <v>238</v>
      </c>
      <c r="D2530" t="s">
        <v>245</v>
      </c>
      <c r="E2530"/>
      <c r="F2530" s="55">
        <v>265.52</v>
      </c>
      <c r="G2530" s="9">
        <f t="shared" si="107"/>
        <v>100367.39</v>
      </c>
    </row>
    <row r="2531" spans="1:8" hidden="1">
      <c r="A2531" s="1">
        <v>42109</v>
      </c>
      <c r="B2531" t="s">
        <v>263</v>
      </c>
      <c r="C2531" t="s">
        <v>238</v>
      </c>
      <c r="D2531" t="s">
        <v>254</v>
      </c>
      <c r="E2531"/>
      <c r="F2531" s="55">
        <v>-0.04</v>
      </c>
      <c r="G2531" s="9">
        <f t="shared" si="107"/>
        <v>100367.35</v>
      </c>
    </row>
    <row r="2532" spans="1:8" hidden="1">
      <c r="A2532" s="1">
        <v>42109</v>
      </c>
      <c r="B2532" t="s">
        <v>248</v>
      </c>
      <c r="C2532" t="s">
        <v>238</v>
      </c>
      <c r="D2532" t="s">
        <v>252</v>
      </c>
      <c r="E2532"/>
      <c r="F2532" s="55">
        <v>-268.72000000000003</v>
      </c>
      <c r="G2532" s="9">
        <f t="shared" ref="G2532:G2595" si="108">G2531+F2532</f>
        <v>100098.63</v>
      </c>
    </row>
    <row r="2533" spans="1:8" hidden="1">
      <c r="A2533" s="1">
        <v>42139</v>
      </c>
      <c r="B2533" t="s">
        <v>2</v>
      </c>
      <c r="C2533" t="s">
        <v>238</v>
      </c>
      <c r="D2533" t="s">
        <v>246</v>
      </c>
      <c r="E2533"/>
      <c r="F2533" s="55">
        <v>12</v>
      </c>
      <c r="G2533" s="9">
        <f t="shared" si="108"/>
        <v>100110.63</v>
      </c>
    </row>
    <row r="2534" spans="1:8" hidden="1">
      <c r="A2534" s="1">
        <v>42139</v>
      </c>
      <c r="B2534" t="s">
        <v>2</v>
      </c>
      <c r="C2534" t="s">
        <v>238</v>
      </c>
      <c r="D2534" t="s">
        <v>253</v>
      </c>
      <c r="E2534"/>
      <c r="F2534" s="55">
        <v>5</v>
      </c>
      <c r="G2534" s="9">
        <f t="shared" si="108"/>
        <v>100115.63</v>
      </c>
    </row>
    <row r="2535" spans="1:8" hidden="1">
      <c r="A2535" s="1">
        <v>42139</v>
      </c>
      <c r="B2535" t="s">
        <v>263</v>
      </c>
      <c r="C2535" t="s">
        <v>238</v>
      </c>
      <c r="D2535" t="s">
        <v>245</v>
      </c>
      <c r="E2535"/>
      <c r="F2535" s="55">
        <v>260.27</v>
      </c>
      <c r="G2535" s="9">
        <f t="shared" si="108"/>
        <v>100375.90000000001</v>
      </c>
    </row>
    <row r="2536" spans="1:8" hidden="1">
      <c r="A2536" s="1">
        <v>42139</v>
      </c>
      <c r="B2536" t="s">
        <v>263</v>
      </c>
      <c r="C2536" t="s">
        <v>238</v>
      </c>
      <c r="D2536" t="s">
        <v>254</v>
      </c>
      <c r="E2536"/>
      <c r="F2536" s="55">
        <v>-0.04</v>
      </c>
      <c r="G2536" s="9">
        <f t="shared" si="108"/>
        <v>100375.86000000002</v>
      </c>
    </row>
    <row r="2537" spans="1:8" hidden="1">
      <c r="A2537" s="1">
        <v>42139</v>
      </c>
      <c r="B2537" t="s">
        <v>248</v>
      </c>
      <c r="C2537" t="s">
        <v>238</v>
      </c>
      <c r="D2537" t="s">
        <v>252</v>
      </c>
      <c r="E2537"/>
      <c r="F2537" s="55">
        <v>-278.89999999999998</v>
      </c>
      <c r="G2537" s="9">
        <f t="shared" si="108"/>
        <v>100096.96000000002</v>
      </c>
    </row>
    <row r="2538" spans="1:8" hidden="1">
      <c r="A2538" s="1">
        <v>42170</v>
      </c>
      <c r="B2538" t="s">
        <v>2</v>
      </c>
      <c r="C2538" t="s">
        <v>238</v>
      </c>
      <c r="D2538" t="s">
        <v>246</v>
      </c>
      <c r="E2538"/>
      <c r="F2538" s="55">
        <v>12</v>
      </c>
      <c r="G2538" s="9">
        <f t="shared" si="108"/>
        <v>100108.96000000002</v>
      </c>
    </row>
    <row r="2539" spans="1:8" hidden="1">
      <c r="A2539" s="1">
        <v>42170</v>
      </c>
      <c r="B2539" t="s">
        <v>2</v>
      </c>
      <c r="C2539" t="s">
        <v>238</v>
      </c>
      <c r="D2539" t="s">
        <v>253</v>
      </c>
      <c r="E2539"/>
      <c r="F2539" s="55">
        <v>5</v>
      </c>
      <c r="G2539" s="9">
        <f t="shared" si="108"/>
        <v>100113.96000000002</v>
      </c>
    </row>
    <row r="2540" spans="1:8" hidden="1">
      <c r="A2540" s="1">
        <v>42170</v>
      </c>
      <c r="B2540" t="s">
        <v>263</v>
      </c>
      <c r="C2540" t="s">
        <v>238</v>
      </c>
      <c r="D2540" t="s">
        <v>245</v>
      </c>
      <c r="E2540"/>
      <c r="F2540" s="55">
        <v>265.13</v>
      </c>
      <c r="G2540" s="9">
        <f t="shared" si="108"/>
        <v>100379.09000000003</v>
      </c>
    </row>
    <row r="2541" spans="1:8" hidden="1">
      <c r="A2541" s="1">
        <v>42170</v>
      </c>
      <c r="B2541" t="s">
        <v>263</v>
      </c>
      <c r="C2541" t="s">
        <v>238</v>
      </c>
      <c r="D2541" t="s">
        <v>254</v>
      </c>
      <c r="E2541"/>
      <c r="F2541" s="55">
        <v>-0.04</v>
      </c>
      <c r="G2541" s="9">
        <f t="shared" si="108"/>
        <v>100379.05000000003</v>
      </c>
    </row>
    <row r="2542" spans="1:8" hidden="1">
      <c r="A2542" s="1">
        <v>42170</v>
      </c>
      <c r="B2542" t="s">
        <v>248</v>
      </c>
      <c r="C2542" t="s">
        <v>238</v>
      </c>
      <c r="D2542" t="s">
        <v>252</v>
      </c>
      <c r="E2542"/>
      <c r="F2542" s="55">
        <v>-284.18</v>
      </c>
      <c r="G2542" s="9">
        <f t="shared" si="108"/>
        <v>100094.87000000004</v>
      </c>
    </row>
    <row r="2543" spans="1:8" hidden="1">
      <c r="A2543" s="1">
        <v>42200</v>
      </c>
      <c r="B2543" t="s">
        <v>263</v>
      </c>
      <c r="C2543" t="s">
        <v>238</v>
      </c>
      <c r="D2543" t="s">
        <v>245</v>
      </c>
      <c r="E2543"/>
      <c r="F2543" s="62">
        <v>258.04000000000002</v>
      </c>
      <c r="G2543" s="9">
        <f t="shared" si="108"/>
        <v>100352.91000000003</v>
      </c>
      <c r="H2543" s="62"/>
    </row>
    <row r="2544" spans="1:8" hidden="1">
      <c r="A2544" s="1">
        <v>42200</v>
      </c>
      <c r="B2544" t="s">
        <v>2</v>
      </c>
      <c r="C2544" t="s">
        <v>238</v>
      </c>
      <c r="D2544" t="s">
        <v>246</v>
      </c>
      <c r="E2544"/>
      <c r="F2544" s="62">
        <v>12</v>
      </c>
      <c r="G2544" s="9">
        <f t="shared" si="108"/>
        <v>100364.91000000003</v>
      </c>
      <c r="H2544" s="62"/>
    </row>
    <row r="2545" spans="1:8" hidden="1">
      <c r="A2545" s="1">
        <v>42200</v>
      </c>
      <c r="B2545" t="s">
        <v>2</v>
      </c>
      <c r="C2545" t="s">
        <v>238</v>
      </c>
      <c r="D2545" t="s">
        <v>253</v>
      </c>
      <c r="E2545"/>
      <c r="F2545" s="62">
        <v>5</v>
      </c>
      <c r="G2545" s="9">
        <f t="shared" si="108"/>
        <v>100369.91000000003</v>
      </c>
      <c r="H2545" s="62"/>
    </row>
    <row r="2546" spans="1:8" hidden="1">
      <c r="A2546" s="1">
        <v>42200</v>
      </c>
      <c r="B2546" t="s">
        <v>263</v>
      </c>
      <c r="C2546" t="s">
        <v>238</v>
      </c>
      <c r="D2546" t="s">
        <v>254</v>
      </c>
      <c r="E2546"/>
      <c r="F2546" s="62">
        <v>-0.04</v>
      </c>
      <c r="G2546" s="9">
        <f t="shared" si="108"/>
        <v>100369.87000000004</v>
      </c>
      <c r="H2546" s="62"/>
    </row>
    <row r="2547" spans="1:8" hidden="1">
      <c r="A2547" s="1">
        <v>42200</v>
      </c>
      <c r="B2547" t="s">
        <v>248</v>
      </c>
      <c r="C2547" t="s">
        <v>238</v>
      </c>
      <c r="D2547" t="s">
        <v>252</v>
      </c>
      <c r="E2547"/>
      <c r="F2547" s="62">
        <v>-276.27999999999997</v>
      </c>
      <c r="G2547" s="9">
        <f t="shared" si="108"/>
        <v>100093.59000000004</v>
      </c>
      <c r="H2547" s="62"/>
    </row>
    <row r="2548" spans="1:8" hidden="1">
      <c r="A2548" s="1">
        <v>42231</v>
      </c>
      <c r="B2548" t="s">
        <v>263</v>
      </c>
      <c r="C2548" t="s">
        <v>238</v>
      </c>
      <c r="D2548" t="s">
        <v>245</v>
      </c>
      <c r="E2548"/>
      <c r="F2548" s="62">
        <v>267.14999999999998</v>
      </c>
      <c r="G2548" s="9">
        <f t="shared" si="108"/>
        <v>100360.74000000003</v>
      </c>
      <c r="H2548" s="62"/>
    </row>
    <row r="2549" spans="1:8" hidden="1">
      <c r="A2549" s="1">
        <v>42231</v>
      </c>
      <c r="B2549" t="s">
        <v>2</v>
      </c>
      <c r="C2549" t="s">
        <v>238</v>
      </c>
      <c r="D2549" t="s">
        <v>246</v>
      </c>
      <c r="E2549"/>
      <c r="F2549" s="62">
        <v>12</v>
      </c>
      <c r="G2549" s="9">
        <f t="shared" si="108"/>
        <v>100372.74000000003</v>
      </c>
      <c r="H2549" s="62"/>
    </row>
    <row r="2550" spans="1:8" hidden="1">
      <c r="A2550" s="1">
        <v>42231</v>
      </c>
      <c r="B2550" t="s">
        <v>2</v>
      </c>
      <c r="C2550" t="s">
        <v>238</v>
      </c>
      <c r="D2550" t="s">
        <v>253</v>
      </c>
      <c r="E2550"/>
      <c r="F2550" s="62">
        <v>5</v>
      </c>
      <c r="G2550" s="9">
        <f t="shared" si="108"/>
        <v>100377.74000000003</v>
      </c>
      <c r="H2550" s="62"/>
    </row>
    <row r="2551" spans="1:8" hidden="1">
      <c r="A2551" s="1">
        <v>42231</v>
      </c>
      <c r="B2551" t="s">
        <v>248</v>
      </c>
      <c r="C2551" t="s">
        <v>238</v>
      </c>
      <c r="D2551" t="s">
        <v>252</v>
      </c>
      <c r="E2551"/>
      <c r="F2551" s="62">
        <v>-270.45</v>
      </c>
      <c r="G2551" s="9">
        <f t="shared" si="108"/>
        <v>100107.29000000004</v>
      </c>
      <c r="H2551" s="62"/>
    </row>
    <row r="2552" spans="1:8" hidden="1">
      <c r="A2552" s="1">
        <v>42231</v>
      </c>
      <c r="B2552" t="s">
        <v>263</v>
      </c>
      <c r="C2552" t="s">
        <v>238</v>
      </c>
      <c r="D2552" t="s">
        <v>254</v>
      </c>
      <c r="E2552"/>
      <c r="F2552" s="62">
        <v>-0.04</v>
      </c>
      <c r="G2552" s="9">
        <f t="shared" si="108"/>
        <v>100107.25000000004</v>
      </c>
      <c r="H2552" s="62"/>
    </row>
    <row r="2553" spans="1:8" hidden="1">
      <c r="A2553" s="1">
        <v>42262</v>
      </c>
      <c r="B2553" t="s">
        <v>263</v>
      </c>
      <c r="C2553" t="s">
        <v>238</v>
      </c>
      <c r="D2553" t="s">
        <v>245</v>
      </c>
      <c r="E2553"/>
      <c r="F2553" s="62">
        <v>275.13</v>
      </c>
      <c r="G2553" s="9">
        <f t="shared" si="108"/>
        <v>100382.38000000005</v>
      </c>
      <c r="H2553" s="62"/>
    </row>
    <row r="2554" spans="1:8" hidden="1">
      <c r="A2554" s="1">
        <v>42262</v>
      </c>
      <c r="B2554" t="s">
        <v>2</v>
      </c>
      <c r="C2554" t="s">
        <v>238</v>
      </c>
      <c r="D2554" t="s">
        <v>246</v>
      </c>
      <c r="E2554"/>
      <c r="F2554" s="62">
        <v>12</v>
      </c>
      <c r="G2554" s="9">
        <f t="shared" si="108"/>
        <v>100394.38000000005</v>
      </c>
      <c r="H2554" s="62"/>
    </row>
    <row r="2555" spans="1:8" hidden="1">
      <c r="A2555" s="1">
        <v>42262</v>
      </c>
      <c r="B2555" t="s">
        <v>2</v>
      </c>
      <c r="C2555" t="s">
        <v>238</v>
      </c>
      <c r="D2555" t="s">
        <v>253</v>
      </c>
      <c r="E2555"/>
      <c r="F2555" s="62">
        <v>5</v>
      </c>
      <c r="G2555" s="9">
        <f t="shared" si="108"/>
        <v>100399.38000000005</v>
      </c>
      <c r="H2555" s="62"/>
    </row>
    <row r="2556" spans="1:8" hidden="1">
      <c r="A2556" s="1">
        <v>42262</v>
      </c>
      <c r="B2556" t="s">
        <v>263</v>
      </c>
      <c r="C2556" t="s">
        <v>238</v>
      </c>
      <c r="D2556" t="s">
        <v>254</v>
      </c>
      <c r="E2556"/>
      <c r="F2556" s="62">
        <v>-0.04</v>
      </c>
      <c r="G2556" s="9">
        <f t="shared" si="108"/>
        <v>100399.34000000005</v>
      </c>
      <c r="H2556" s="62"/>
    </row>
    <row r="2557" spans="1:8" hidden="1">
      <c r="A2557" s="1">
        <v>42262</v>
      </c>
      <c r="B2557" t="s">
        <v>248</v>
      </c>
      <c r="C2557" t="s">
        <v>238</v>
      </c>
      <c r="D2557" t="s">
        <v>252</v>
      </c>
      <c r="E2557"/>
      <c r="F2557" s="62">
        <v>-260.54000000000002</v>
      </c>
      <c r="G2557" s="9">
        <f t="shared" si="108"/>
        <v>100138.80000000006</v>
      </c>
      <c r="H2557" s="62"/>
    </row>
    <row r="2558" spans="1:8" hidden="1">
      <c r="A2558" s="1">
        <v>42292</v>
      </c>
      <c r="B2558" t="s">
        <v>263</v>
      </c>
      <c r="C2558" t="s">
        <v>238</v>
      </c>
      <c r="D2558" t="s">
        <v>245</v>
      </c>
      <c r="E2558"/>
      <c r="F2558" s="62">
        <v>269.39</v>
      </c>
      <c r="G2558" s="9">
        <f t="shared" si="108"/>
        <v>100408.19000000006</v>
      </c>
      <c r="H2558" s="62"/>
    </row>
    <row r="2559" spans="1:8" hidden="1">
      <c r="A2559" s="1">
        <v>42292</v>
      </c>
      <c r="B2559" t="s">
        <v>2</v>
      </c>
      <c r="C2559" t="s">
        <v>238</v>
      </c>
      <c r="D2559" t="s">
        <v>246</v>
      </c>
      <c r="E2559"/>
      <c r="F2559" s="62">
        <v>12</v>
      </c>
      <c r="G2559" s="9">
        <f t="shared" si="108"/>
        <v>100420.19000000006</v>
      </c>
      <c r="H2559" s="62"/>
    </row>
    <row r="2560" spans="1:8" hidden="1">
      <c r="A2560" s="1">
        <v>42292</v>
      </c>
      <c r="B2560" t="s">
        <v>2</v>
      </c>
      <c r="C2560" t="s">
        <v>238</v>
      </c>
      <c r="D2560" t="s">
        <v>253</v>
      </c>
      <c r="E2560"/>
      <c r="F2560" s="62">
        <v>5</v>
      </c>
      <c r="G2560" s="9">
        <f t="shared" si="108"/>
        <v>100425.19000000006</v>
      </c>
      <c r="H2560" s="62"/>
    </row>
    <row r="2561" spans="1:8" hidden="1">
      <c r="A2561" s="1">
        <v>42292</v>
      </c>
      <c r="B2561" t="s">
        <v>248</v>
      </c>
      <c r="C2561" t="s">
        <v>238</v>
      </c>
      <c r="D2561" t="s">
        <v>252</v>
      </c>
      <c r="E2561"/>
      <c r="F2561" s="62">
        <v>-266.86</v>
      </c>
      <c r="G2561" s="9">
        <f t="shared" si="108"/>
        <v>100158.33000000006</v>
      </c>
      <c r="H2561" s="62"/>
    </row>
    <row r="2562" spans="1:8" hidden="1">
      <c r="A2562" s="1">
        <v>42292</v>
      </c>
      <c r="B2562" t="s">
        <v>263</v>
      </c>
      <c r="C2562" t="s">
        <v>238</v>
      </c>
      <c r="D2562" t="s">
        <v>254</v>
      </c>
      <c r="E2562"/>
      <c r="F2562" s="62">
        <v>-0.04</v>
      </c>
      <c r="G2562" s="9">
        <f t="shared" si="108"/>
        <v>100158.29000000007</v>
      </c>
      <c r="H2562" s="62"/>
    </row>
    <row r="2563" spans="1:8" hidden="1">
      <c r="A2563" s="1">
        <v>42323</v>
      </c>
      <c r="B2563" t="s">
        <v>263</v>
      </c>
      <c r="C2563" t="s">
        <v>238</v>
      </c>
      <c r="D2563" t="s">
        <v>245</v>
      </c>
      <c r="E2563"/>
      <c r="F2563" s="62">
        <v>389.84</v>
      </c>
      <c r="G2563" s="9">
        <f t="shared" si="108"/>
        <v>100548.13000000006</v>
      </c>
      <c r="H2563" s="62"/>
    </row>
    <row r="2564" spans="1:8" hidden="1">
      <c r="A2564" s="1">
        <v>42323</v>
      </c>
      <c r="B2564" t="s">
        <v>2</v>
      </c>
      <c r="C2564" t="s">
        <v>238</v>
      </c>
      <c r="D2564" t="s">
        <v>246</v>
      </c>
      <c r="E2564"/>
      <c r="F2564" s="62">
        <v>12</v>
      </c>
      <c r="G2564" s="9">
        <f t="shared" si="108"/>
        <v>100560.13000000006</v>
      </c>
      <c r="H2564" s="62"/>
    </row>
    <row r="2565" spans="1:8" hidden="1">
      <c r="A2565" s="1">
        <v>42323</v>
      </c>
      <c r="B2565" t="s">
        <v>2</v>
      </c>
      <c r="C2565" t="s">
        <v>238</v>
      </c>
      <c r="D2565" t="s">
        <v>253</v>
      </c>
      <c r="E2565"/>
      <c r="F2565" s="62">
        <v>5</v>
      </c>
      <c r="G2565" s="9">
        <f t="shared" si="108"/>
        <v>100565.13000000006</v>
      </c>
      <c r="H2565" s="62"/>
    </row>
    <row r="2566" spans="1:8" hidden="1">
      <c r="A2566" s="1">
        <v>42323</v>
      </c>
      <c r="B2566" t="s">
        <v>248</v>
      </c>
      <c r="C2566" t="s">
        <v>238</v>
      </c>
      <c r="D2566" t="s">
        <v>252</v>
      </c>
      <c r="E2566"/>
      <c r="F2566" s="62">
        <v>-371.57</v>
      </c>
      <c r="G2566" s="9">
        <f t="shared" si="108"/>
        <v>100193.56000000006</v>
      </c>
      <c r="H2566" s="62"/>
    </row>
    <row r="2567" spans="1:8" hidden="1">
      <c r="A2567" s="1">
        <v>42323</v>
      </c>
      <c r="B2567" t="s">
        <v>263</v>
      </c>
      <c r="C2567" t="s">
        <v>238</v>
      </c>
      <c r="D2567" t="s">
        <v>254</v>
      </c>
      <c r="E2567"/>
      <c r="F2567" s="62">
        <v>-0.06</v>
      </c>
      <c r="G2567" s="9">
        <f t="shared" si="108"/>
        <v>100193.50000000006</v>
      </c>
      <c r="H2567" s="62"/>
    </row>
    <row r="2568" spans="1:8" hidden="1">
      <c r="A2568" s="1">
        <v>42353</v>
      </c>
      <c r="B2568" t="s">
        <v>263</v>
      </c>
      <c r="C2568" t="s">
        <v>238</v>
      </c>
      <c r="D2568" t="s">
        <v>245</v>
      </c>
      <c r="E2568"/>
      <c r="F2568" s="62">
        <v>456.5</v>
      </c>
      <c r="G2568" s="9">
        <f t="shared" si="108"/>
        <v>100650.00000000006</v>
      </c>
      <c r="H2568" s="62"/>
    </row>
    <row r="2569" spans="1:8" hidden="1">
      <c r="A2569" s="1">
        <v>42353</v>
      </c>
      <c r="B2569" t="s">
        <v>2</v>
      </c>
      <c r="C2569" t="s">
        <v>238</v>
      </c>
      <c r="D2569" t="s">
        <v>246</v>
      </c>
      <c r="E2569"/>
      <c r="F2569" s="62">
        <v>12</v>
      </c>
      <c r="G2569" s="9">
        <f t="shared" si="108"/>
        <v>100662.00000000006</v>
      </c>
      <c r="H2569" s="62"/>
    </row>
    <row r="2570" spans="1:8" hidden="1">
      <c r="A2570" s="1">
        <v>42353</v>
      </c>
      <c r="B2570" t="s">
        <v>2</v>
      </c>
      <c r="C2570" t="s">
        <v>238</v>
      </c>
      <c r="D2570" t="s">
        <v>253</v>
      </c>
      <c r="E2570"/>
      <c r="F2570" s="62">
        <v>5</v>
      </c>
      <c r="G2570" s="9">
        <f t="shared" si="108"/>
        <v>100667.00000000006</v>
      </c>
      <c r="H2570" s="62"/>
    </row>
    <row r="2571" spans="1:8" hidden="1">
      <c r="A2571" s="1">
        <v>42353</v>
      </c>
      <c r="B2571" t="s">
        <v>263</v>
      </c>
      <c r="C2571" t="s">
        <v>238</v>
      </c>
      <c r="D2571" t="s">
        <v>254</v>
      </c>
      <c r="E2571"/>
      <c r="F2571" s="62">
        <v>-7.0000000000000007E-2</v>
      </c>
      <c r="G2571" s="9">
        <f t="shared" si="108"/>
        <v>100666.93000000005</v>
      </c>
      <c r="H2571" s="62"/>
    </row>
    <row r="2572" spans="1:8" hidden="1">
      <c r="A2572" s="1">
        <v>42353</v>
      </c>
      <c r="B2572" t="s">
        <v>248</v>
      </c>
      <c r="C2572" t="s">
        <v>238</v>
      </c>
      <c r="D2572" t="s">
        <v>252</v>
      </c>
      <c r="E2572"/>
      <c r="F2572" s="62">
        <v>-443</v>
      </c>
      <c r="G2572" s="9">
        <f t="shared" si="108"/>
        <v>100223.93000000005</v>
      </c>
      <c r="H2572" s="62"/>
    </row>
    <row r="2573" spans="1:8" hidden="1">
      <c r="A2573" s="1">
        <v>42384</v>
      </c>
      <c r="B2573" t="s">
        <v>263</v>
      </c>
      <c r="C2573" t="s">
        <v>238</v>
      </c>
      <c r="D2573" t="s">
        <v>245</v>
      </c>
      <c r="E2573"/>
      <c r="F2573" s="62">
        <v>468.78</v>
      </c>
      <c r="G2573" s="9">
        <f t="shared" si="108"/>
        <v>100692.71000000005</v>
      </c>
      <c r="H2573" s="62"/>
    </row>
    <row r="2574" spans="1:8" hidden="1">
      <c r="A2574" s="1">
        <v>42384</v>
      </c>
      <c r="B2574" t="s">
        <v>2</v>
      </c>
      <c r="C2574" t="s">
        <v>238</v>
      </c>
      <c r="D2574" t="s">
        <v>246</v>
      </c>
      <c r="E2574"/>
      <c r="F2574" s="62">
        <v>12</v>
      </c>
      <c r="G2574" s="9">
        <f t="shared" si="108"/>
        <v>100704.71000000005</v>
      </c>
      <c r="H2574" s="62"/>
    </row>
    <row r="2575" spans="1:8" hidden="1">
      <c r="A2575" s="1">
        <v>42384</v>
      </c>
      <c r="B2575" t="s">
        <v>2</v>
      </c>
      <c r="C2575" t="s">
        <v>238</v>
      </c>
      <c r="D2575" t="s">
        <v>253</v>
      </c>
      <c r="E2575"/>
      <c r="F2575" s="62">
        <v>5</v>
      </c>
      <c r="G2575" s="9">
        <f t="shared" si="108"/>
        <v>100709.71000000005</v>
      </c>
      <c r="H2575" s="62"/>
    </row>
    <row r="2576" spans="1:8" hidden="1">
      <c r="A2576" s="1">
        <v>42384</v>
      </c>
      <c r="B2576" t="s">
        <v>248</v>
      </c>
      <c r="C2576" t="s">
        <v>238</v>
      </c>
      <c r="D2576" t="s">
        <v>252</v>
      </c>
      <c r="E2576"/>
      <c r="F2576" s="62">
        <v>-437.43</v>
      </c>
      <c r="G2576" s="9">
        <f t="shared" si="108"/>
        <v>100272.28000000006</v>
      </c>
      <c r="H2576" s="62"/>
    </row>
    <row r="2577" spans="1:8" hidden="1">
      <c r="A2577" s="1">
        <v>42384</v>
      </c>
      <c r="B2577" t="s">
        <v>263</v>
      </c>
      <c r="C2577" t="s">
        <v>238</v>
      </c>
      <c r="D2577" t="s">
        <v>254</v>
      </c>
      <c r="E2577"/>
      <c r="F2577" s="62">
        <v>-7.0000000000000007E-2</v>
      </c>
      <c r="G2577" s="9">
        <f t="shared" si="108"/>
        <v>100272.21000000005</v>
      </c>
      <c r="H2577" s="62"/>
    </row>
    <row r="2578" spans="1:8" hidden="1">
      <c r="A2578" s="1">
        <v>42415</v>
      </c>
      <c r="B2578" t="s">
        <v>263</v>
      </c>
      <c r="C2578" t="s">
        <v>238</v>
      </c>
      <c r="D2578" t="s">
        <v>245</v>
      </c>
      <c r="E2578"/>
      <c r="F2578" s="62">
        <v>476.6</v>
      </c>
      <c r="G2578" s="9">
        <f t="shared" si="108"/>
        <v>100748.81000000006</v>
      </c>
      <c r="H2578" s="62"/>
    </row>
    <row r="2579" spans="1:8" hidden="1">
      <c r="A2579" s="1">
        <v>42415</v>
      </c>
      <c r="B2579" t="s">
        <v>2</v>
      </c>
      <c r="C2579" t="s">
        <v>238</v>
      </c>
      <c r="D2579" t="s">
        <v>246</v>
      </c>
      <c r="E2579"/>
      <c r="F2579" s="62">
        <v>12</v>
      </c>
      <c r="G2579" s="9">
        <f t="shared" si="108"/>
        <v>100760.81000000006</v>
      </c>
      <c r="H2579" s="62"/>
    </row>
    <row r="2580" spans="1:8" hidden="1">
      <c r="A2580" s="1">
        <v>42415</v>
      </c>
      <c r="B2580" t="s">
        <v>2</v>
      </c>
      <c r="C2580" t="s">
        <v>238</v>
      </c>
      <c r="D2580" t="s">
        <v>253</v>
      </c>
      <c r="E2580"/>
      <c r="F2580" s="62">
        <v>5</v>
      </c>
      <c r="G2580" s="9">
        <f t="shared" si="108"/>
        <v>100765.81000000006</v>
      </c>
      <c r="H2580" s="62"/>
    </row>
    <row r="2581" spans="1:8" hidden="1">
      <c r="A2581" s="1">
        <v>42415</v>
      </c>
      <c r="B2581" t="s">
        <v>248</v>
      </c>
      <c r="C2581" t="s">
        <v>238</v>
      </c>
      <c r="D2581" t="s">
        <v>252</v>
      </c>
      <c r="E2581"/>
      <c r="F2581" s="62">
        <v>-478.84</v>
      </c>
      <c r="G2581" s="9">
        <f t="shared" si="108"/>
        <v>100286.97000000006</v>
      </c>
      <c r="H2581" s="62"/>
    </row>
    <row r="2582" spans="1:8" hidden="1">
      <c r="A2582" s="1">
        <v>42415</v>
      </c>
      <c r="B2582" t="s">
        <v>263</v>
      </c>
      <c r="C2582" t="s">
        <v>238</v>
      </c>
      <c r="D2582" t="s">
        <v>254</v>
      </c>
      <c r="E2582"/>
      <c r="F2582" s="62">
        <v>-0.08</v>
      </c>
      <c r="G2582" s="9">
        <f t="shared" si="108"/>
        <v>100286.89000000006</v>
      </c>
      <c r="H2582" s="62"/>
    </row>
    <row r="2583" spans="1:8" hidden="1">
      <c r="A2583" s="1">
        <v>42444</v>
      </c>
      <c r="B2583" t="s">
        <v>263</v>
      </c>
      <c r="C2583" t="s">
        <v>238</v>
      </c>
      <c r="D2583" t="s">
        <v>245</v>
      </c>
      <c r="E2583"/>
      <c r="F2583" s="62">
        <v>457.74</v>
      </c>
      <c r="G2583" s="9">
        <f t="shared" si="108"/>
        <v>100744.63000000006</v>
      </c>
      <c r="H2583" s="62"/>
    </row>
    <row r="2584" spans="1:8" hidden="1">
      <c r="A2584" s="1">
        <v>42444</v>
      </c>
      <c r="B2584" t="s">
        <v>2</v>
      </c>
      <c r="C2584" t="s">
        <v>238</v>
      </c>
      <c r="D2584" t="s">
        <v>246</v>
      </c>
      <c r="E2584"/>
      <c r="F2584" s="62">
        <v>12</v>
      </c>
      <c r="G2584" s="9">
        <f t="shared" si="108"/>
        <v>100756.63000000006</v>
      </c>
      <c r="H2584" s="62"/>
    </row>
    <row r="2585" spans="1:8" hidden="1">
      <c r="A2585" s="1">
        <v>42444</v>
      </c>
      <c r="B2585" t="s">
        <v>2</v>
      </c>
      <c r="C2585" t="s">
        <v>238</v>
      </c>
      <c r="D2585" t="s">
        <v>253</v>
      </c>
      <c r="E2585"/>
      <c r="F2585" s="62">
        <v>5</v>
      </c>
      <c r="G2585" s="9">
        <f t="shared" si="108"/>
        <v>100761.63000000006</v>
      </c>
      <c r="H2585" s="62"/>
    </row>
    <row r="2586" spans="1:8" hidden="1">
      <c r="A2586" s="1">
        <v>42444</v>
      </c>
      <c r="B2586" t="s">
        <v>263</v>
      </c>
      <c r="C2586" t="s">
        <v>238</v>
      </c>
      <c r="D2586" t="s">
        <v>254</v>
      </c>
      <c r="E2586"/>
      <c r="F2586" s="62">
        <v>-0.08</v>
      </c>
      <c r="G2586" s="9">
        <f t="shared" si="108"/>
        <v>100761.55000000006</v>
      </c>
      <c r="H2586" s="62"/>
    </row>
    <row r="2587" spans="1:8" hidden="1">
      <c r="A2587" s="1">
        <v>42444</v>
      </c>
      <c r="B2587" t="s">
        <v>248</v>
      </c>
      <c r="C2587" t="s">
        <v>238</v>
      </c>
      <c r="D2587" t="s">
        <v>252</v>
      </c>
      <c r="E2587"/>
      <c r="F2587" s="62">
        <v>-492.05</v>
      </c>
      <c r="G2587" s="9">
        <f t="shared" si="108"/>
        <v>100269.50000000006</v>
      </c>
      <c r="H2587" s="62"/>
    </row>
    <row r="2588" spans="1:8" hidden="1">
      <c r="A2588" s="1">
        <v>42475</v>
      </c>
      <c r="B2588" t="s">
        <v>263</v>
      </c>
      <c r="C2588" t="s">
        <v>238</v>
      </c>
      <c r="D2588" t="s">
        <v>245</v>
      </c>
      <c r="E2588"/>
      <c r="F2588" s="62">
        <v>438.12</v>
      </c>
      <c r="G2588" s="9">
        <f t="shared" si="108"/>
        <v>100707.62000000005</v>
      </c>
      <c r="H2588" s="62"/>
    </row>
    <row r="2589" spans="1:8" hidden="1">
      <c r="A2589" s="1">
        <v>42475</v>
      </c>
      <c r="B2589" t="s">
        <v>2</v>
      </c>
      <c r="C2589" t="s">
        <v>238</v>
      </c>
      <c r="D2589" t="s">
        <v>246</v>
      </c>
      <c r="E2589"/>
      <c r="F2589" s="62">
        <v>12</v>
      </c>
      <c r="G2589" s="9">
        <f t="shared" si="108"/>
        <v>100719.62000000005</v>
      </c>
      <c r="H2589" s="62"/>
    </row>
    <row r="2590" spans="1:8" hidden="1">
      <c r="A2590" s="1">
        <v>42475</v>
      </c>
      <c r="B2590" t="s">
        <v>2</v>
      </c>
      <c r="C2590" t="s">
        <v>238</v>
      </c>
      <c r="D2590" t="s">
        <v>253</v>
      </c>
      <c r="E2590"/>
      <c r="F2590" s="62">
        <v>5</v>
      </c>
      <c r="G2590" s="9">
        <f t="shared" si="108"/>
        <v>100724.62000000005</v>
      </c>
      <c r="H2590" s="62"/>
    </row>
    <row r="2591" spans="1:8" hidden="1">
      <c r="A2591" s="1">
        <v>42475</v>
      </c>
      <c r="B2591" t="s">
        <v>263</v>
      </c>
      <c r="C2591" t="s">
        <v>238</v>
      </c>
      <c r="D2591" t="s">
        <v>254</v>
      </c>
      <c r="E2591"/>
      <c r="F2591" s="62">
        <v>-7.0000000000000007E-2</v>
      </c>
      <c r="G2591" s="9">
        <f t="shared" si="108"/>
        <v>100724.55000000005</v>
      </c>
      <c r="H2591" s="62"/>
    </row>
    <row r="2592" spans="1:8" hidden="1">
      <c r="A2592" s="1">
        <v>42475</v>
      </c>
      <c r="B2592" t="s">
        <v>248</v>
      </c>
      <c r="C2592" t="s">
        <v>238</v>
      </c>
      <c r="D2592" t="s">
        <v>252</v>
      </c>
      <c r="E2592"/>
      <c r="F2592" s="62">
        <v>-440.37</v>
      </c>
      <c r="G2592" s="9">
        <f t="shared" si="108"/>
        <v>100284.18000000005</v>
      </c>
      <c r="H2592" s="62"/>
    </row>
    <row r="2593" spans="1:9" hidden="1">
      <c r="A2593" s="1">
        <v>42505</v>
      </c>
      <c r="B2593" t="s">
        <v>263</v>
      </c>
      <c r="C2593" t="s">
        <v>238</v>
      </c>
      <c r="D2593" t="s">
        <v>245</v>
      </c>
      <c r="E2593"/>
      <c r="F2593" s="62">
        <v>424.08</v>
      </c>
      <c r="G2593" s="9">
        <f t="shared" si="108"/>
        <v>100708.26000000005</v>
      </c>
      <c r="H2593" s="62"/>
    </row>
    <row r="2594" spans="1:9" hidden="1">
      <c r="A2594" s="1">
        <v>42505</v>
      </c>
      <c r="B2594" t="s">
        <v>2</v>
      </c>
      <c r="C2594" t="s">
        <v>238</v>
      </c>
      <c r="D2594" t="s">
        <v>246</v>
      </c>
      <c r="E2594"/>
      <c r="F2594" s="62">
        <v>12</v>
      </c>
      <c r="G2594" s="9">
        <f t="shared" si="108"/>
        <v>100720.26000000005</v>
      </c>
      <c r="H2594" s="62"/>
    </row>
    <row r="2595" spans="1:9" hidden="1">
      <c r="A2595" s="1">
        <v>42505</v>
      </c>
      <c r="B2595" t="s">
        <v>2</v>
      </c>
      <c r="C2595" t="s">
        <v>238</v>
      </c>
      <c r="D2595" t="s">
        <v>253</v>
      </c>
      <c r="E2595"/>
      <c r="F2595" s="62">
        <v>5</v>
      </c>
      <c r="G2595" s="9">
        <f t="shared" si="108"/>
        <v>100725.26000000005</v>
      </c>
      <c r="H2595" s="62"/>
    </row>
    <row r="2596" spans="1:9" hidden="1">
      <c r="A2596" s="1">
        <v>42505</v>
      </c>
      <c r="B2596" t="s">
        <v>263</v>
      </c>
      <c r="C2596" t="s">
        <v>238</v>
      </c>
      <c r="D2596" t="s">
        <v>254</v>
      </c>
      <c r="E2596"/>
      <c r="F2596" s="62">
        <v>-7.0000000000000007E-2</v>
      </c>
      <c r="G2596" s="9">
        <f t="shared" ref="G2596:G2659" si="109">G2595+F2596</f>
        <v>100725.19000000005</v>
      </c>
      <c r="H2596" s="62"/>
    </row>
    <row r="2597" spans="1:9" hidden="1">
      <c r="A2597" s="1">
        <v>42505</v>
      </c>
      <c r="B2597" t="s">
        <v>248</v>
      </c>
      <c r="C2597" t="s">
        <v>238</v>
      </c>
      <c r="D2597" t="s">
        <v>252</v>
      </c>
      <c r="E2597"/>
      <c r="F2597" s="62">
        <v>-442.33</v>
      </c>
      <c r="G2597" s="9">
        <f t="shared" si="109"/>
        <v>100282.86000000004</v>
      </c>
      <c r="H2597" s="62"/>
    </row>
    <row r="2598" spans="1:9" hidden="1">
      <c r="A2598" s="1">
        <v>42535</v>
      </c>
      <c r="B2598" t="s">
        <v>263</v>
      </c>
      <c r="C2598" t="s">
        <v>238</v>
      </c>
      <c r="D2598" t="s">
        <v>245</v>
      </c>
      <c r="E2598"/>
      <c r="F2598" s="62">
        <v>412.7</v>
      </c>
      <c r="G2598" s="9">
        <f t="shared" si="109"/>
        <v>100695.56000000004</v>
      </c>
      <c r="H2598" s="62"/>
    </row>
    <row r="2599" spans="1:9" hidden="1">
      <c r="A2599" s="1">
        <v>42535</v>
      </c>
      <c r="B2599" t="s">
        <v>2</v>
      </c>
      <c r="C2599" t="s">
        <v>238</v>
      </c>
      <c r="D2599" t="s">
        <v>246</v>
      </c>
      <c r="E2599"/>
      <c r="F2599" s="62">
        <v>12</v>
      </c>
      <c r="G2599" s="9">
        <f t="shared" si="109"/>
        <v>100707.56000000004</v>
      </c>
      <c r="H2599" s="62"/>
    </row>
    <row r="2600" spans="1:9" hidden="1">
      <c r="A2600" s="1">
        <v>42536</v>
      </c>
      <c r="B2600" t="s">
        <v>248</v>
      </c>
      <c r="C2600" t="s">
        <v>238</v>
      </c>
      <c r="D2600" t="s">
        <v>252</v>
      </c>
      <c r="E2600"/>
      <c r="F2600" s="62">
        <v>-424.7</v>
      </c>
      <c r="G2600" s="9">
        <f t="shared" si="109"/>
        <v>100282.86000000004</v>
      </c>
      <c r="H2600" s="62"/>
    </row>
    <row r="2601" spans="1:9" hidden="1">
      <c r="A2601" s="1">
        <v>42536</v>
      </c>
      <c r="B2601" t="s">
        <v>263</v>
      </c>
      <c r="C2601" t="s">
        <v>238</v>
      </c>
      <c r="D2601" t="s">
        <v>254</v>
      </c>
      <c r="E2601"/>
      <c r="F2601" s="62">
        <v>-0.08</v>
      </c>
      <c r="G2601" s="9">
        <f t="shared" si="109"/>
        <v>100282.78000000004</v>
      </c>
      <c r="H2601" s="62"/>
    </row>
    <row r="2602" spans="1:9" hidden="1">
      <c r="A2602" s="1">
        <v>42565</v>
      </c>
      <c r="B2602" t="s">
        <v>263</v>
      </c>
      <c r="C2602" t="s">
        <v>238</v>
      </c>
      <c r="D2602" t="s">
        <v>245</v>
      </c>
      <c r="E2602"/>
      <c r="F2602" s="62">
        <v>374.61</v>
      </c>
      <c r="G2602" s="9">
        <f t="shared" si="109"/>
        <v>100657.39000000004</v>
      </c>
      <c r="H2602" s="62"/>
      <c r="I2602" s="62"/>
    </row>
    <row r="2603" spans="1:9" hidden="1">
      <c r="A2603" s="1">
        <v>42565</v>
      </c>
      <c r="B2603" t="s">
        <v>2</v>
      </c>
      <c r="C2603" t="s">
        <v>238</v>
      </c>
      <c r="D2603" t="s">
        <v>246</v>
      </c>
      <c r="E2603"/>
      <c r="F2603" s="62">
        <v>12</v>
      </c>
      <c r="G2603" s="9">
        <f t="shared" si="109"/>
        <v>100669.39000000004</v>
      </c>
      <c r="H2603" s="62"/>
      <c r="I2603" s="62"/>
    </row>
    <row r="2604" spans="1:9" hidden="1">
      <c r="A2604" s="1">
        <v>42566</v>
      </c>
      <c r="B2604" t="s">
        <v>248</v>
      </c>
      <c r="C2604" t="s">
        <v>238</v>
      </c>
      <c r="D2604" t="s">
        <v>252</v>
      </c>
      <c r="E2604"/>
      <c r="F2604" s="62">
        <v>-386.61</v>
      </c>
      <c r="G2604" s="9">
        <f t="shared" si="109"/>
        <v>100282.78000000004</v>
      </c>
      <c r="H2604" s="62"/>
      <c r="I2604" s="62"/>
    </row>
    <row r="2605" spans="1:9" hidden="1">
      <c r="A2605" s="1">
        <v>42596</v>
      </c>
      <c r="B2605" t="s">
        <v>263</v>
      </c>
      <c r="C2605" t="s">
        <v>238</v>
      </c>
      <c r="D2605" t="s">
        <v>245</v>
      </c>
      <c r="E2605"/>
      <c r="F2605" s="62">
        <v>319</v>
      </c>
      <c r="G2605" s="9">
        <f t="shared" si="109"/>
        <v>100601.78000000004</v>
      </c>
      <c r="H2605" s="62"/>
      <c r="I2605" s="62"/>
    </row>
    <row r="2606" spans="1:9" hidden="1">
      <c r="A2606" s="1">
        <v>42596</v>
      </c>
      <c r="B2606" t="s">
        <v>2</v>
      </c>
      <c r="C2606" t="s">
        <v>238</v>
      </c>
      <c r="D2606" t="s">
        <v>246</v>
      </c>
      <c r="E2606"/>
      <c r="F2606" s="62">
        <v>12</v>
      </c>
      <c r="G2606" s="9">
        <f t="shared" si="109"/>
        <v>100613.78000000004</v>
      </c>
      <c r="H2606" s="62"/>
      <c r="I2606" s="62"/>
    </row>
    <row r="2607" spans="1:9" hidden="1">
      <c r="A2607" s="1">
        <v>42597</v>
      </c>
      <c r="B2607" t="s">
        <v>248</v>
      </c>
      <c r="C2607" t="s">
        <v>238</v>
      </c>
      <c r="D2607" t="s">
        <v>252</v>
      </c>
      <c r="E2607"/>
      <c r="F2607" s="62">
        <v>-331</v>
      </c>
      <c r="G2607" s="9">
        <f t="shared" si="109"/>
        <v>100282.78000000004</v>
      </c>
      <c r="H2607" s="62"/>
      <c r="I2607" s="62"/>
    </row>
    <row r="2608" spans="1:9" hidden="1">
      <c r="A2608" s="1">
        <v>42627</v>
      </c>
      <c r="B2608" t="s">
        <v>263</v>
      </c>
      <c r="C2608" t="s">
        <v>238</v>
      </c>
      <c r="D2608" t="s">
        <v>245</v>
      </c>
      <c r="E2608"/>
      <c r="F2608" s="62">
        <v>318.17</v>
      </c>
      <c r="G2608" s="9">
        <f t="shared" si="109"/>
        <v>100600.95000000004</v>
      </c>
      <c r="H2608" s="62"/>
      <c r="I2608" s="62"/>
    </row>
    <row r="2609" spans="1:9" hidden="1">
      <c r="A2609" s="1">
        <v>42627</v>
      </c>
      <c r="B2609" t="s">
        <v>2</v>
      </c>
      <c r="C2609" t="s">
        <v>238</v>
      </c>
      <c r="D2609" t="s">
        <v>246</v>
      </c>
      <c r="E2609"/>
      <c r="F2609" s="62">
        <v>12</v>
      </c>
      <c r="G2609" s="9">
        <f t="shared" si="109"/>
        <v>100612.95000000004</v>
      </c>
      <c r="H2609" s="62"/>
      <c r="I2609" s="62"/>
    </row>
    <row r="2610" spans="1:9" hidden="1">
      <c r="A2610" s="1">
        <v>42628</v>
      </c>
      <c r="B2610" t="s">
        <v>248</v>
      </c>
      <c r="C2610" t="s">
        <v>238</v>
      </c>
      <c r="D2610" t="s">
        <v>252</v>
      </c>
      <c r="E2610"/>
      <c r="F2610" s="62">
        <v>-330.17</v>
      </c>
      <c r="G2610" s="9">
        <f t="shared" si="109"/>
        <v>100282.78000000004</v>
      </c>
      <c r="H2610" s="62"/>
      <c r="I2610" s="62"/>
    </row>
    <row r="2611" spans="1:9" hidden="1">
      <c r="A2611" s="1">
        <v>42657</v>
      </c>
      <c r="B2611" t="s">
        <v>263</v>
      </c>
      <c r="C2611" t="s">
        <v>238</v>
      </c>
      <c r="D2611" t="s">
        <v>245</v>
      </c>
      <c r="E2611"/>
      <c r="F2611" s="62">
        <v>310.85000000000002</v>
      </c>
      <c r="G2611" s="9">
        <f t="shared" si="109"/>
        <v>100593.63000000005</v>
      </c>
      <c r="H2611" s="62"/>
      <c r="I2611" s="62"/>
    </row>
    <row r="2612" spans="1:9" hidden="1">
      <c r="A2612" s="1">
        <v>42657</v>
      </c>
      <c r="B2612" t="s">
        <v>2</v>
      </c>
      <c r="C2612" t="s">
        <v>238</v>
      </c>
      <c r="D2612" t="s">
        <v>246</v>
      </c>
      <c r="E2612"/>
      <c r="F2612" s="62">
        <v>12</v>
      </c>
      <c r="G2612" s="9">
        <f t="shared" si="109"/>
        <v>100605.63000000005</v>
      </c>
      <c r="H2612" s="62"/>
      <c r="I2612" s="62"/>
    </row>
    <row r="2613" spans="1:9" hidden="1">
      <c r="A2613" s="1">
        <v>42658</v>
      </c>
      <c r="B2613" t="s">
        <v>248</v>
      </c>
      <c r="C2613" t="s">
        <v>238</v>
      </c>
      <c r="D2613" t="s">
        <v>252</v>
      </c>
      <c r="E2613"/>
      <c r="F2613" s="62">
        <v>-322.85000000000002</v>
      </c>
      <c r="G2613" s="9">
        <f t="shared" si="109"/>
        <v>100282.78000000004</v>
      </c>
      <c r="H2613" s="62"/>
      <c r="I2613" s="62"/>
    </row>
    <row r="2614" spans="1:9" hidden="1">
      <c r="A2614" s="1">
        <v>42688</v>
      </c>
      <c r="B2614" t="s">
        <v>263</v>
      </c>
      <c r="C2614" t="s">
        <v>238</v>
      </c>
      <c r="D2614" t="s">
        <v>245</v>
      </c>
      <c r="E2614"/>
      <c r="F2614" s="62">
        <v>317.31</v>
      </c>
      <c r="G2614" s="9">
        <f t="shared" si="109"/>
        <v>100600.09000000004</v>
      </c>
      <c r="H2614" s="62"/>
      <c r="I2614" s="62"/>
    </row>
    <row r="2615" spans="1:9" hidden="1">
      <c r="A2615" s="1">
        <v>42688</v>
      </c>
      <c r="B2615" t="s">
        <v>2</v>
      </c>
      <c r="C2615" t="s">
        <v>238</v>
      </c>
      <c r="D2615" t="s">
        <v>246</v>
      </c>
      <c r="E2615"/>
      <c r="F2615" s="62">
        <v>12</v>
      </c>
      <c r="G2615" s="9">
        <f t="shared" si="109"/>
        <v>100612.09000000004</v>
      </c>
      <c r="H2615" s="62"/>
      <c r="I2615" s="62"/>
    </row>
    <row r="2616" spans="1:9" hidden="1">
      <c r="A2616" s="1">
        <v>42688</v>
      </c>
      <c r="B2616" t="s">
        <v>2</v>
      </c>
      <c r="C2616" t="s">
        <v>238</v>
      </c>
      <c r="D2616" t="s">
        <v>253</v>
      </c>
      <c r="E2616"/>
      <c r="F2616" s="62">
        <v>5</v>
      </c>
      <c r="G2616" s="9">
        <f t="shared" si="109"/>
        <v>100617.09000000004</v>
      </c>
      <c r="H2616" s="62"/>
      <c r="I2616" s="62"/>
    </row>
    <row r="2617" spans="1:9" hidden="1">
      <c r="A2617" s="1">
        <v>42689</v>
      </c>
      <c r="B2617" t="s">
        <v>248</v>
      </c>
      <c r="C2617" t="s">
        <v>238</v>
      </c>
      <c r="D2617" t="s">
        <v>252</v>
      </c>
      <c r="E2617"/>
      <c r="F2617" s="62">
        <v>-334.31</v>
      </c>
      <c r="G2617" s="9">
        <f t="shared" si="109"/>
        <v>100282.78000000004</v>
      </c>
      <c r="H2617" s="62"/>
      <c r="I2617" s="62"/>
    </row>
    <row r="2618" spans="1:9" hidden="1">
      <c r="A2618" s="1">
        <v>42718</v>
      </c>
      <c r="B2618" t="s">
        <v>263</v>
      </c>
      <c r="C2618" t="s">
        <v>238</v>
      </c>
      <c r="D2618" t="s">
        <v>245</v>
      </c>
      <c r="E2618"/>
      <c r="F2618" s="62">
        <v>308.60000000000002</v>
      </c>
      <c r="G2618" s="9">
        <f t="shared" si="109"/>
        <v>100591.38000000005</v>
      </c>
      <c r="H2618" s="62"/>
      <c r="I2618" s="62"/>
    </row>
    <row r="2619" spans="1:9" hidden="1">
      <c r="A2619" s="1">
        <v>42718</v>
      </c>
      <c r="B2619" t="s">
        <v>2</v>
      </c>
      <c r="C2619" t="s">
        <v>238</v>
      </c>
      <c r="D2619" t="s">
        <v>246</v>
      </c>
      <c r="E2619"/>
      <c r="F2619" s="62">
        <v>12</v>
      </c>
      <c r="G2619" s="9">
        <f t="shared" si="109"/>
        <v>100603.38000000005</v>
      </c>
      <c r="H2619" s="62"/>
      <c r="I2619" s="62"/>
    </row>
    <row r="2620" spans="1:9" hidden="1">
      <c r="A2620" s="1">
        <v>42718</v>
      </c>
      <c r="B2620" t="s">
        <v>2</v>
      </c>
      <c r="C2620" t="s">
        <v>238</v>
      </c>
      <c r="D2620" t="s">
        <v>253</v>
      </c>
      <c r="E2620"/>
      <c r="F2620" s="62">
        <v>5</v>
      </c>
      <c r="G2620" s="9">
        <f t="shared" si="109"/>
        <v>100608.38000000005</v>
      </c>
      <c r="H2620" s="62"/>
      <c r="I2620" s="62"/>
    </row>
    <row r="2621" spans="1:9" hidden="1">
      <c r="A2621" s="1">
        <v>42719</v>
      </c>
      <c r="B2621" t="s">
        <v>248</v>
      </c>
      <c r="C2621" t="s">
        <v>238</v>
      </c>
      <c r="D2621" t="s">
        <v>252</v>
      </c>
      <c r="E2621"/>
      <c r="F2621" s="62">
        <v>-325.60000000000002</v>
      </c>
      <c r="G2621" s="9">
        <f t="shared" si="109"/>
        <v>100282.78000000004</v>
      </c>
      <c r="H2621" s="62"/>
      <c r="I2621" s="62"/>
    </row>
    <row r="2622" spans="1:9" hidden="1">
      <c r="A2622" s="1">
        <v>42749</v>
      </c>
      <c r="B2622" t="s">
        <v>263</v>
      </c>
      <c r="C2622" t="s">
        <v>238</v>
      </c>
      <c r="D2622" t="s">
        <v>245</v>
      </c>
      <c r="E2622"/>
      <c r="F2622" s="62">
        <v>338.28</v>
      </c>
      <c r="G2622" s="9">
        <f t="shared" si="109"/>
        <v>100621.06000000004</v>
      </c>
      <c r="H2622" s="62"/>
      <c r="I2622" s="62"/>
    </row>
    <row r="2623" spans="1:9" hidden="1">
      <c r="A2623" s="1">
        <v>42749</v>
      </c>
      <c r="B2623" t="s">
        <v>2</v>
      </c>
      <c r="C2623" t="s">
        <v>238</v>
      </c>
      <c r="D2623" t="s">
        <v>246</v>
      </c>
      <c r="E2623"/>
      <c r="F2623" s="62">
        <v>12</v>
      </c>
      <c r="G2623" s="9">
        <f t="shared" si="109"/>
        <v>100633.06000000004</v>
      </c>
      <c r="H2623" s="62"/>
      <c r="I2623" s="62"/>
    </row>
    <row r="2624" spans="1:9" hidden="1">
      <c r="A2624" s="1">
        <v>42749</v>
      </c>
      <c r="B2624" t="s">
        <v>2</v>
      </c>
      <c r="C2624" t="s">
        <v>238</v>
      </c>
      <c r="D2624" t="s">
        <v>253</v>
      </c>
      <c r="E2624"/>
      <c r="F2624" s="62">
        <v>5</v>
      </c>
      <c r="G2624" s="9">
        <f t="shared" si="109"/>
        <v>100638.06000000004</v>
      </c>
      <c r="H2624" s="62"/>
      <c r="I2624" s="62"/>
    </row>
    <row r="2625" spans="1:9" hidden="1">
      <c r="A2625" s="1">
        <v>42750</v>
      </c>
      <c r="B2625" t="s">
        <v>248</v>
      </c>
      <c r="C2625" t="s">
        <v>238</v>
      </c>
      <c r="D2625" t="s">
        <v>252</v>
      </c>
      <c r="E2625"/>
      <c r="F2625" s="62">
        <v>-355.28</v>
      </c>
      <c r="G2625" s="9">
        <f t="shared" si="109"/>
        <v>100282.78000000004</v>
      </c>
      <c r="H2625" s="62"/>
      <c r="I2625" s="62"/>
    </row>
    <row r="2626" spans="1:9" hidden="1">
      <c r="A2626" s="1">
        <v>42780</v>
      </c>
      <c r="B2626" t="s">
        <v>263</v>
      </c>
      <c r="C2626" t="s">
        <v>238</v>
      </c>
      <c r="D2626" t="s">
        <v>245</v>
      </c>
      <c r="E2626"/>
      <c r="F2626" s="62">
        <v>327.23</v>
      </c>
      <c r="G2626" s="9">
        <f t="shared" si="109"/>
        <v>100610.01000000004</v>
      </c>
      <c r="H2626" s="62"/>
      <c r="I2626" s="62"/>
    </row>
    <row r="2627" spans="1:9" hidden="1">
      <c r="A2627" s="1">
        <v>42780</v>
      </c>
      <c r="B2627" t="s">
        <v>2</v>
      </c>
      <c r="C2627" t="s">
        <v>238</v>
      </c>
      <c r="D2627" t="s">
        <v>246</v>
      </c>
      <c r="E2627"/>
      <c r="F2627" s="62">
        <v>12</v>
      </c>
      <c r="G2627" s="9">
        <f t="shared" si="109"/>
        <v>100622.01000000004</v>
      </c>
      <c r="H2627" s="62"/>
      <c r="I2627" s="62"/>
    </row>
    <row r="2628" spans="1:9" hidden="1">
      <c r="A2628" s="1">
        <v>42780</v>
      </c>
      <c r="B2628" t="s">
        <v>2</v>
      </c>
      <c r="C2628" t="s">
        <v>238</v>
      </c>
      <c r="D2628" t="s">
        <v>253</v>
      </c>
      <c r="E2628"/>
      <c r="F2628" s="62">
        <v>5</v>
      </c>
      <c r="G2628" s="9">
        <f t="shared" si="109"/>
        <v>100627.01000000004</v>
      </c>
      <c r="H2628" s="62"/>
      <c r="I2628" s="62"/>
    </row>
    <row r="2629" spans="1:9" hidden="1">
      <c r="A2629" s="1">
        <v>42781</v>
      </c>
      <c r="B2629" t="s">
        <v>248</v>
      </c>
      <c r="C2629" t="s">
        <v>238</v>
      </c>
      <c r="D2629" t="s">
        <v>252</v>
      </c>
      <c r="E2629"/>
      <c r="F2629" s="62">
        <v>-344.23</v>
      </c>
      <c r="G2629" s="9">
        <f t="shared" si="109"/>
        <v>100282.78000000004</v>
      </c>
      <c r="H2629" s="62"/>
      <c r="I2629" s="62"/>
    </row>
    <row r="2630" spans="1:9" hidden="1">
      <c r="A2630" s="1">
        <v>42808</v>
      </c>
      <c r="B2630" t="s">
        <v>263</v>
      </c>
      <c r="C2630" t="s">
        <v>238</v>
      </c>
      <c r="D2630" t="s">
        <v>245</v>
      </c>
      <c r="E2630"/>
      <c r="F2630" s="62">
        <v>295.72000000000003</v>
      </c>
      <c r="G2630" s="9">
        <f t="shared" si="109"/>
        <v>100578.50000000004</v>
      </c>
      <c r="H2630" s="62"/>
      <c r="I2630" s="62"/>
    </row>
    <row r="2631" spans="1:9" hidden="1">
      <c r="A2631" s="1">
        <v>42808</v>
      </c>
      <c r="B2631" t="s">
        <v>2</v>
      </c>
      <c r="C2631" t="s">
        <v>238</v>
      </c>
      <c r="D2631" t="s">
        <v>246</v>
      </c>
      <c r="E2631"/>
      <c r="F2631" s="62">
        <v>12</v>
      </c>
      <c r="G2631" s="9">
        <f t="shared" si="109"/>
        <v>100590.50000000004</v>
      </c>
      <c r="H2631" s="62"/>
      <c r="I2631" s="62"/>
    </row>
    <row r="2632" spans="1:9" hidden="1">
      <c r="A2632" s="1">
        <v>42808</v>
      </c>
      <c r="B2632" t="s">
        <v>2</v>
      </c>
      <c r="C2632" t="s">
        <v>238</v>
      </c>
      <c r="D2632" t="s">
        <v>253</v>
      </c>
      <c r="E2632"/>
      <c r="F2632" s="62">
        <v>5</v>
      </c>
      <c r="G2632" s="9">
        <f t="shared" si="109"/>
        <v>100595.50000000004</v>
      </c>
      <c r="H2632" s="62"/>
      <c r="I2632" s="62"/>
    </row>
    <row r="2633" spans="1:9" hidden="1">
      <c r="A2633" s="1">
        <v>42809</v>
      </c>
      <c r="B2633" t="s">
        <v>248</v>
      </c>
      <c r="C2633" t="s">
        <v>238</v>
      </c>
      <c r="D2633" t="s">
        <v>252</v>
      </c>
      <c r="E2633"/>
      <c r="F2633" s="62">
        <v>-312.72000000000003</v>
      </c>
      <c r="G2633" s="9">
        <f t="shared" si="109"/>
        <v>100282.78000000004</v>
      </c>
      <c r="H2633" s="62"/>
      <c r="I2633" s="62"/>
    </row>
    <row r="2634" spans="1:9" hidden="1">
      <c r="A2634" s="1">
        <v>42839</v>
      </c>
      <c r="B2634" t="s">
        <v>263</v>
      </c>
      <c r="C2634" t="s">
        <v>238</v>
      </c>
      <c r="D2634" t="s">
        <v>245</v>
      </c>
      <c r="E2634"/>
      <c r="F2634" s="62">
        <v>341.55</v>
      </c>
      <c r="G2634" s="9">
        <f t="shared" si="109"/>
        <v>100624.33000000005</v>
      </c>
      <c r="H2634" s="62"/>
      <c r="I2634" s="62"/>
    </row>
    <row r="2635" spans="1:9" hidden="1">
      <c r="A2635" s="1">
        <v>42839</v>
      </c>
      <c r="B2635" t="s">
        <v>2</v>
      </c>
      <c r="C2635" t="s">
        <v>238</v>
      </c>
      <c r="D2635" t="s">
        <v>246</v>
      </c>
      <c r="E2635"/>
      <c r="F2635" s="62">
        <v>12</v>
      </c>
      <c r="G2635" s="9">
        <f t="shared" si="109"/>
        <v>100636.33000000005</v>
      </c>
      <c r="H2635" s="62"/>
      <c r="I2635" s="62"/>
    </row>
    <row r="2636" spans="1:9" hidden="1">
      <c r="A2636" s="1">
        <v>42839</v>
      </c>
      <c r="B2636" t="s">
        <v>2</v>
      </c>
      <c r="C2636" t="s">
        <v>238</v>
      </c>
      <c r="D2636" t="s">
        <v>253</v>
      </c>
      <c r="E2636"/>
      <c r="F2636" s="62">
        <v>5</v>
      </c>
      <c r="G2636" s="9">
        <f t="shared" si="109"/>
        <v>100641.33000000005</v>
      </c>
      <c r="H2636" s="62"/>
      <c r="I2636" s="62"/>
    </row>
    <row r="2637" spans="1:9" hidden="1">
      <c r="A2637" s="1">
        <v>42840</v>
      </c>
      <c r="B2637" t="s">
        <v>248</v>
      </c>
      <c r="C2637" t="s">
        <v>238</v>
      </c>
      <c r="D2637" t="s">
        <v>252</v>
      </c>
      <c r="E2637"/>
      <c r="F2637" s="62">
        <v>-358.55</v>
      </c>
      <c r="G2637" s="9">
        <f t="shared" si="109"/>
        <v>100282.78000000004</v>
      </c>
      <c r="H2637" s="62"/>
      <c r="I2637" s="62"/>
    </row>
    <row r="2638" spans="1:9" hidden="1">
      <c r="A2638" s="1">
        <v>42869</v>
      </c>
      <c r="B2638" t="s">
        <v>263</v>
      </c>
      <c r="C2638" t="s">
        <v>238</v>
      </c>
      <c r="D2638" t="s">
        <v>245</v>
      </c>
      <c r="E2638"/>
      <c r="F2638" s="62">
        <v>344.56</v>
      </c>
      <c r="G2638" s="9">
        <f t="shared" si="109"/>
        <v>100627.34000000004</v>
      </c>
      <c r="H2638" s="62"/>
      <c r="I2638" s="62"/>
    </row>
    <row r="2639" spans="1:9" hidden="1">
      <c r="A2639" s="1">
        <v>42869</v>
      </c>
      <c r="B2639" t="s">
        <v>2</v>
      </c>
      <c r="C2639" t="s">
        <v>238</v>
      </c>
      <c r="D2639" t="s">
        <v>246</v>
      </c>
      <c r="E2639"/>
      <c r="F2639" s="62">
        <v>12</v>
      </c>
      <c r="G2639" s="9">
        <f t="shared" si="109"/>
        <v>100639.34000000004</v>
      </c>
      <c r="H2639" s="62"/>
      <c r="I2639" s="62"/>
    </row>
    <row r="2640" spans="1:9" hidden="1">
      <c r="A2640" s="1">
        <v>42869</v>
      </c>
      <c r="B2640" t="s">
        <v>2</v>
      </c>
      <c r="C2640" t="s">
        <v>238</v>
      </c>
      <c r="D2640" t="s">
        <v>253</v>
      </c>
      <c r="E2640"/>
      <c r="F2640" s="62">
        <v>5</v>
      </c>
      <c r="G2640" s="9">
        <f t="shared" si="109"/>
        <v>100644.34000000004</v>
      </c>
      <c r="H2640" s="62"/>
      <c r="I2640" s="62"/>
    </row>
    <row r="2641" spans="1:9" hidden="1">
      <c r="A2641" s="1">
        <v>42870</v>
      </c>
      <c r="B2641" t="s">
        <v>248</v>
      </c>
      <c r="C2641" t="s">
        <v>238</v>
      </c>
      <c r="D2641" t="s">
        <v>252</v>
      </c>
      <c r="E2641"/>
      <c r="F2641" s="62">
        <v>-361.56</v>
      </c>
      <c r="G2641" s="9">
        <f t="shared" si="109"/>
        <v>100282.78000000004</v>
      </c>
      <c r="H2641" s="62"/>
      <c r="I2641" s="62"/>
    </row>
    <row r="2642" spans="1:9" hidden="1">
      <c r="A2642" s="1">
        <v>42900</v>
      </c>
      <c r="B2642" t="s">
        <v>263</v>
      </c>
      <c r="C2642" t="s">
        <v>238</v>
      </c>
      <c r="D2642" t="s">
        <v>245</v>
      </c>
      <c r="E2642"/>
      <c r="F2642" s="62">
        <v>361.37</v>
      </c>
      <c r="G2642" s="9">
        <f t="shared" si="109"/>
        <v>100644.15000000004</v>
      </c>
      <c r="H2642" s="62"/>
      <c r="I2642" s="62"/>
    </row>
    <row r="2643" spans="1:9" hidden="1">
      <c r="A2643" s="1">
        <v>42900</v>
      </c>
      <c r="B2643" t="s">
        <v>2</v>
      </c>
      <c r="C2643" t="s">
        <v>238</v>
      </c>
      <c r="D2643" t="s">
        <v>246</v>
      </c>
      <c r="E2643"/>
      <c r="F2643" s="62">
        <v>12</v>
      </c>
      <c r="G2643" s="9">
        <f t="shared" si="109"/>
        <v>100656.15000000004</v>
      </c>
      <c r="H2643" s="62"/>
      <c r="I2643" s="62"/>
    </row>
    <row r="2644" spans="1:9" hidden="1">
      <c r="A2644" s="1">
        <v>42900</v>
      </c>
      <c r="B2644" t="s">
        <v>2</v>
      </c>
      <c r="C2644" t="s">
        <v>238</v>
      </c>
      <c r="D2644" t="s">
        <v>253</v>
      </c>
      <c r="E2644"/>
      <c r="F2644" s="62">
        <v>5</v>
      </c>
      <c r="G2644" s="9">
        <f t="shared" si="109"/>
        <v>100661.15000000004</v>
      </c>
      <c r="H2644" s="62"/>
      <c r="I2644" s="62"/>
    </row>
    <row r="2645" spans="1:9" hidden="1">
      <c r="A2645" s="1">
        <v>42901</v>
      </c>
      <c r="B2645" t="s">
        <v>248</v>
      </c>
      <c r="C2645" t="s">
        <v>238</v>
      </c>
      <c r="D2645" t="s">
        <v>252</v>
      </c>
      <c r="E2645"/>
      <c r="F2645" s="62">
        <v>-378.37</v>
      </c>
      <c r="G2645" s="9">
        <f t="shared" si="109"/>
        <v>100282.78000000004</v>
      </c>
      <c r="H2645" s="62"/>
      <c r="I2645" s="62"/>
    </row>
    <row r="2646" spans="1:9" hidden="1">
      <c r="A2646" s="1">
        <v>42930</v>
      </c>
      <c r="B2646" t="s">
        <v>263</v>
      </c>
      <c r="C2646" t="s">
        <v>238</v>
      </c>
      <c r="D2646" t="s">
        <v>245</v>
      </c>
      <c r="E2646"/>
      <c r="F2646" s="62">
        <v>406.62</v>
      </c>
      <c r="G2646" s="9">
        <f t="shared" si="109"/>
        <v>100689.40000000004</v>
      </c>
      <c r="H2646" s="62"/>
      <c r="I2646" s="62"/>
    </row>
    <row r="2647" spans="1:9" hidden="1">
      <c r="A2647" s="1">
        <v>42930</v>
      </c>
      <c r="B2647" t="s">
        <v>2</v>
      </c>
      <c r="C2647" t="s">
        <v>238</v>
      </c>
      <c r="D2647" t="s">
        <v>246</v>
      </c>
      <c r="E2647"/>
      <c r="F2647" s="62">
        <v>12</v>
      </c>
      <c r="G2647" s="9">
        <f t="shared" si="109"/>
        <v>100701.40000000004</v>
      </c>
      <c r="H2647" s="62"/>
      <c r="I2647" s="62"/>
    </row>
    <row r="2648" spans="1:9" hidden="1">
      <c r="A2648" s="1">
        <v>42930</v>
      </c>
      <c r="B2648" t="s">
        <v>2</v>
      </c>
      <c r="C2648" t="s">
        <v>238</v>
      </c>
      <c r="D2648" t="s">
        <v>253</v>
      </c>
      <c r="E2648"/>
      <c r="F2648" s="62">
        <v>5</v>
      </c>
      <c r="G2648" s="9">
        <f t="shared" si="109"/>
        <v>100706.40000000004</v>
      </c>
      <c r="H2648" s="62"/>
      <c r="I2648" s="62"/>
    </row>
    <row r="2649" spans="1:9" hidden="1">
      <c r="A2649" s="1">
        <v>42931</v>
      </c>
      <c r="B2649" t="s">
        <v>248</v>
      </c>
      <c r="C2649" t="s">
        <v>238</v>
      </c>
      <c r="D2649" t="s">
        <v>252</v>
      </c>
      <c r="E2649"/>
      <c r="F2649" s="62">
        <v>-423.62</v>
      </c>
      <c r="G2649" s="9">
        <f t="shared" si="109"/>
        <v>100282.78000000004</v>
      </c>
      <c r="H2649" s="62"/>
      <c r="I2649" s="62"/>
    </row>
    <row r="2650" spans="1:9" hidden="1">
      <c r="A2650" s="1">
        <v>42961</v>
      </c>
      <c r="B2650" t="s">
        <v>263</v>
      </c>
      <c r="C2650" t="s">
        <v>238</v>
      </c>
      <c r="D2650" t="s">
        <v>245</v>
      </c>
      <c r="E2650"/>
      <c r="F2650" s="62">
        <v>461.82</v>
      </c>
      <c r="G2650" s="9">
        <f t="shared" si="109"/>
        <v>100744.60000000005</v>
      </c>
      <c r="H2650" s="62"/>
      <c r="I2650" s="62"/>
    </row>
    <row r="2651" spans="1:9" hidden="1">
      <c r="A2651" s="1">
        <v>42961</v>
      </c>
      <c r="B2651" t="s">
        <v>2</v>
      </c>
      <c r="C2651" t="s">
        <v>238</v>
      </c>
      <c r="D2651" t="s">
        <v>246</v>
      </c>
      <c r="E2651"/>
      <c r="F2651" s="62">
        <v>12</v>
      </c>
      <c r="G2651" s="9">
        <f t="shared" si="109"/>
        <v>100756.60000000005</v>
      </c>
      <c r="H2651" s="62"/>
      <c r="I2651" s="62"/>
    </row>
    <row r="2652" spans="1:9" hidden="1">
      <c r="A2652" s="1">
        <v>42961</v>
      </c>
      <c r="B2652" t="s">
        <v>2</v>
      </c>
      <c r="C2652" t="s">
        <v>238</v>
      </c>
      <c r="D2652" t="s">
        <v>253</v>
      </c>
      <c r="E2652"/>
      <c r="F2652" s="62">
        <v>5</v>
      </c>
      <c r="G2652" s="9">
        <f t="shared" si="109"/>
        <v>100761.60000000005</v>
      </c>
      <c r="H2652" s="62"/>
      <c r="I2652" s="62"/>
    </row>
    <row r="2653" spans="1:9" hidden="1">
      <c r="A2653" s="1">
        <v>42962</v>
      </c>
      <c r="B2653" t="s">
        <v>248</v>
      </c>
      <c r="C2653" t="s">
        <v>238</v>
      </c>
      <c r="D2653" t="s">
        <v>252</v>
      </c>
      <c r="E2653"/>
      <c r="F2653" s="62">
        <v>-478.82</v>
      </c>
      <c r="G2653" s="9">
        <f t="shared" si="109"/>
        <v>100282.78000000004</v>
      </c>
      <c r="H2653" s="62"/>
      <c r="I2653" s="62"/>
    </row>
    <row r="2654" spans="1:9" hidden="1">
      <c r="A2654" s="1">
        <v>42992</v>
      </c>
      <c r="B2654" t="s">
        <v>263</v>
      </c>
      <c r="C2654" t="s">
        <v>238</v>
      </c>
      <c r="D2654" t="s">
        <v>245</v>
      </c>
      <c r="E2654"/>
      <c r="F2654" s="62">
        <v>462.03</v>
      </c>
      <c r="G2654" s="9">
        <f t="shared" si="109"/>
        <v>100744.81000000004</v>
      </c>
      <c r="H2654" s="62"/>
      <c r="I2654" s="62"/>
    </row>
    <row r="2655" spans="1:9" hidden="1">
      <c r="A2655" s="1">
        <v>42992</v>
      </c>
      <c r="B2655" t="s">
        <v>2</v>
      </c>
      <c r="C2655" t="s">
        <v>238</v>
      </c>
      <c r="D2655" t="s">
        <v>246</v>
      </c>
      <c r="E2655"/>
      <c r="F2655" s="62">
        <v>12</v>
      </c>
      <c r="G2655" s="9">
        <f t="shared" si="109"/>
        <v>100756.81000000004</v>
      </c>
      <c r="H2655" s="62"/>
      <c r="I2655" s="62"/>
    </row>
    <row r="2656" spans="1:9" hidden="1">
      <c r="A2656" s="1">
        <v>42992</v>
      </c>
      <c r="B2656" t="s">
        <v>2</v>
      </c>
      <c r="C2656" t="s">
        <v>238</v>
      </c>
      <c r="D2656" t="s">
        <v>253</v>
      </c>
      <c r="E2656"/>
      <c r="F2656" s="62">
        <v>5</v>
      </c>
      <c r="G2656" s="9">
        <f t="shared" si="109"/>
        <v>100761.81000000004</v>
      </c>
      <c r="H2656" s="62"/>
      <c r="I2656" s="62"/>
    </row>
    <row r="2657" spans="1:9" hidden="1">
      <c r="A2657" s="1">
        <v>42993</v>
      </c>
      <c r="B2657" t="s">
        <v>248</v>
      </c>
      <c r="C2657" t="s">
        <v>238</v>
      </c>
      <c r="D2657" t="s">
        <v>252</v>
      </c>
      <c r="E2657"/>
      <c r="F2657" s="62">
        <v>-479.03</v>
      </c>
      <c r="G2657" s="9">
        <f t="shared" si="109"/>
        <v>100282.78000000004</v>
      </c>
      <c r="H2657" s="62"/>
      <c r="I2657" s="62"/>
    </row>
    <row r="2658" spans="1:9" hidden="1">
      <c r="A2658" s="1">
        <v>43022</v>
      </c>
      <c r="B2658" t="s">
        <v>263</v>
      </c>
      <c r="C2658" t="s">
        <v>238</v>
      </c>
      <c r="D2658" t="s">
        <v>245</v>
      </c>
      <c r="E2658"/>
      <c r="F2658" s="62">
        <v>458.12</v>
      </c>
      <c r="G2658" s="9">
        <f t="shared" si="109"/>
        <v>100740.90000000004</v>
      </c>
      <c r="H2658" s="62"/>
      <c r="I2658" s="62"/>
    </row>
    <row r="2659" spans="1:9" hidden="1">
      <c r="A2659" s="1">
        <v>43022</v>
      </c>
      <c r="B2659" t="s">
        <v>2</v>
      </c>
      <c r="C2659" t="s">
        <v>238</v>
      </c>
      <c r="D2659" t="s">
        <v>246</v>
      </c>
      <c r="E2659"/>
      <c r="F2659" s="62">
        <v>12</v>
      </c>
      <c r="G2659" s="9">
        <f t="shared" si="109"/>
        <v>100752.90000000004</v>
      </c>
      <c r="H2659" s="62"/>
      <c r="I2659" s="62"/>
    </row>
    <row r="2660" spans="1:9" hidden="1">
      <c r="A2660" s="1">
        <v>43022</v>
      </c>
      <c r="B2660" t="s">
        <v>2</v>
      </c>
      <c r="C2660" t="s">
        <v>238</v>
      </c>
      <c r="D2660" t="s">
        <v>253</v>
      </c>
      <c r="E2660"/>
      <c r="F2660" s="62">
        <v>5</v>
      </c>
      <c r="G2660" s="9">
        <f t="shared" ref="G2660:G2685" si="110">G2659+F2660</f>
        <v>100757.90000000004</v>
      </c>
      <c r="H2660" s="62"/>
      <c r="I2660" s="62"/>
    </row>
    <row r="2661" spans="1:9" hidden="1">
      <c r="A2661" s="1">
        <v>43023</v>
      </c>
      <c r="B2661" t="s">
        <v>248</v>
      </c>
      <c r="C2661" t="s">
        <v>238</v>
      </c>
      <c r="D2661" t="s">
        <v>252</v>
      </c>
      <c r="E2661"/>
      <c r="F2661" s="62">
        <v>-475.12</v>
      </c>
      <c r="G2661" s="9">
        <f t="shared" si="110"/>
        <v>100282.78000000004</v>
      </c>
      <c r="H2661" s="62"/>
      <c r="I2661" s="62"/>
    </row>
    <row r="2662" spans="1:9" hidden="1">
      <c r="A2662" s="1">
        <v>43053</v>
      </c>
      <c r="B2662" t="s">
        <v>263</v>
      </c>
      <c r="C2662" t="s">
        <v>238</v>
      </c>
      <c r="D2662" t="s">
        <v>245</v>
      </c>
      <c r="E2662"/>
      <c r="F2662" s="62">
        <v>465.63</v>
      </c>
      <c r="G2662" s="9">
        <f t="shared" si="110"/>
        <v>100748.41000000005</v>
      </c>
      <c r="H2662" s="62"/>
      <c r="I2662" s="62"/>
    </row>
    <row r="2663" spans="1:9" hidden="1">
      <c r="A2663" s="1">
        <v>43053</v>
      </c>
      <c r="B2663" t="s">
        <v>2</v>
      </c>
      <c r="C2663" t="s">
        <v>238</v>
      </c>
      <c r="D2663" t="s">
        <v>246</v>
      </c>
      <c r="E2663"/>
      <c r="F2663" s="62">
        <v>12</v>
      </c>
      <c r="G2663" s="9">
        <f t="shared" si="110"/>
        <v>100760.41000000005</v>
      </c>
      <c r="H2663" s="62"/>
      <c r="I2663" s="62"/>
    </row>
    <row r="2664" spans="1:9" hidden="1">
      <c r="A2664" s="1">
        <v>43053</v>
      </c>
      <c r="B2664" t="s">
        <v>2</v>
      </c>
      <c r="C2664" t="s">
        <v>238</v>
      </c>
      <c r="D2664" t="s">
        <v>253</v>
      </c>
      <c r="E2664"/>
      <c r="F2664" s="62">
        <v>5</v>
      </c>
      <c r="G2664" s="9">
        <f t="shared" si="110"/>
        <v>100765.41000000005</v>
      </c>
      <c r="H2664" s="62"/>
      <c r="I2664" s="62"/>
    </row>
    <row r="2665" spans="1:9" hidden="1">
      <c r="A2665" s="1">
        <v>43054</v>
      </c>
      <c r="B2665" t="s">
        <v>248</v>
      </c>
      <c r="C2665" t="s">
        <v>238</v>
      </c>
      <c r="D2665" t="s">
        <v>252</v>
      </c>
      <c r="E2665"/>
      <c r="F2665" s="62">
        <v>-482.63</v>
      </c>
      <c r="G2665" s="9">
        <f t="shared" si="110"/>
        <v>100282.78000000004</v>
      </c>
      <c r="H2665" s="62"/>
      <c r="I2665" s="62"/>
    </row>
    <row r="2666" spans="1:9" hidden="1">
      <c r="A2666" s="1">
        <v>43083</v>
      </c>
      <c r="B2666" t="s">
        <v>263</v>
      </c>
      <c r="C2666" t="s">
        <v>238</v>
      </c>
      <c r="D2666" t="s">
        <v>245</v>
      </c>
      <c r="E2666"/>
      <c r="F2666" s="62">
        <v>239.86</v>
      </c>
      <c r="G2666" s="9">
        <f t="shared" si="110"/>
        <v>100522.64000000004</v>
      </c>
      <c r="H2666" s="62"/>
      <c r="I2666" s="62"/>
    </row>
    <row r="2667" spans="1:9" hidden="1">
      <c r="A2667" s="1">
        <v>43083</v>
      </c>
      <c r="B2667" t="s">
        <v>2</v>
      </c>
      <c r="C2667" t="s">
        <v>238</v>
      </c>
      <c r="D2667" t="s">
        <v>246</v>
      </c>
      <c r="E2667"/>
      <c r="F2667" s="62">
        <v>12</v>
      </c>
      <c r="G2667" s="9">
        <f t="shared" si="110"/>
        <v>100534.64000000004</v>
      </c>
      <c r="H2667" s="62"/>
      <c r="I2667" s="62"/>
    </row>
    <row r="2668" spans="1:9" hidden="1">
      <c r="A2668" s="1">
        <v>43083</v>
      </c>
      <c r="B2668" t="s">
        <v>2</v>
      </c>
      <c r="C2668" t="s">
        <v>238</v>
      </c>
      <c r="D2668" t="s">
        <v>253</v>
      </c>
      <c r="E2668"/>
      <c r="F2668" s="62">
        <v>5</v>
      </c>
      <c r="G2668" s="9">
        <f t="shared" si="110"/>
        <v>100539.64000000004</v>
      </c>
      <c r="H2668" s="62"/>
      <c r="I2668" s="62"/>
    </row>
    <row r="2669" spans="1:9" hidden="1">
      <c r="A2669" s="1">
        <v>43084</v>
      </c>
      <c r="B2669" t="s">
        <v>248</v>
      </c>
      <c r="C2669" t="s">
        <v>238</v>
      </c>
      <c r="D2669" t="s">
        <v>252</v>
      </c>
      <c r="E2669"/>
      <c r="F2669" s="62">
        <v>-256.86</v>
      </c>
      <c r="G2669" s="9">
        <f t="shared" si="110"/>
        <v>100282.78000000004</v>
      </c>
      <c r="H2669" s="62"/>
      <c r="I2669" s="62"/>
    </row>
    <row r="2670" spans="1:9" hidden="1">
      <c r="A2670" s="1">
        <v>43114</v>
      </c>
      <c r="B2670" t="s">
        <v>263</v>
      </c>
      <c r="C2670" t="s">
        <v>238</v>
      </c>
      <c r="D2670" t="s">
        <v>245</v>
      </c>
      <c r="E2670"/>
      <c r="F2670" s="62">
        <v>70.819999999999993</v>
      </c>
      <c r="G2670" s="9">
        <f t="shared" si="110"/>
        <v>100353.60000000005</v>
      </c>
      <c r="H2670" s="62"/>
      <c r="I2670" s="62"/>
    </row>
    <row r="2671" spans="1:9" hidden="1">
      <c r="A2671" s="1">
        <v>43114</v>
      </c>
      <c r="B2671" t="s">
        <v>2</v>
      </c>
      <c r="C2671" t="s">
        <v>238</v>
      </c>
      <c r="D2671" t="s">
        <v>246</v>
      </c>
      <c r="E2671"/>
      <c r="F2671" s="62">
        <v>12</v>
      </c>
      <c r="G2671" s="9">
        <f t="shared" si="110"/>
        <v>100365.60000000005</v>
      </c>
      <c r="H2671" s="62"/>
      <c r="I2671" s="62"/>
    </row>
    <row r="2672" spans="1:9" hidden="1">
      <c r="A2672" s="1">
        <v>43114</v>
      </c>
      <c r="B2672" t="s">
        <v>2</v>
      </c>
      <c r="C2672" t="s">
        <v>238</v>
      </c>
      <c r="D2672" t="s">
        <v>253</v>
      </c>
      <c r="E2672"/>
      <c r="F2672" s="62">
        <v>5</v>
      </c>
      <c r="G2672" s="9">
        <f t="shared" si="110"/>
        <v>100370.60000000005</v>
      </c>
      <c r="H2672" s="62"/>
      <c r="I2672" s="62"/>
    </row>
    <row r="2673" spans="1:9" hidden="1">
      <c r="A2673" s="1">
        <v>43115</v>
      </c>
      <c r="B2673" t="s">
        <v>248</v>
      </c>
      <c r="C2673" t="s">
        <v>238</v>
      </c>
      <c r="D2673" t="s">
        <v>252</v>
      </c>
      <c r="E2673"/>
      <c r="F2673" s="62">
        <v>-87.82</v>
      </c>
      <c r="G2673" s="9">
        <f t="shared" si="110"/>
        <v>100282.78000000004</v>
      </c>
      <c r="H2673" s="62"/>
      <c r="I2673" s="62"/>
    </row>
    <row r="2674" spans="1:9" hidden="1">
      <c r="A2674" s="1">
        <v>43145</v>
      </c>
      <c r="B2674" t="s">
        <v>263</v>
      </c>
      <c r="C2674" t="s">
        <v>238</v>
      </c>
      <c r="D2674" t="s">
        <v>245</v>
      </c>
      <c r="E2674"/>
      <c r="F2674" s="62">
        <v>90.01</v>
      </c>
      <c r="G2674" s="9">
        <f t="shared" si="110"/>
        <v>100372.79000000004</v>
      </c>
      <c r="H2674" s="62"/>
      <c r="I2674" s="62"/>
    </row>
    <row r="2675" spans="1:9" hidden="1">
      <c r="A2675" s="1">
        <v>43145</v>
      </c>
      <c r="B2675" t="s">
        <v>2</v>
      </c>
      <c r="C2675" t="s">
        <v>238</v>
      </c>
      <c r="D2675" t="s">
        <v>246</v>
      </c>
      <c r="E2675"/>
      <c r="F2675" s="62">
        <v>12</v>
      </c>
      <c r="G2675" s="9">
        <f t="shared" si="110"/>
        <v>100384.79000000004</v>
      </c>
      <c r="H2675" s="62"/>
      <c r="I2675" s="62"/>
    </row>
    <row r="2676" spans="1:9" hidden="1">
      <c r="A2676" s="1">
        <v>43145</v>
      </c>
      <c r="B2676" t="s">
        <v>2</v>
      </c>
      <c r="C2676" t="s">
        <v>238</v>
      </c>
      <c r="D2676" t="s">
        <v>253</v>
      </c>
      <c r="E2676"/>
      <c r="F2676" s="62">
        <v>5</v>
      </c>
      <c r="G2676" s="9">
        <f t="shared" si="110"/>
        <v>100389.79000000004</v>
      </c>
      <c r="H2676" s="62"/>
      <c r="I2676" s="62"/>
    </row>
    <row r="2677" spans="1:9" hidden="1">
      <c r="A2677" s="1">
        <v>43146</v>
      </c>
      <c r="B2677" t="s">
        <v>248</v>
      </c>
      <c r="C2677" t="s">
        <v>238</v>
      </c>
      <c r="D2677" t="s">
        <v>252</v>
      </c>
      <c r="E2677"/>
      <c r="F2677" s="62">
        <v>-107.01</v>
      </c>
      <c r="G2677" s="9">
        <f t="shared" si="110"/>
        <v>100282.78000000004</v>
      </c>
      <c r="H2677" s="62"/>
      <c r="I2677" s="62"/>
    </row>
    <row r="2678" spans="1:9" hidden="1">
      <c r="A2678" s="1">
        <v>43173</v>
      </c>
      <c r="B2678" t="s">
        <v>263</v>
      </c>
      <c r="C2678" t="s">
        <v>238</v>
      </c>
      <c r="D2678" t="s">
        <v>245</v>
      </c>
      <c r="E2678"/>
      <c r="F2678" s="62">
        <v>215.3</v>
      </c>
      <c r="G2678" s="9">
        <f t="shared" si="110"/>
        <v>100498.08000000005</v>
      </c>
      <c r="H2678" s="62"/>
      <c r="I2678" s="62"/>
    </row>
    <row r="2679" spans="1:9" hidden="1">
      <c r="A2679" s="1">
        <v>43173</v>
      </c>
      <c r="B2679" t="s">
        <v>2</v>
      </c>
      <c r="C2679" t="s">
        <v>238</v>
      </c>
      <c r="D2679" t="s">
        <v>246</v>
      </c>
      <c r="E2679"/>
      <c r="F2679" s="62">
        <v>12</v>
      </c>
      <c r="G2679" s="9">
        <f t="shared" si="110"/>
        <v>100510.08000000005</v>
      </c>
      <c r="H2679" s="62"/>
      <c r="I2679" s="62"/>
    </row>
    <row r="2680" spans="1:9" hidden="1">
      <c r="A2680" s="1">
        <v>43173</v>
      </c>
      <c r="B2680" t="s">
        <v>2</v>
      </c>
      <c r="C2680" t="s">
        <v>238</v>
      </c>
      <c r="D2680" t="s">
        <v>253</v>
      </c>
      <c r="E2680"/>
      <c r="F2680" s="62">
        <v>5</v>
      </c>
      <c r="G2680" s="9">
        <f t="shared" si="110"/>
        <v>100515.08000000005</v>
      </c>
      <c r="H2680" s="62"/>
      <c r="I2680" s="62"/>
    </row>
    <row r="2681" spans="1:9" hidden="1">
      <c r="A2681" s="1">
        <v>43174</v>
      </c>
      <c r="B2681" t="s">
        <v>248</v>
      </c>
      <c r="C2681" t="s">
        <v>238</v>
      </c>
      <c r="D2681" t="s">
        <v>252</v>
      </c>
      <c r="E2681"/>
      <c r="F2681" s="62">
        <v>-232.3</v>
      </c>
      <c r="G2681" s="9">
        <f t="shared" si="110"/>
        <v>100282.78000000004</v>
      </c>
      <c r="H2681" s="62"/>
      <c r="I2681" s="62"/>
    </row>
    <row r="2682" spans="1:9" hidden="1">
      <c r="A2682" s="1">
        <v>43204</v>
      </c>
      <c r="B2682" t="s">
        <v>263</v>
      </c>
      <c r="C2682" t="s">
        <v>238</v>
      </c>
      <c r="D2682" t="s">
        <v>245</v>
      </c>
      <c r="E2682"/>
      <c r="F2682" s="62">
        <v>253.69</v>
      </c>
      <c r="G2682" s="9">
        <f t="shared" si="110"/>
        <v>100536.47000000004</v>
      </c>
      <c r="H2682" s="62"/>
      <c r="I2682" s="62"/>
    </row>
    <row r="2683" spans="1:9" hidden="1">
      <c r="A2683" s="1">
        <v>43204</v>
      </c>
      <c r="B2683" t="s">
        <v>2</v>
      </c>
      <c r="C2683" t="s">
        <v>238</v>
      </c>
      <c r="D2683" t="s">
        <v>246</v>
      </c>
      <c r="E2683"/>
      <c r="F2683" s="62">
        <v>12</v>
      </c>
      <c r="G2683" s="9">
        <f t="shared" si="110"/>
        <v>100548.47000000004</v>
      </c>
      <c r="H2683" s="62"/>
      <c r="I2683" s="62"/>
    </row>
    <row r="2684" spans="1:9" hidden="1">
      <c r="A2684" s="1">
        <v>43204</v>
      </c>
      <c r="B2684" t="s">
        <v>2</v>
      </c>
      <c r="C2684" t="s">
        <v>238</v>
      </c>
      <c r="D2684" t="s">
        <v>253</v>
      </c>
      <c r="E2684"/>
      <c r="F2684" s="62">
        <v>5</v>
      </c>
      <c r="G2684" s="9">
        <f t="shared" si="110"/>
        <v>100553.47000000004</v>
      </c>
      <c r="H2684" s="62"/>
      <c r="I2684" s="62"/>
    </row>
    <row r="2685" spans="1:9" hidden="1">
      <c r="A2685" s="1">
        <v>43205</v>
      </c>
      <c r="B2685" t="s">
        <v>248</v>
      </c>
      <c r="C2685" t="s">
        <v>238</v>
      </c>
      <c r="D2685" t="s">
        <v>252</v>
      </c>
      <c r="E2685"/>
      <c r="F2685" s="62">
        <v>-695</v>
      </c>
      <c r="G2685" s="9">
        <f t="shared" si="110"/>
        <v>99858.470000000045</v>
      </c>
      <c r="H2685" s="62"/>
      <c r="I2685" s="62"/>
    </row>
    <row r="2686" spans="1:9" hidden="1">
      <c r="A2686" s="1">
        <v>43234</v>
      </c>
      <c r="B2686" t="s">
        <v>263</v>
      </c>
      <c r="C2686" t="s">
        <v>238</v>
      </c>
      <c r="D2686" t="s">
        <v>245</v>
      </c>
      <c r="E2686"/>
      <c r="F2686" s="62">
        <v>248.11</v>
      </c>
      <c r="G2686" s="9">
        <f t="shared" ref="G2686:G2701" si="111">G2685+F2686</f>
        <v>100106.58000000005</v>
      </c>
      <c r="H2686" s="62"/>
      <c r="I2686" s="62"/>
    </row>
    <row r="2687" spans="1:9" hidden="1">
      <c r="A2687" s="1">
        <v>43234</v>
      </c>
      <c r="B2687" t="s">
        <v>2</v>
      </c>
      <c r="C2687" t="s">
        <v>238</v>
      </c>
      <c r="D2687" t="s">
        <v>246</v>
      </c>
      <c r="E2687"/>
      <c r="F2687" s="62">
        <v>12</v>
      </c>
      <c r="G2687" s="9">
        <f t="shared" si="111"/>
        <v>100118.58000000005</v>
      </c>
      <c r="H2687" s="62"/>
      <c r="I2687" s="62"/>
    </row>
    <row r="2688" spans="1:9" hidden="1">
      <c r="A2688" s="1">
        <v>43234</v>
      </c>
      <c r="B2688" t="s">
        <v>2</v>
      </c>
      <c r="C2688" t="s">
        <v>238</v>
      </c>
      <c r="D2688" t="s">
        <v>253</v>
      </c>
      <c r="E2688"/>
      <c r="F2688" s="62">
        <v>5</v>
      </c>
      <c r="G2688" s="9">
        <f t="shared" si="111"/>
        <v>100123.58000000005</v>
      </c>
      <c r="H2688" s="62"/>
      <c r="I2688" s="62"/>
    </row>
    <row r="2689" spans="1:9" hidden="1">
      <c r="A2689" s="1">
        <v>43235</v>
      </c>
      <c r="B2689" t="s">
        <v>248</v>
      </c>
      <c r="C2689" t="s">
        <v>238</v>
      </c>
      <c r="D2689" t="s">
        <v>252</v>
      </c>
      <c r="E2689"/>
      <c r="F2689" s="62">
        <v>-695</v>
      </c>
      <c r="G2689" s="9">
        <f t="shared" si="111"/>
        <v>99428.580000000045</v>
      </c>
      <c r="H2689" s="62"/>
      <c r="I2689" s="62"/>
    </row>
    <row r="2690" spans="1:9" hidden="1">
      <c r="A2690" s="1">
        <v>43265</v>
      </c>
      <c r="B2690" t="s">
        <v>263</v>
      </c>
      <c r="C2690" t="s">
        <v>238</v>
      </c>
      <c r="D2690" t="s">
        <v>245</v>
      </c>
      <c r="E2690"/>
      <c r="F2690" s="62">
        <v>216.27</v>
      </c>
      <c r="G2690" s="9">
        <f t="shared" si="111"/>
        <v>99644.850000000049</v>
      </c>
      <c r="H2690" s="62"/>
      <c r="I2690" s="62"/>
    </row>
    <row r="2691" spans="1:9" hidden="1">
      <c r="A2691" s="1">
        <v>43265</v>
      </c>
      <c r="B2691" t="s">
        <v>2</v>
      </c>
      <c r="C2691" t="s">
        <v>238</v>
      </c>
      <c r="D2691" t="s">
        <v>246</v>
      </c>
      <c r="E2691"/>
      <c r="F2691" s="62">
        <v>12</v>
      </c>
      <c r="G2691" s="9">
        <f t="shared" si="111"/>
        <v>99656.850000000049</v>
      </c>
      <c r="H2691" s="62"/>
      <c r="I2691" s="62"/>
    </row>
    <row r="2692" spans="1:9" hidden="1">
      <c r="A2692" s="1">
        <v>43265</v>
      </c>
      <c r="B2692" t="s">
        <v>2</v>
      </c>
      <c r="C2692" t="s">
        <v>238</v>
      </c>
      <c r="D2692" t="s">
        <v>253</v>
      </c>
      <c r="E2692"/>
      <c r="F2692" s="62">
        <v>5</v>
      </c>
      <c r="G2692" s="9">
        <f t="shared" si="111"/>
        <v>99661.850000000049</v>
      </c>
      <c r="H2692" s="62"/>
      <c r="I2692" s="62"/>
    </row>
    <row r="2693" spans="1:9" hidden="1">
      <c r="A2693" s="1">
        <v>43266</v>
      </c>
      <c r="B2693" t="s">
        <v>248</v>
      </c>
      <c r="C2693" t="s">
        <v>238</v>
      </c>
      <c r="D2693" t="s">
        <v>252</v>
      </c>
      <c r="E2693"/>
      <c r="F2693" s="62">
        <v>-695</v>
      </c>
      <c r="G2693" s="9">
        <f t="shared" si="111"/>
        <v>98966.850000000049</v>
      </c>
      <c r="H2693" s="62"/>
      <c r="I2693" s="62"/>
    </row>
    <row r="2694" spans="1:9" hidden="1">
      <c r="A2694" s="1">
        <v>43295</v>
      </c>
      <c r="B2694" t="s">
        <v>263</v>
      </c>
      <c r="C2694" t="s">
        <v>238</v>
      </c>
      <c r="D2694" t="s">
        <v>245</v>
      </c>
      <c r="E2694"/>
      <c r="F2694" s="62">
        <v>11.77</v>
      </c>
      <c r="G2694" s="9">
        <f t="shared" si="111"/>
        <v>98978.620000000054</v>
      </c>
      <c r="H2694" s="62"/>
      <c r="I2694" s="62"/>
    </row>
    <row r="2695" spans="1:9" hidden="1">
      <c r="A2695" s="1">
        <v>43295</v>
      </c>
      <c r="B2695" t="s">
        <v>2</v>
      </c>
      <c r="C2695" t="s">
        <v>238</v>
      </c>
      <c r="D2695" t="s">
        <v>246</v>
      </c>
      <c r="E2695"/>
      <c r="F2695" s="62">
        <v>12</v>
      </c>
      <c r="G2695" s="9">
        <f t="shared" si="111"/>
        <v>98990.620000000054</v>
      </c>
      <c r="H2695" s="62"/>
      <c r="I2695" s="62"/>
    </row>
    <row r="2696" spans="1:9" hidden="1">
      <c r="A2696" s="1">
        <v>43295</v>
      </c>
      <c r="B2696" t="s">
        <v>2</v>
      </c>
      <c r="C2696" t="s">
        <v>238</v>
      </c>
      <c r="D2696" t="s">
        <v>253</v>
      </c>
      <c r="E2696"/>
      <c r="F2696" s="62">
        <v>5</v>
      </c>
      <c r="G2696" s="9">
        <f t="shared" si="111"/>
        <v>98995.620000000054</v>
      </c>
      <c r="H2696" s="62"/>
      <c r="I2696" s="62"/>
    </row>
    <row r="2697" spans="1:9" hidden="1">
      <c r="A2697" s="1">
        <v>43296</v>
      </c>
      <c r="B2697" t="s">
        <v>248</v>
      </c>
      <c r="C2697" t="s">
        <v>238</v>
      </c>
      <c r="D2697" t="s">
        <v>252</v>
      </c>
      <c r="E2697"/>
      <c r="F2697" s="62">
        <v>-695</v>
      </c>
      <c r="G2697" s="9">
        <f t="shared" si="111"/>
        <v>98300.620000000054</v>
      </c>
      <c r="H2697" s="62"/>
      <c r="I2697" s="62"/>
    </row>
    <row r="2698" spans="1:9" hidden="1">
      <c r="A2698" s="1">
        <v>43326</v>
      </c>
      <c r="B2698" t="s">
        <v>263</v>
      </c>
      <c r="C2698" t="s">
        <v>238</v>
      </c>
      <c r="D2698" t="s">
        <v>245</v>
      </c>
      <c r="E2698"/>
      <c r="F2698" s="62">
        <v>9.14</v>
      </c>
      <c r="G2698" s="9">
        <f t="shared" si="111"/>
        <v>98309.760000000053</v>
      </c>
      <c r="H2698" s="62"/>
      <c r="I2698" s="62"/>
    </row>
    <row r="2699" spans="1:9" hidden="1">
      <c r="A2699" s="1">
        <v>43326</v>
      </c>
      <c r="B2699" t="s">
        <v>2</v>
      </c>
      <c r="C2699" t="s">
        <v>238</v>
      </c>
      <c r="D2699" t="s">
        <v>246</v>
      </c>
      <c r="E2699"/>
      <c r="F2699" s="62">
        <v>12</v>
      </c>
      <c r="G2699" s="9">
        <f t="shared" si="111"/>
        <v>98321.760000000053</v>
      </c>
      <c r="H2699" s="62"/>
      <c r="I2699" s="62"/>
    </row>
    <row r="2700" spans="1:9" hidden="1">
      <c r="A2700" s="1">
        <v>43326</v>
      </c>
      <c r="B2700" t="s">
        <v>2</v>
      </c>
      <c r="C2700" t="s">
        <v>238</v>
      </c>
      <c r="D2700" t="s">
        <v>253</v>
      </c>
      <c r="E2700"/>
      <c r="F2700" s="62">
        <v>5</v>
      </c>
      <c r="G2700" s="9">
        <f t="shared" si="111"/>
        <v>98326.760000000053</v>
      </c>
      <c r="H2700" s="62"/>
      <c r="I2700" s="62"/>
    </row>
    <row r="2701" spans="1:9" hidden="1">
      <c r="A2701" s="1">
        <v>43327</v>
      </c>
      <c r="B2701" t="s">
        <v>248</v>
      </c>
      <c r="C2701" t="s">
        <v>238</v>
      </c>
      <c r="D2701" t="s">
        <v>252</v>
      </c>
      <c r="E2701"/>
      <c r="F2701" s="62">
        <v>-695</v>
      </c>
      <c r="G2701" s="9">
        <f t="shared" si="111"/>
        <v>97631.760000000053</v>
      </c>
      <c r="H2701" s="62"/>
      <c r="I2701" s="62"/>
    </row>
    <row r="2702" spans="1:9" hidden="1">
      <c r="A2702" s="1">
        <v>43357</v>
      </c>
      <c r="B2702" t="s">
        <v>263</v>
      </c>
      <c r="C2702" t="s">
        <v>238</v>
      </c>
      <c r="D2702" t="s">
        <v>245</v>
      </c>
      <c r="E2702"/>
      <c r="F2702" s="62">
        <v>14.94</v>
      </c>
      <c r="G2702" s="9">
        <f t="shared" ref="G2702:G2713" si="112">G2701+F2702</f>
        <v>97646.700000000055</v>
      </c>
      <c r="H2702" s="62"/>
      <c r="I2702" s="62"/>
    </row>
    <row r="2703" spans="1:9" hidden="1">
      <c r="A2703" s="1">
        <v>43357</v>
      </c>
      <c r="B2703" t="s">
        <v>2</v>
      </c>
      <c r="C2703" t="s">
        <v>238</v>
      </c>
      <c r="D2703" t="s">
        <v>246</v>
      </c>
      <c r="E2703"/>
      <c r="F2703" s="62">
        <v>12</v>
      </c>
      <c r="G2703" s="9">
        <f t="shared" si="112"/>
        <v>97658.700000000055</v>
      </c>
      <c r="H2703" s="62"/>
      <c r="I2703" s="62"/>
    </row>
    <row r="2704" spans="1:9" hidden="1">
      <c r="A2704" s="1">
        <v>43357</v>
      </c>
      <c r="B2704" t="s">
        <v>2</v>
      </c>
      <c r="C2704" t="s">
        <v>238</v>
      </c>
      <c r="D2704" t="s">
        <v>253</v>
      </c>
      <c r="E2704"/>
      <c r="F2704" s="62">
        <v>5</v>
      </c>
      <c r="G2704" s="9">
        <f t="shared" si="112"/>
        <v>97663.700000000055</v>
      </c>
      <c r="H2704" s="62"/>
      <c r="I2704" s="62"/>
    </row>
    <row r="2705" spans="1:9" hidden="1">
      <c r="A2705" s="1">
        <v>43358</v>
      </c>
      <c r="B2705" t="s">
        <v>248</v>
      </c>
      <c r="C2705" t="s">
        <v>238</v>
      </c>
      <c r="D2705" t="s">
        <v>252</v>
      </c>
      <c r="E2705"/>
      <c r="F2705" s="62">
        <v>-695</v>
      </c>
      <c r="G2705" s="9">
        <f t="shared" si="112"/>
        <v>96968.700000000055</v>
      </c>
      <c r="H2705" s="62"/>
      <c r="I2705" s="62"/>
    </row>
    <row r="2706" spans="1:9" hidden="1">
      <c r="A2706" s="1">
        <v>43387</v>
      </c>
      <c r="B2706" t="s">
        <v>263</v>
      </c>
      <c r="C2706" t="s">
        <v>238</v>
      </c>
      <c r="D2706" t="s">
        <v>245</v>
      </c>
      <c r="E2706"/>
      <c r="F2706" s="62">
        <v>26.97</v>
      </c>
      <c r="G2706" s="9">
        <f t="shared" si="112"/>
        <v>96995.670000000056</v>
      </c>
      <c r="H2706" s="62"/>
      <c r="I2706" s="62"/>
    </row>
    <row r="2707" spans="1:9" hidden="1">
      <c r="A2707" s="1">
        <v>43387</v>
      </c>
      <c r="B2707" t="s">
        <v>2</v>
      </c>
      <c r="C2707" t="s">
        <v>238</v>
      </c>
      <c r="D2707" t="s">
        <v>246</v>
      </c>
      <c r="E2707"/>
      <c r="F2707" s="62">
        <v>12</v>
      </c>
      <c r="G2707" s="9">
        <f t="shared" si="112"/>
        <v>97007.670000000056</v>
      </c>
      <c r="H2707" s="62"/>
      <c r="I2707" s="62"/>
    </row>
    <row r="2708" spans="1:9" hidden="1">
      <c r="A2708" s="1">
        <v>43387</v>
      </c>
      <c r="B2708" t="s">
        <v>2</v>
      </c>
      <c r="C2708" t="s">
        <v>238</v>
      </c>
      <c r="D2708" t="s">
        <v>253</v>
      </c>
      <c r="E2708"/>
      <c r="F2708" s="62">
        <v>5</v>
      </c>
      <c r="G2708" s="9">
        <f t="shared" si="112"/>
        <v>97012.670000000056</v>
      </c>
      <c r="H2708" s="62"/>
      <c r="I2708" s="62"/>
    </row>
    <row r="2709" spans="1:9" hidden="1">
      <c r="A2709" s="1">
        <v>43388</v>
      </c>
      <c r="B2709" t="s">
        <v>248</v>
      </c>
      <c r="C2709" t="s">
        <v>238</v>
      </c>
      <c r="D2709" t="s">
        <v>252</v>
      </c>
      <c r="E2709"/>
      <c r="F2709" s="62">
        <v>-695</v>
      </c>
      <c r="G2709" s="9">
        <f t="shared" si="112"/>
        <v>96317.670000000056</v>
      </c>
      <c r="H2709" s="62"/>
      <c r="I2709" s="62"/>
    </row>
    <row r="2710" spans="1:9" hidden="1">
      <c r="A2710" s="1">
        <v>43418</v>
      </c>
      <c r="B2710" t="s">
        <v>263</v>
      </c>
      <c r="C2710" t="s">
        <v>238</v>
      </c>
      <c r="D2710" t="s">
        <v>245</v>
      </c>
      <c r="E2710"/>
      <c r="F2710" s="62">
        <v>130.63999999999999</v>
      </c>
      <c r="G2710" s="9">
        <f t="shared" si="112"/>
        <v>96448.310000000056</v>
      </c>
      <c r="H2710" s="62"/>
      <c r="I2710" s="62"/>
    </row>
    <row r="2711" spans="1:9" hidden="1">
      <c r="A2711" s="1">
        <v>43418</v>
      </c>
      <c r="B2711" t="s">
        <v>2</v>
      </c>
      <c r="C2711" t="s">
        <v>238</v>
      </c>
      <c r="D2711" t="s">
        <v>246</v>
      </c>
      <c r="E2711"/>
      <c r="F2711" s="62">
        <v>12</v>
      </c>
      <c r="G2711" s="9">
        <f t="shared" si="112"/>
        <v>96460.310000000056</v>
      </c>
      <c r="H2711" s="62"/>
      <c r="I2711" s="62"/>
    </row>
    <row r="2712" spans="1:9" hidden="1">
      <c r="A2712" s="1">
        <v>43418</v>
      </c>
      <c r="B2712" t="s">
        <v>2</v>
      </c>
      <c r="C2712" t="s">
        <v>238</v>
      </c>
      <c r="D2712" t="s">
        <v>253</v>
      </c>
      <c r="E2712"/>
      <c r="F2712" s="62">
        <v>5</v>
      </c>
      <c r="G2712" s="9">
        <f t="shared" si="112"/>
        <v>96465.310000000056</v>
      </c>
      <c r="H2712" s="62"/>
      <c r="I2712" s="62"/>
    </row>
    <row r="2713" spans="1:9" hidden="1">
      <c r="A2713" s="1">
        <v>43419</v>
      </c>
      <c r="B2713" t="s">
        <v>248</v>
      </c>
      <c r="C2713" t="s">
        <v>238</v>
      </c>
      <c r="D2713" t="s">
        <v>252</v>
      </c>
      <c r="E2713"/>
      <c r="F2713" s="62">
        <v>-695</v>
      </c>
      <c r="G2713" s="9">
        <f t="shared" si="112"/>
        <v>95770.310000000056</v>
      </c>
      <c r="H2713" s="62"/>
      <c r="I2713" s="62"/>
    </row>
    <row r="2714" spans="1:9" hidden="1">
      <c r="A2714" s="1">
        <v>43448</v>
      </c>
      <c r="B2714" t="s">
        <v>263</v>
      </c>
      <c r="C2714" t="s">
        <v>238</v>
      </c>
      <c r="D2714" t="s">
        <v>245</v>
      </c>
      <c r="E2714"/>
      <c r="F2714" s="62">
        <v>228.6</v>
      </c>
      <c r="G2714" s="9">
        <f t="shared" ref="G2714:G2717" si="113">G2713+F2714</f>
        <v>95998.910000000062</v>
      </c>
      <c r="H2714" s="62"/>
      <c r="I2714" s="62"/>
    </row>
    <row r="2715" spans="1:9" hidden="1">
      <c r="A2715" s="1">
        <v>43448</v>
      </c>
      <c r="B2715" t="s">
        <v>2</v>
      </c>
      <c r="C2715" t="s">
        <v>238</v>
      </c>
      <c r="D2715" t="s">
        <v>246</v>
      </c>
      <c r="E2715"/>
      <c r="F2715" s="62">
        <v>12</v>
      </c>
      <c r="G2715" s="9">
        <f t="shared" si="113"/>
        <v>96010.910000000062</v>
      </c>
      <c r="H2715" s="62"/>
      <c r="I2715" s="62"/>
    </row>
    <row r="2716" spans="1:9" hidden="1">
      <c r="A2716" s="1">
        <v>43448</v>
      </c>
      <c r="B2716" t="s">
        <v>2</v>
      </c>
      <c r="C2716" t="s">
        <v>238</v>
      </c>
      <c r="D2716" t="s">
        <v>253</v>
      </c>
      <c r="E2716"/>
      <c r="F2716" s="62">
        <v>5</v>
      </c>
      <c r="G2716" s="9">
        <f t="shared" si="113"/>
        <v>96015.910000000062</v>
      </c>
      <c r="H2716" s="62"/>
      <c r="I2716" s="62"/>
    </row>
    <row r="2717" spans="1:9" hidden="1">
      <c r="A2717" s="1">
        <v>43449</v>
      </c>
      <c r="B2717" t="s">
        <v>248</v>
      </c>
      <c r="C2717" t="s">
        <v>238</v>
      </c>
      <c r="D2717" t="s">
        <v>252</v>
      </c>
      <c r="E2717"/>
      <c r="F2717" s="62">
        <v>-688</v>
      </c>
      <c r="G2717" s="9">
        <f t="shared" si="113"/>
        <v>95327.910000000062</v>
      </c>
      <c r="H2717" s="62"/>
      <c r="I2717" s="62"/>
    </row>
    <row r="2718" spans="1:9" hidden="1">
      <c r="A2718" s="1">
        <v>43479</v>
      </c>
      <c r="B2718" t="s">
        <v>263</v>
      </c>
      <c r="C2718" t="s">
        <v>238</v>
      </c>
      <c r="D2718" t="s">
        <v>245</v>
      </c>
      <c r="E2718"/>
      <c r="F2718" s="62">
        <v>248.42</v>
      </c>
      <c r="G2718" s="9">
        <f t="shared" ref="G2718:G2721" si="114">G2717+F2718</f>
        <v>95576.33000000006</v>
      </c>
      <c r="H2718" s="62"/>
      <c r="I2718" s="62"/>
    </row>
    <row r="2719" spans="1:9" hidden="1">
      <c r="A2719" s="1">
        <v>43479</v>
      </c>
      <c r="B2719" t="s">
        <v>2</v>
      </c>
      <c r="C2719" t="s">
        <v>238</v>
      </c>
      <c r="D2719" t="s">
        <v>246</v>
      </c>
      <c r="E2719"/>
      <c r="F2719" s="62">
        <v>12</v>
      </c>
      <c r="G2719" s="9">
        <f t="shared" si="114"/>
        <v>95588.33000000006</v>
      </c>
      <c r="H2719" s="62"/>
      <c r="I2719" s="62"/>
    </row>
    <row r="2720" spans="1:9" hidden="1">
      <c r="A2720" s="1">
        <v>43479</v>
      </c>
      <c r="B2720" t="s">
        <v>2</v>
      </c>
      <c r="C2720" t="s">
        <v>238</v>
      </c>
      <c r="D2720" t="s">
        <v>253</v>
      </c>
      <c r="E2720"/>
      <c r="F2720" s="62">
        <v>5</v>
      </c>
      <c r="G2720" s="9">
        <f t="shared" si="114"/>
        <v>95593.33000000006</v>
      </c>
      <c r="H2720" s="62"/>
      <c r="I2720" s="62"/>
    </row>
    <row r="2721" spans="1:9" hidden="1">
      <c r="A2721" s="1">
        <v>43480</v>
      </c>
      <c r="B2721" t="s">
        <v>248</v>
      </c>
      <c r="C2721" t="s">
        <v>238</v>
      </c>
      <c r="D2721" t="s">
        <v>252</v>
      </c>
      <c r="E2721"/>
      <c r="F2721" s="62">
        <v>-688</v>
      </c>
      <c r="G2721" s="9">
        <f t="shared" si="114"/>
        <v>94905.33000000006</v>
      </c>
      <c r="H2721" s="62"/>
      <c r="I2721" s="62"/>
    </row>
    <row r="2722" spans="1:9" hidden="1">
      <c r="A2722" s="1">
        <v>43510</v>
      </c>
      <c r="B2722" t="s">
        <v>263</v>
      </c>
      <c r="C2722" t="s">
        <v>238</v>
      </c>
      <c r="D2722" t="s">
        <v>245</v>
      </c>
      <c r="E2722"/>
      <c r="F2722" s="62">
        <v>247.4</v>
      </c>
      <c r="G2722" s="9">
        <f t="shared" ref="G2722:G2725" si="115">G2721+F2722</f>
        <v>95152.730000000054</v>
      </c>
      <c r="H2722" s="62"/>
      <c r="I2722" s="62"/>
    </row>
    <row r="2723" spans="1:9" hidden="1">
      <c r="A2723" s="1">
        <v>43510</v>
      </c>
      <c r="B2723" t="s">
        <v>2</v>
      </c>
      <c r="C2723" t="s">
        <v>238</v>
      </c>
      <c r="D2723" t="s">
        <v>246</v>
      </c>
      <c r="E2723"/>
      <c r="F2723" s="62">
        <v>12</v>
      </c>
      <c r="G2723" s="9">
        <f t="shared" si="115"/>
        <v>95164.730000000054</v>
      </c>
      <c r="H2723" s="62"/>
      <c r="I2723" s="62"/>
    </row>
    <row r="2724" spans="1:9" hidden="1">
      <c r="A2724" s="1">
        <v>43510</v>
      </c>
      <c r="B2724" t="s">
        <v>2</v>
      </c>
      <c r="C2724" t="s">
        <v>238</v>
      </c>
      <c r="D2724" t="s">
        <v>253</v>
      </c>
      <c r="E2724"/>
      <c r="F2724" s="62">
        <v>5</v>
      </c>
      <c r="G2724" s="9">
        <f t="shared" si="115"/>
        <v>95169.730000000054</v>
      </c>
      <c r="H2724" s="62"/>
      <c r="I2724" s="62"/>
    </row>
    <row r="2725" spans="1:9" hidden="1">
      <c r="A2725" s="1">
        <v>43511</v>
      </c>
      <c r="B2725" t="s">
        <v>248</v>
      </c>
      <c r="C2725" t="s">
        <v>238</v>
      </c>
      <c r="D2725" t="s">
        <v>252</v>
      </c>
      <c r="E2725"/>
      <c r="F2725" s="62">
        <v>-688</v>
      </c>
      <c r="G2725" s="9">
        <f t="shared" si="115"/>
        <v>94481.730000000054</v>
      </c>
      <c r="H2725" s="62"/>
      <c r="I2725" s="62"/>
    </row>
    <row r="2726" spans="1:9" hidden="1">
      <c r="A2726" s="1">
        <v>43538</v>
      </c>
      <c r="B2726" t="s">
        <v>263</v>
      </c>
      <c r="C2726" t="s">
        <v>238</v>
      </c>
      <c r="D2726" t="s">
        <v>245</v>
      </c>
      <c r="E2726"/>
      <c r="F2726" s="62">
        <v>214.33</v>
      </c>
      <c r="G2726" s="9">
        <f t="shared" ref="G2726:G2729" si="116">G2725+F2726</f>
        <v>94696.060000000056</v>
      </c>
      <c r="H2726" s="62"/>
      <c r="I2726" s="62"/>
    </row>
    <row r="2727" spans="1:9" hidden="1">
      <c r="A2727" s="1">
        <v>43538</v>
      </c>
      <c r="B2727" t="s">
        <v>2</v>
      </c>
      <c r="C2727" t="s">
        <v>238</v>
      </c>
      <c r="D2727" t="s">
        <v>246</v>
      </c>
      <c r="E2727"/>
      <c r="F2727" s="62">
        <v>12</v>
      </c>
      <c r="G2727" s="9">
        <f t="shared" si="116"/>
        <v>94708.060000000056</v>
      </c>
      <c r="H2727" s="62"/>
      <c r="I2727" s="62"/>
    </row>
    <row r="2728" spans="1:9" hidden="1">
      <c r="A2728" s="1">
        <v>43538</v>
      </c>
      <c r="B2728" t="s">
        <v>2</v>
      </c>
      <c r="C2728" t="s">
        <v>238</v>
      </c>
      <c r="D2728" t="s">
        <v>253</v>
      </c>
      <c r="E2728"/>
      <c r="F2728" s="62">
        <v>5</v>
      </c>
      <c r="G2728" s="9">
        <f t="shared" si="116"/>
        <v>94713.060000000056</v>
      </c>
      <c r="H2728" s="62"/>
      <c r="I2728" s="62"/>
    </row>
    <row r="2729" spans="1:9" hidden="1">
      <c r="A2729" s="1">
        <v>43539</v>
      </c>
      <c r="B2729" t="s">
        <v>248</v>
      </c>
      <c r="C2729" t="s">
        <v>238</v>
      </c>
      <c r="D2729" t="s">
        <v>252</v>
      </c>
      <c r="E2729"/>
      <c r="F2729" s="62">
        <v>-688</v>
      </c>
      <c r="G2729" s="9">
        <f t="shared" si="116"/>
        <v>94025.060000000056</v>
      </c>
      <c r="H2729" s="62"/>
      <c r="I2729" s="62"/>
    </row>
    <row r="2730" spans="1:9" hidden="1">
      <c r="A2730" s="1">
        <v>43569</v>
      </c>
      <c r="B2730" t="s">
        <v>263</v>
      </c>
      <c r="C2730" t="s">
        <v>238</v>
      </c>
      <c r="D2730" t="s">
        <v>245</v>
      </c>
      <c r="E2730"/>
      <c r="F2730" s="62">
        <v>252.67</v>
      </c>
      <c r="G2730" s="9">
        <f t="shared" ref="G2730:G2759" si="117">G2729+F2730</f>
        <v>94277.730000000054</v>
      </c>
      <c r="H2730" s="62"/>
      <c r="I2730" s="62"/>
    </row>
    <row r="2731" spans="1:9" hidden="1">
      <c r="A2731" s="1">
        <v>43569</v>
      </c>
      <c r="B2731" t="s">
        <v>2</v>
      </c>
      <c r="C2731" t="s">
        <v>238</v>
      </c>
      <c r="D2731" t="s">
        <v>246</v>
      </c>
      <c r="E2731"/>
      <c r="F2731" s="62">
        <v>12</v>
      </c>
      <c r="G2731" s="9">
        <f t="shared" si="117"/>
        <v>94289.730000000054</v>
      </c>
      <c r="H2731" s="62"/>
      <c r="I2731" s="62"/>
    </row>
    <row r="2732" spans="1:9" hidden="1">
      <c r="A2732" s="1">
        <v>43569</v>
      </c>
      <c r="B2732" t="s">
        <v>2</v>
      </c>
      <c r="C2732" t="s">
        <v>238</v>
      </c>
      <c r="D2732" t="s">
        <v>253</v>
      </c>
      <c r="E2732"/>
      <c r="F2732" s="62">
        <v>5</v>
      </c>
      <c r="G2732" s="9">
        <f t="shared" si="117"/>
        <v>94294.730000000054</v>
      </c>
      <c r="H2732" s="62"/>
      <c r="I2732" s="62"/>
    </row>
    <row r="2733" spans="1:9" hidden="1">
      <c r="A2733" s="1">
        <v>43570</v>
      </c>
      <c r="B2733" t="s">
        <v>248</v>
      </c>
      <c r="C2733" t="s">
        <v>238</v>
      </c>
      <c r="D2733" t="s">
        <v>252</v>
      </c>
      <c r="E2733"/>
      <c r="F2733" s="62">
        <v>-688</v>
      </c>
      <c r="G2733" s="9">
        <f t="shared" si="117"/>
        <v>93606.730000000054</v>
      </c>
      <c r="H2733" s="62"/>
      <c r="I2733" s="62"/>
    </row>
    <row r="2734" spans="1:9" hidden="1">
      <c r="A2734" s="1">
        <v>43599</v>
      </c>
      <c r="B2734" t="s">
        <v>263</v>
      </c>
      <c r="C2734" t="s">
        <v>238</v>
      </c>
      <c r="D2734" t="s">
        <v>245</v>
      </c>
      <c r="E2734"/>
      <c r="F2734" s="62">
        <v>251.17</v>
      </c>
      <c r="G2734" s="9">
        <f t="shared" si="117"/>
        <v>93857.900000000052</v>
      </c>
      <c r="H2734" s="62"/>
      <c r="I2734" s="62"/>
    </row>
    <row r="2735" spans="1:9" hidden="1">
      <c r="A2735" s="1">
        <v>43599</v>
      </c>
      <c r="B2735" t="s">
        <v>2</v>
      </c>
      <c r="C2735" t="s">
        <v>238</v>
      </c>
      <c r="D2735" t="s">
        <v>246</v>
      </c>
      <c r="E2735"/>
      <c r="F2735" s="62">
        <v>12</v>
      </c>
      <c r="G2735" s="9">
        <f t="shared" si="117"/>
        <v>93869.900000000052</v>
      </c>
      <c r="H2735" s="62"/>
      <c r="I2735" s="62"/>
    </row>
    <row r="2736" spans="1:9" hidden="1">
      <c r="A2736" s="1">
        <v>43599</v>
      </c>
      <c r="B2736" t="s">
        <v>2</v>
      </c>
      <c r="C2736" t="s">
        <v>238</v>
      </c>
      <c r="D2736" t="s">
        <v>253</v>
      </c>
      <c r="E2736"/>
      <c r="F2736" s="62">
        <v>5</v>
      </c>
      <c r="G2736" s="9">
        <f t="shared" si="117"/>
        <v>93874.900000000052</v>
      </c>
      <c r="H2736" s="62"/>
      <c r="I2736" s="62"/>
    </row>
    <row r="2737" spans="1:9" hidden="1">
      <c r="A2737" s="1">
        <v>43600</v>
      </c>
      <c r="B2737" t="s">
        <v>248</v>
      </c>
      <c r="C2737" t="s">
        <v>238</v>
      </c>
      <c r="D2737" t="s">
        <v>252</v>
      </c>
      <c r="E2737"/>
      <c r="F2737" s="62">
        <v>-688</v>
      </c>
      <c r="G2737" s="9">
        <f t="shared" si="117"/>
        <v>93186.900000000052</v>
      </c>
      <c r="H2737" s="62"/>
      <c r="I2737" s="62"/>
    </row>
    <row r="2738" spans="1:9" hidden="1">
      <c r="A2738" s="1">
        <v>43630</v>
      </c>
      <c r="B2738" t="s">
        <v>263</v>
      </c>
      <c r="C2738" t="s">
        <v>238</v>
      </c>
      <c r="D2738" t="s">
        <v>245</v>
      </c>
      <c r="E2738"/>
      <c r="F2738" s="62">
        <v>267.27999999999997</v>
      </c>
      <c r="G2738" s="9">
        <f t="shared" si="117"/>
        <v>93454.180000000051</v>
      </c>
      <c r="H2738" s="62"/>
      <c r="I2738" s="62"/>
    </row>
    <row r="2739" spans="1:9" hidden="1">
      <c r="A2739" s="1">
        <v>43630</v>
      </c>
      <c r="B2739" t="s">
        <v>2</v>
      </c>
      <c r="C2739" t="s">
        <v>238</v>
      </c>
      <c r="D2739" t="s">
        <v>246</v>
      </c>
      <c r="E2739"/>
      <c r="F2739" s="62">
        <v>12</v>
      </c>
      <c r="G2739" s="9">
        <f t="shared" si="117"/>
        <v>93466.180000000051</v>
      </c>
      <c r="H2739" s="62"/>
      <c r="I2739" s="62"/>
    </row>
    <row r="2740" spans="1:9" hidden="1">
      <c r="A2740" s="1">
        <v>43630</v>
      </c>
      <c r="B2740" t="s">
        <v>2</v>
      </c>
      <c r="C2740" t="s">
        <v>238</v>
      </c>
      <c r="D2740" t="s">
        <v>253</v>
      </c>
      <c r="E2740"/>
      <c r="F2740" s="62">
        <v>5</v>
      </c>
      <c r="G2740" s="9">
        <f t="shared" si="117"/>
        <v>93471.180000000051</v>
      </c>
      <c r="H2740" s="62"/>
      <c r="I2740" s="62"/>
    </row>
    <row r="2741" spans="1:9" hidden="1">
      <c r="A2741" s="1">
        <v>43631</v>
      </c>
      <c r="B2741" t="s">
        <v>248</v>
      </c>
      <c r="C2741" t="s">
        <v>238</v>
      </c>
      <c r="D2741" t="s">
        <v>252</v>
      </c>
      <c r="E2741"/>
      <c r="F2741" s="62">
        <v>-688</v>
      </c>
      <c r="G2741" s="9">
        <f t="shared" si="117"/>
        <v>92783.180000000051</v>
      </c>
      <c r="H2741" s="62"/>
      <c r="I2741" s="62"/>
    </row>
    <row r="2742" spans="1:9" hidden="1">
      <c r="A2742" s="1">
        <v>43660</v>
      </c>
      <c r="B2742" t="s">
        <v>263</v>
      </c>
      <c r="C2742" t="s">
        <v>238</v>
      </c>
      <c r="D2742" t="s">
        <v>245</v>
      </c>
      <c r="E2742"/>
      <c r="F2742" s="62">
        <v>254.42</v>
      </c>
      <c r="G2742" s="9">
        <f t="shared" si="117"/>
        <v>93037.600000000049</v>
      </c>
      <c r="H2742" s="62"/>
      <c r="I2742" s="62"/>
    </row>
    <row r="2743" spans="1:9" hidden="1">
      <c r="A2743" s="1">
        <v>43660</v>
      </c>
      <c r="B2743" t="s">
        <v>2</v>
      </c>
      <c r="C2743" t="s">
        <v>238</v>
      </c>
      <c r="D2743" t="s">
        <v>246</v>
      </c>
      <c r="E2743"/>
      <c r="F2743" s="62">
        <v>12</v>
      </c>
      <c r="G2743" s="9">
        <f t="shared" si="117"/>
        <v>93049.600000000049</v>
      </c>
      <c r="H2743" s="62"/>
      <c r="I2743" s="62"/>
    </row>
    <row r="2744" spans="1:9" hidden="1">
      <c r="A2744" s="1">
        <v>43661</v>
      </c>
      <c r="B2744" t="s">
        <v>248</v>
      </c>
      <c r="C2744" t="s">
        <v>238</v>
      </c>
      <c r="D2744" t="s">
        <v>252</v>
      </c>
      <c r="E2744"/>
      <c r="F2744" s="62">
        <v>-683</v>
      </c>
      <c r="G2744" s="9">
        <f t="shared" si="117"/>
        <v>92366.600000000049</v>
      </c>
      <c r="H2744" s="62"/>
      <c r="I2744" s="62"/>
    </row>
    <row r="2745" spans="1:9" hidden="1">
      <c r="A2745" s="1">
        <v>43691</v>
      </c>
      <c r="B2745" t="s">
        <v>263</v>
      </c>
      <c r="C2745" t="s">
        <v>238</v>
      </c>
      <c r="D2745" t="s">
        <v>245</v>
      </c>
      <c r="E2745"/>
      <c r="F2745" s="62">
        <v>255.96</v>
      </c>
      <c r="G2745" s="9">
        <f t="shared" si="117"/>
        <v>92622.560000000056</v>
      </c>
      <c r="H2745" s="62"/>
      <c r="I2745" s="62"/>
    </row>
    <row r="2746" spans="1:9" hidden="1">
      <c r="A2746" s="1">
        <v>43691</v>
      </c>
      <c r="B2746" t="s">
        <v>2</v>
      </c>
      <c r="C2746" t="s">
        <v>238</v>
      </c>
      <c r="D2746" t="s">
        <v>246</v>
      </c>
      <c r="E2746"/>
      <c r="F2746" s="62">
        <v>12</v>
      </c>
      <c r="G2746" s="9">
        <f t="shared" si="117"/>
        <v>92634.560000000056</v>
      </c>
      <c r="H2746" s="62"/>
      <c r="I2746" s="62"/>
    </row>
    <row r="2747" spans="1:9" hidden="1">
      <c r="A2747" s="1">
        <v>43692</v>
      </c>
      <c r="B2747" t="s">
        <v>248</v>
      </c>
      <c r="C2747" t="s">
        <v>238</v>
      </c>
      <c r="D2747" t="s">
        <v>252</v>
      </c>
      <c r="E2747"/>
      <c r="F2747" s="62">
        <v>-651</v>
      </c>
      <c r="G2747" s="9">
        <f t="shared" si="117"/>
        <v>91983.560000000056</v>
      </c>
      <c r="H2747" s="62"/>
      <c r="I2747" s="62"/>
    </row>
    <row r="2748" spans="1:9" hidden="1">
      <c r="A2748" s="1">
        <v>43722</v>
      </c>
      <c r="B2748" t="s">
        <v>263</v>
      </c>
      <c r="C2748" t="s">
        <v>238</v>
      </c>
      <c r="D2748" t="s">
        <v>245</v>
      </c>
      <c r="E2748"/>
      <c r="F2748" s="62">
        <v>247.56</v>
      </c>
      <c r="G2748" s="9">
        <f t="shared" si="117"/>
        <v>92231.120000000054</v>
      </c>
      <c r="H2748" s="62"/>
      <c r="I2748" s="62"/>
    </row>
    <row r="2749" spans="1:9" hidden="1">
      <c r="A2749" s="1">
        <v>43722</v>
      </c>
      <c r="B2749" t="s">
        <v>2</v>
      </c>
      <c r="C2749" t="s">
        <v>238</v>
      </c>
      <c r="D2749" t="s">
        <v>246</v>
      </c>
      <c r="E2749"/>
      <c r="F2749" s="62">
        <v>12</v>
      </c>
      <c r="G2749" s="9">
        <f t="shared" si="117"/>
        <v>92243.120000000054</v>
      </c>
      <c r="H2749" s="62"/>
      <c r="I2749" s="62"/>
    </row>
    <row r="2750" spans="1:9" hidden="1">
      <c r="A2750" s="1">
        <v>43723</v>
      </c>
      <c r="B2750" t="s">
        <v>248</v>
      </c>
      <c r="C2750" t="s">
        <v>238</v>
      </c>
      <c r="D2750" t="s">
        <v>252</v>
      </c>
      <c r="E2750"/>
      <c r="F2750" s="62">
        <v>-641</v>
      </c>
      <c r="G2750" s="9">
        <f t="shared" si="117"/>
        <v>91602.120000000054</v>
      </c>
      <c r="H2750" s="62"/>
      <c r="I2750" s="62"/>
    </row>
    <row r="2751" spans="1:9" hidden="1">
      <c r="A2751" s="1">
        <v>43752</v>
      </c>
      <c r="B2751" t="s">
        <v>263</v>
      </c>
      <c r="C2751" t="s">
        <v>238</v>
      </c>
      <c r="D2751" t="s">
        <v>245</v>
      </c>
      <c r="E2751"/>
      <c r="F2751" s="62">
        <v>286.76</v>
      </c>
      <c r="G2751" s="9">
        <f t="shared" si="117"/>
        <v>91888.880000000048</v>
      </c>
      <c r="H2751" s="62"/>
      <c r="I2751" s="62"/>
    </row>
    <row r="2752" spans="1:9" hidden="1">
      <c r="A2752" s="1">
        <v>43752</v>
      </c>
      <c r="B2752" t="s">
        <v>2</v>
      </c>
      <c r="C2752" t="s">
        <v>238</v>
      </c>
      <c r="D2752" t="s">
        <v>246</v>
      </c>
      <c r="E2752"/>
      <c r="F2752" s="62">
        <v>12</v>
      </c>
      <c r="G2752" s="9">
        <f t="shared" si="117"/>
        <v>91900.880000000048</v>
      </c>
      <c r="H2752" s="62"/>
      <c r="I2752" s="62"/>
    </row>
    <row r="2753" spans="1:9" hidden="1">
      <c r="A2753" s="1">
        <v>43753</v>
      </c>
      <c r="B2753" t="s">
        <v>248</v>
      </c>
      <c r="C2753" t="s">
        <v>238</v>
      </c>
      <c r="D2753" t="s">
        <v>252</v>
      </c>
      <c r="E2753"/>
      <c r="F2753" s="62">
        <v>-641</v>
      </c>
      <c r="G2753" s="9">
        <f t="shared" si="117"/>
        <v>91259.880000000048</v>
      </c>
      <c r="H2753" s="62"/>
      <c r="I2753" s="62"/>
    </row>
    <row r="2754" spans="1:9" hidden="1">
      <c r="A2754" s="1">
        <v>43783</v>
      </c>
      <c r="B2754" t="s">
        <v>263</v>
      </c>
      <c r="C2754" t="s">
        <v>238</v>
      </c>
      <c r="D2754" t="s">
        <v>245</v>
      </c>
      <c r="E2754"/>
      <c r="F2754" s="62">
        <v>358.84</v>
      </c>
      <c r="G2754" s="9">
        <f t="shared" si="117"/>
        <v>91618.720000000045</v>
      </c>
      <c r="H2754" s="62"/>
      <c r="I2754" s="62"/>
    </row>
    <row r="2755" spans="1:9" hidden="1">
      <c r="A2755" s="1">
        <v>43783</v>
      </c>
      <c r="B2755" t="s">
        <v>2</v>
      </c>
      <c r="C2755" t="s">
        <v>238</v>
      </c>
      <c r="D2755" t="s">
        <v>246</v>
      </c>
      <c r="E2755"/>
      <c r="F2755" s="62">
        <v>12</v>
      </c>
      <c r="G2755" s="9">
        <f t="shared" si="117"/>
        <v>91630.720000000045</v>
      </c>
      <c r="H2755" s="62"/>
      <c r="I2755" s="62"/>
    </row>
    <row r="2756" spans="1:9" hidden="1">
      <c r="A2756" s="1">
        <v>43784</v>
      </c>
      <c r="B2756" t="s">
        <v>248</v>
      </c>
      <c r="C2756" t="s">
        <v>238</v>
      </c>
      <c r="D2756" t="s">
        <v>252</v>
      </c>
      <c r="E2756"/>
      <c r="F2756" s="62">
        <v>-641</v>
      </c>
      <c r="G2756" s="9">
        <f t="shared" si="117"/>
        <v>90989.720000000045</v>
      </c>
      <c r="H2756" s="62"/>
      <c r="I2756" s="62"/>
    </row>
    <row r="2757" spans="1:9" hidden="1">
      <c r="A2757" s="1">
        <v>43813</v>
      </c>
      <c r="B2757" t="s">
        <v>263</v>
      </c>
      <c r="C2757" t="s">
        <v>238</v>
      </c>
      <c r="D2757" t="s">
        <v>245</v>
      </c>
      <c r="E2757"/>
      <c r="F2757" s="62">
        <v>350.89</v>
      </c>
      <c r="G2757" s="9">
        <f t="shared" si="117"/>
        <v>91340.610000000044</v>
      </c>
      <c r="H2757" s="62"/>
      <c r="I2757" s="62"/>
    </row>
    <row r="2758" spans="1:9" hidden="1">
      <c r="A2758" s="1">
        <v>43813</v>
      </c>
      <c r="B2758" t="s">
        <v>2</v>
      </c>
      <c r="C2758" t="s">
        <v>238</v>
      </c>
      <c r="D2758" t="s">
        <v>246</v>
      </c>
      <c r="E2758"/>
      <c r="F2758" s="62">
        <v>12</v>
      </c>
      <c r="G2758" s="9">
        <f t="shared" si="117"/>
        <v>91352.610000000044</v>
      </c>
      <c r="H2758" s="62"/>
      <c r="I2758" s="62"/>
    </row>
    <row r="2759" spans="1:9" hidden="1">
      <c r="A2759" s="1">
        <v>43814</v>
      </c>
      <c r="B2759" t="s">
        <v>248</v>
      </c>
      <c r="C2759" t="s">
        <v>238</v>
      </c>
      <c r="D2759" t="s">
        <v>252</v>
      </c>
      <c r="E2759"/>
      <c r="F2759" s="62">
        <v>-628</v>
      </c>
      <c r="G2759" s="9">
        <f t="shared" si="117"/>
        <v>90724.610000000044</v>
      </c>
      <c r="H2759" s="62"/>
      <c r="I2759" s="62"/>
    </row>
    <row r="2760" spans="1:9" hidden="1">
      <c r="A2760" s="1">
        <v>43844</v>
      </c>
      <c r="B2760" t="s">
        <v>263</v>
      </c>
      <c r="C2760" t="s">
        <v>238</v>
      </c>
      <c r="D2760" t="s">
        <v>245</v>
      </c>
      <c r="E2760"/>
      <c r="F2760" s="62">
        <v>311.24</v>
      </c>
      <c r="G2760" s="9">
        <f t="shared" ref="G2760:G2795" si="118">G2759+F2760</f>
        <v>91035.850000000049</v>
      </c>
      <c r="H2760" s="62"/>
      <c r="I2760" s="62"/>
    </row>
    <row r="2761" spans="1:9" hidden="1">
      <c r="A2761" s="1">
        <v>43844</v>
      </c>
      <c r="B2761" t="s">
        <v>2</v>
      </c>
      <c r="C2761" t="s">
        <v>238</v>
      </c>
      <c r="D2761" t="s">
        <v>246</v>
      </c>
      <c r="E2761"/>
      <c r="F2761" s="62">
        <v>12</v>
      </c>
      <c r="G2761" s="9">
        <f t="shared" si="118"/>
        <v>91047.850000000049</v>
      </c>
      <c r="H2761" s="62"/>
      <c r="I2761" s="62"/>
    </row>
    <row r="2762" spans="1:9" hidden="1">
      <c r="A2762" s="1">
        <v>43845</v>
      </c>
      <c r="B2762" t="s">
        <v>248</v>
      </c>
      <c r="C2762" t="s">
        <v>238</v>
      </c>
      <c r="D2762" t="s">
        <v>252</v>
      </c>
      <c r="E2762"/>
      <c r="F2762" s="62">
        <v>-628</v>
      </c>
      <c r="G2762" s="9">
        <f t="shared" si="118"/>
        <v>90419.850000000049</v>
      </c>
      <c r="H2762" s="62"/>
      <c r="I2762" s="75">
        <v>6.1199999999999997E-2</v>
      </c>
    </row>
    <row r="2763" spans="1:9" hidden="1">
      <c r="A2763" s="1">
        <v>43875</v>
      </c>
      <c r="B2763" t="s">
        <v>263</v>
      </c>
      <c r="C2763" t="s">
        <v>238</v>
      </c>
      <c r="D2763" t="s">
        <v>245</v>
      </c>
      <c r="E2763"/>
      <c r="F2763" s="62">
        <v>239.6</v>
      </c>
      <c r="G2763" s="9">
        <f t="shared" si="118"/>
        <v>90659.450000000055</v>
      </c>
      <c r="H2763" s="62"/>
      <c r="I2763" s="62"/>
    </row>
    <row r="2764" spans="1:9" hidden="1">
      <c r="A2764" s="1">
        <v>43875</v>
      </c>
      <c r="B2764" t="s">
        <v>2</v>
      </c>
      <c r="C2764" t="s">
        <v>238</v>
      </c>
      <c r="D2764" t="s">
        <v>246</v>
      </c>
      <c r="E2764"/>
      <c r="F2764" s="62">
        <v>12</v>
      </c>
      <c r="G2764" s="9">
        <f t="shared" si="118"/>
        <v>90671.450000000055</v>
      </c>
      <c r="H2764" s="62"/>
      <c r="I2764" s="62"/>
    </row>
    <row r="2765" spans="1:9" hidden="1">
      <c r="A2765" s="1">
        <v>43876</v>
      </c>
      <c r="B2765" t="s">
        <v>248</v>
      </c>
      <c r="C2765" t="s">
        <v>238</v>
      </c>
      <c r="D2765" t="s">
        <v>252</v>
      </c>
      <c r="E2765"/>
      <c r="F2765" s="62">
        <v>-628</v>
      </c>
      <c r="G2765" s="9">
        <f t="shared" si="118"/>
        <v>90043.450000000055</v>
      </c>
      <c r="H2765" s="62"/>
      <c r="I2765" s="62"/>
    </row>
    <row r="2766" spans="1:9" hidden="1">
      <c r="A2766" s="1">
        <v>43904</v>
      </c>
      <c r="B2766" t="s">
        <v>263</v>
      </c>
      <c r="C2766" t="s">
        <v>238</v>
      </c>
      <c r="D2766" t="s">
        <v>245</v>
      </c>
      <c r="E2766"/>
      <c r="F2766" s="62">
        <v>333.76</v>
      </c>
      <c r="G2766" s="9">
        <f t="shared" si="118"/>
        <v>90377.21000000005</v>
      </c>
      <c r="H2766" s="62"/>
      <c r="I2766" s="62"/>
    </row>
    <row r="2767" spans="1:9" hidden="1">
      <c r="A2767" s="1">
        <v>43904</v>
      </c>
      <c r="B2767" t="s">
        <v>2</v>
      </c>
      <c r="C2767" t="s">
        <v>238</v>
      </c>
      <c r="D2767" t="s">
        <v>246</v>
      </c>
      <c r="E2767"/>
      <c r="F2767" s="62">
        <v>12</v>
      </c>
      <c r="G2767" s="9">
        <f t="shared" si="118"/>
        <v>90389.21000000005</v>
      </c>
      <c r="H2767" s="62"/>
      <c r="I2767" s="62"/>
    </row>
    <row r="2768" spans="1:9" hidden="1">
      <c r="A2768" s="1">
        <v>43905</v>
      </c>
      <c r="B2768" t="s">
        <v>248</v>
      </c>
      <c r="C2768" t="s">
        <v>238</v>
      </c>
      <c r="D2768" t="s">
        <v>252</v>
      </c>
      <c r="E2768"/>
      <c r="F2768" s="62">
        <v>-628</v>
      </c>
      <c r="G2768" s="9">
        <f t="shared" si="118"/>
        <v>89761.21000000005</v>
      </c>
      <c r="H2768" s="62"/>
      <c r="I2768" s="62"/>
    </row>
    <row r="2769" spans="1:9" hidden="1">
      <c r="A2769" s="1">
        <v>43935</v>
      </c>
      <c r="B2769" t="s">
        <v>263</v>
      </c>
      <c r="C2769" t="s">
        <v>238</v>
      </c>
      <c r="D2769" t="s">
        <v>245</v>
      </c>
      <c r="E2769"/>
      <c r="F2769" s="62">
        <v>398.19</v>
      </c>
      <c r="G2769" s="9">
        <f t="shared" si="118"/>
        <v>90159.400000000052</v>
      </c>
      <c r="H2769" s="62"/>
      <c r="I2769" s="62"/>
    </row>
    <row r="2770" spans="1:9" hidden="1">
      <c r="A2770" s="1">
        <v>43935</v>
      </c>
      <c r="B2770" t="s">
        <v>2</v>
      </c>
      <c r="C2770" t="s">
        <v>238</v>
      </c>
      <c r="D2770" t="s">
        <v>246</v>
      </c>
      <c r="E2770"/>
      <c r="F2770" s="62">
        <v>12</v>
      </c>
      <c r="G2770" s="9">
        <f t="shared" si="118"/>
        <v>90171.400000000052</v>
      </c>
      <c r="H2770" s="62"/>
      <c r="I2770" s="62"/>
    </row>
    <row r="2771" spans="1:9" hidden="1">
      <c r="A2771" s="1">
        <v>43936</v>
      </c>
      <c r="B2771" t="s">
        <v>248</v>
      </c>
      <c r="C2771" t="s">
        <v>238</v>
      </c>
      <c r="D2771" t="s">
        <v>252</v>
      </c>
      <c r="E2771"/>
      <c r="F2771" s="62">
        <v>-628</v>
      </c>
      <c r="G2771" s="9">
        <f t="shared" si="118"/>
        <v>89543.400000000052</v>
      </c>
      <c r="H2771" s="62"/>
      <c r="I2771" s="62"/>
    </row>
    <row r="2772" spans="1:9" hidden="1">
      <c r="A2772" s="1">
        <v>43965</v>
      </c>
      <c r="B2772" t="s">
        <v>263</v>
      </c>
      <c r="C2772" t="s">
        <v>238</v>
      </c>
      <c r="D2772" t="s">
        <v>245</v>
      </c>
      <c r="E2772"/>
      <c r="F2772" s="62">
        <v>385.5</v>
      </c>
      <c r="G2772" s="9">
        <f t="shared" si="118"/>
        <v>89928.900000000052</v>
      </c>
      <c r="H2772" s="62"/>
      <c r="I2772" s="62"/>
    </row>
    <row r="2773" spans="1:9" hidden="1">
      <c r="A2773" s="1">
        <v>43965</v>
      </c>
      <c r="B2773" t="s">
        <v>2</v>
      </c>
      <c r="C2773" t="s">
        <v>238</v>
      </c>
      <c r="D2773" t="s">
        <v>246</v>
      </c>
      <c r="E2773"/>
      <c r="F2773" s="62">
        <v>12</v>
      </c>
      <c r="G2773" s="9">
        <f t="shared" si="118"/>
        <v>89940.900000000052</v>
      </c>
      <c r="H2773" s="62"/>
      <c r="I2773" s="62"/>
    </row>
    <row r="2774" spans="1:9" hidden="1">
      <c r="A2774" s="1">
        <v>43966</v>
      </c>
      <c r="B2774" t="s">
        <v>248</v>
      </c>
      <c r="C2774" t="s">
        <v>238</v>
      </c>
      <c r="D2774" t="s">
        <v>252</v>
      </c>
      <c r="E2774"/>
      <c r="F2774" s="62">
        <v>-606</v>
      </c>
      <c r="G2774" s="9">
        <f t="shared" si="118"/>
        <v>89334.900000000052</v>
      </c>
      <c r="H2774" s="62"/>
      <c r="I2774" s="62"/>
    </row>
    <row r="2775" spans="1:9" hidden="1">
      <c r="A2775" s="1">
        <v>43996</v>
      </c>
      <c r="B2775" t="s">
        <v>263</v>
      </c>
      <c r="C2775" t="s">
        <v>238</v>
      </c>
      <c r="D2775" t="s">
        <v>245</v>
      </c>
      <c r="E2775"/>
      <c r="F2775" s="62">
        <v>398.13</v>
      </c>
      <c r="G2775" s="9">
        <f t="shared" si="118"/>
        <v>89733.030000000057</v>
      </c>
      <c r="H2775" s="62"/>
      <c r="I2775" s="62"/>
    </row>
    <row r="2776" spans="1:9" hidden="1">
      <c r="A2776" s="1">
        <v>43996</v>
      </c>
      <c r="B2776" t="s">
        <v>2</v>
      </c>
      <c r="C2776" t="s">
        <v>238</v>
      </c>
      <c r="D2776" t="s">
        <v>246</v>
      </c>
      <c r="E2776"/>
      <c r="F2776" s="62">
        <v>12</v>
      </c>
      <c r="G2776" s="9">
        <f t="shared" si="118"/>
        <v>89745.030000000057</v>
      </c>
      <c r="H2776" s="62"/>
      <c r="I2776" s="62"/>
    </row>
    <row r="2777" spans="1:9" hidden="1">
      <c r="A2777" s="1">
        <v>43997</v>
      </c>
      <c r="B2777" t="s">
        <v>248</v>
      </c>
      <c r="C2777" t="s">
        <v>238</v>
      </c>
      <c r="D2777" t="s">
        <v>252</v>
      </c>
      <c r="E2777"/>
      <c r="F2777" s="62">
        <v>-606</v>
      </c>
      <c r="G2777" s="9">
        <f t="shared" si="118"/>
        <v>89139.030000000057</v>
      </c>
      <c r="H2777" s="62" t="s">
        <v>326</v>
      </c>
      <c r="I2777" s="62"/>
    </row>
    <row r="2778" spans="1:9" hidden="1">
      <c r="A2778" s="1">
        <v>44026</v>
      </c>
      <c r="B2778" t="s">
        <v>263</v>
      </c>
      <c r="C2778" t="s">
        <v>238</v>
      </c>
      <c r="D2778" t="s">
        <v>245</v>
      </c>
      <c r="E2778"/>
      <c r="F2778" s="62">
        <v>261.3</v>
      </c>
      <c r="G2778" s="9">
        <f t="shared" si="118"/>
        <v>89400.33000000006</v>
      </c>
      <c r="H2778" s="62"/>
      <c r="I2778" s="62"/>
    </row>
    <row r="2779" spans="1:9" hidden="1">
      <c r="A2779" s="1">
        <v>44026</v>
      </c>
      <c r="B2779" t="s">
        <v>2</v>
      </c>
      <c r="C2779" t="s">
        <v>238</v>
      </c>
      <c r="D2779" t="s">
        <v>246</v>
      </c>
      <c r="E2779"/>
      <c r="F2779" s="62">
        <v>12</v>
      </c>
      <c r="G2779" s="9">
        <f t="shared" si="118"/>
        <v>89412.33000000006</v>
      </c>
      <c r="H2779" s="62"/>
      <c r="I2779" s="62"/>
    </row>
    <row r="2780" spans="1:9" hidden="1">
      <c r="A2780" s="1">
        <v>44027</v>
      </c>
      <c r="B2780" t="s">
        <v>248</v>
      </c>
      <c r="C2780" t="s">
        <v>238</v>
      </c>
      <c r="D2780" t="s">
        <v>252</v>
      </c>
      <c r="E2780"/>
      <c r="F2780" s="62">
        <v>-606</v>
      </c>
      <c r="G2780" s="9">
        <f t="shared" si="118"/>
        <v>88806.33000000006</v>
      </c>
      <c r="H2780" s="62"/>
      <c r="I2780" s="62"/>
    </row>
    <row r="2781" spans="1:9" hidden="1">
      <c r="A2781" s="1">
        <v>44057</v>
      </c>
      <c r="B2781" t="s">
        <v>263</v>
      </c>
      <c r="C2781" t="s">
        <v>238</v>
      </c>
      <c r="D2781" t="s">
        <v>245</v>
      </c>
      <c r="E2781"/>
      <c r="F2781" s="62">
        <v>219.11</v>
      </c>
      <c r="G2781" s="9">
        <f t="shared" si="118"/>
        <v>89025.440000000061</v>
      </c>
      <c r="H2781" s="62"/>
      <c r="I2781" s="62"/>
    </row>
    <row r="2782" spans="1:9" hidden="1">
      <c r="A2782" s="1">
        <v>44057</v>
      </c>
      <c r="B2782" t="s">
        <v>2</v>
      </c>
      <c r="C2782" t="s">
        <v>238</v>
      </c>
      <c r="D2782" t="s">
        <v>246</v>
      </c>
      <c r="E2782"/>
      <c r="F2782" s="62">
        <v>12</v>
      </c>
      <c r="G2782" s="9">
        <f t="shared" si="118"/>
        <v>89037.440000000061</v>
      </c>
      <c r="H2782" s="62"/>
      <c r="I2782" s="62"/>
    </row>
    <row r="2783" spans="1:9" hidden="1">
      <c r="A2783" s="1">
        <v>44058</v>
      </c>
      <c r="B2783" t="s">
        <v>248</v>
      </c>
      <c r="C2783" t="s">
        <v>238</v>
      </c>
      <c r="D2783" t="s">
        <v>252</v>
      </c>
      <c r="E2783"/>
      <c r="F2783" s="62">
        <v>-606</v>
      </c>
      <c r="G2783" s="9">
        <f t="shared" si="118"/>
        <v>88431.440000000061</v>
      </c>
      <c r="H2783" s="62"/>
      <c r="I2783" s="62"/>
    </row>
    <row r="2784" spans="1:9" hidden="1">
      <c r="A2784" s="1">
        <v>44088</v>
      </c>
      <c r="B2784" t="s">
        <v>263</v>
      </c>
      <c r="C2784" t="s">
        <v>238</v>
      </c>
      <c r="D2784" t="s">
        <v>245</v>
      </c>
      <c r="E2784"/>
      <c r="F2784" s="62">
        <v>217.51</v>
      </c>
      <c r="G2784" s="9">
        <f t="shared" si="118"/>
        <v>88648.950000000055</v>
      </c>
      <c r="H2784" s="62"/>
      <c r="I2784" s="62"/>
    </row>
    <row r="2785" spans="1:9" hidden="1">
      <c r="A2785" s="1">
        <v>44088</v>
      </c>
      <c r="B2785" t="s">
        <v>2</v>
      </c>
      <c r="C2785" t="s">
        <v>238</v>
      </c>
      <c r="D2785" t="s">
        <v>246</v>
      </c>
      <c r="E2785"/>
      <c r="F2785" s="62">
        <v>12</v>
      </c>
      <c r="G2785" s="9">
        <f t="shared" si="118"/>
        <v>88660.950000000055</v>
      </c>
      <c r="H2785" s="62"/>
      <c r="I2785" s="62"/>
    </row>
    <row r="2786" spans="1:9" hidden="1">
      <c r="A2786" s="1">
        <v>44089</v>
      </c>
      <c r="B2786" t="s">
        <v>248</v>
      </c>
      <c r="C2786" t="s">
        <v>238</v>
      </c>
      <c r="D2786" t="s">
        <v>252</v>
      </c>
      <c r="E2786"/>
      <c r="F2786" s="62">
        <v>-606</v>
      </c>
      <c r="G2786" s="9">
        <f t="shared" si="118"/>
        <v>88054.950000000055</v>
      </c>
      <c r="H2786" s="62"/>
      <c r="I2786" s="62"/>
    </row>
    <row r="2787" spans="1:9" hidden="1">
      <c r="A2787" s="1">
        <v>44118</v>
      </c>
      <c r="B2787" t="s">
        <v>263</v>
      </c>
      <c r="C2787" t="s">
        <v>238</v>
      </c>
      <c r="D2787" t="s">
        <v>245</v>
      </c>
      <c r="E2787"/>
      <c r="F2787" s="62">
        <v>212.82</v>
      </c>
      <c r="G2787" s="9">
        <f t="shared" si="118"/>
        <v>88267.770000000062</v>
      </c>
      <c r="H2787" s="62"/>
      <c r="I2787" s="62"/>
    </row>
    <row r="2788" spans="1:9" hidden="1">
      <c r="A2788" s="1">
        <v>44118</v>
      </c>
      <c r="B2788" t="s">
        <v>2</v>
      </c>
      <c r="C2788" t="s">
        <v>238</v>
      </c>
      <c r="D2788" t="s">
        <v>246</v>
      </c>
      <c r="E2788"/>
      <c r="F2788" s="62">
        <v>12</v>
      </c>
      <c r="G2788" s="9">
        <f t="shared" si="118"/>
        <v>88279.770000000062</v>
      </c>
      <c r="H2788" s="62"/>
      <c r="I2788" s="62"/>
    </row>
    <row r="2789" spans="1:9" hidden="1">
      <c r="A2789" s="1">
        <v>44119</v>
      </c>
      <c r="B2789" t="s">
        <v>248</v>
      </c>
      <c r="C2789" t="s">
        <v>238</v>
      </c>
      <c r="D2789" t="s">
        <v>252</v>
      </c>
      <c r="E2789"/>
      <c r="F2789" s="62">
        <v>-606</v>
      </c>
      <c r="G2789" s="9">
        <f t="shared" si="118"/>
        <v>87673.770000000062</v>
      </c>
      <c r="H2789" s="62"/>
      <c r="I2789" s="62"/>
    </row>
    <row r="2790" spans="1:9" hidden="1">
      <c r="A2790" s="1">
        <v>44149</v>
      </c>
      <c r="B2790" t="s">
        <v>263</v>
      </c>
      <c r="C2790" t="s">
        <v>238</v>
      </c>
      <c r="D2790" t="s">
        <v>245</v>
      </c>
      <c r="E2790"/>
      <c r="F2790" s="62">
        <v>220.99</v>
      </c>
      <c r="G2790" s="9">
        <f t="shared" si="118"/>
        <v>87894.760000000068</v>
      </c>
      <c r="H2790" s="62"/>
      <c r="I2790" s="62"/>
    </row>
    <row r="2791" spans="1:9" hidden="1">
      <c r="A2791" s="1">
        <v>44149</v>
      </c>
      <c r="B2791" t="s">
        <v>2</v>
      </c>
      <c r="C2791" t="s">
        <v>238</v>
      </c>
      <c r="D2791" t="s">
        <v>246</v>
      </c>
      <c r="E2791"/>
      <c r="F2791" s="62">
        <v>12</v>
      </c>
      <c r="G2791" s="9">
        <f t="shared" si="118"/>
        <v>87906.760000000068</v>
      </c>
      <c r="H2791" s="62"/>
      <c r="I2791" s="62"/>
    </row>
    <row r="2792" spans="1:9" hidden="1">
      <c r="A2792" s="1">
        <v>44150</v>
      </c>
      <c r="B2792" t="s">
        <v>248</v>
      </c>
      <c r="C2792" t="s">
        <v>238</v>
      </c>
      <c r="D2792" t="s">
        <v>252</v>
      </c>
      <c r="E2792"/>
      <c r="F2792" s="62">
        <v>-606</v>
      </c>
      <c r="G2792" s="9">
        <f t="shared" si="118"/>
        <v>87300.760000000068</v>
      </c>
      <c r="H2792" s="62"/>
      <c r="I2792" s="62"/>
    </row>
    <row r="2793" spans="1:9" hidden="1">
      <c r="A2793" s="1">
        <v>44179</v>
      </c>
      <c r="B2793" t="s">
        <v>263</v>
      </c>
      <c r="C2793" t="s">
        <v>238</v>
      </c>
      <c r="D2793" t="s">
        <v>245</v>
      </c>
      <c r="E2793"/>
      <c r="F2793" s="62">
        <v>155.88</v>
      </c>
      <c r="G2793" s="9">
        <f t="shared" si="118"/>
        <v>87456.640000000072</v>
      </c>
      <c r="H2793" s="62"/>
      <c r="I2793" s="62"/>
    </row>
    <row r="2794" spans="1:9" hidden="1">
      <c r="A2794" s="1">
        <v>44179</v>
      </c>
      <c r="B2794" t="s">
        <v>2</v>
      </c>
      <c r="C2794" t="s">
        <v>238</v>
      </c>
      <c r="D2794" t="s">
        <v>246</v>
      </c>
      <c r="E2794"/>
      <c r="F2794" s="62">
        <v>12</v>
      </c>
      <c r="G2794" s="9">
        <f t="shared" si="118"/>
        <v>87468.640000000072</v>
      </c>
      <c r="H2794" s="62"/>
      <c r="I2794" s="62"/>
    </row>
    <row r="2795" spans="1:9" hidden="1">
      <c r="A2795" s="1">
        <v>44180</v>
      </c>
      <c r="B2795" t="s">
        <v>248</v>
      </c>
      <c r="C2795" t="s">
        <v>238</v>
      </c>
      <c r="D2795" t="s">
        <v>252</v>
      </c>
      <c r="E2795"/>
      <c r="F2795" s="62">
        <v>-606</v>
      </c>
      <c r="G2795" s="9">
        <f t="shared" si="118"/>
        <v>86862.640000000072</v>
      </c>
      <c r="H2795" s="62"/>
      <c r="I2795" s="62"/>
    </row>
    <row r="2796" spans="1:9" hidden="1">
      <c r="A2796" s="1">
        <v>44210</v>
      </c>
      <c r="B2796" t="s">
        <v>263</v>
      </c>
      <c r="C2796" t="s">
        <v>238</v>
      </c>
      <c r="D2796" t="s">
        <v>245</v>
      </c>
      <c r="E2796"/>
      <c r="F2796" s="62">
        <v>144.9</v>
      </c>
      <c r="G2796" s="9">
        <f t="shared" ref="G2796:G2804" si="119">G2795+F2796</f>
        <v>87007.540000000066</v>
      </c>
      <c r="H2796" s="62"/>
      <c r="I2796" s="62"/>
    </row>
    <row r="2797" spans="1:9" hidden="1">
      <c r="A2797" s="1">
        <v>44210</v>
      </c>
      <c r="B2797" t="s">
        <v>2</v>
      </c>
      <c r="C2797" t="s">
        <v>238</v>
      </c>
      <c r="D2797" t="s">
        <v>246</v>
      </c>
      <c r="E2797"/>
      <c r="F2797" s="62">
        <v>12</v>
      </c>
      <c r="G2797" s="9">
        <f t="shared" si="119"/>
        <v>87019.540000000066</v>
      </c>
      <c r="H2797" s="62"/>
      <c r="I2797" s="62"/>
    </row>
    <row r="2798" spans="1:9" hidden="1">
      <c r="A2798" s="1">
        <v>44211</v>
      </c>
      <c r="B2798" t="s">
        <v>248</v>
      </c>
      <c r="C2798" t="s">
        <v>238</v>
      </c>
      <c r="D2798" t="s">
        <v>252</v>
      </c>
      <c r="E2798"/>
      <c r="F2798" s="62">
        <v>-606</v>
      </c>
      <c r="G2798" s="9">
        <f t="shared" si="119"/>
        <v>86413.540000000066</v>
      </c>
      <c r="H2798" s="62"/>
      <c r="I2798" s="75">
        <v>6.1199999999999997E-2</v>
      </c>
    </row>
    <row r="2799" spans="1:9" hidden="1">
      <c r="A2799" s="1">
        <v>44241</v>
      </c>
      <c r="B2799" t="s">
        <v>263</v>
      </c>
      <c r="C2799" t="s">
        <v>238</v>
      </c>
      <c r="D2799" t="s">
        <v>245</v>
      </c>
      <c r="E2799"/>
      <c r="F2799" s="62">
        <v>125.08</v>
      </c>
      <c r="G2799" s="9">
        <f t="shared" si="119"/>
        <v>86538.620000000068</v>
      </c>
      <c r="H2799" s="62"/>
      <c r="I2799" s="62"/>
    </row>
    <row r="2800" spans="1:9" hidden="1">
      <c r="A2800" s="1">
        <v>44241</v>
      </c>
      <c r="B2800" t="s">
        <v>2</v>
      </c>
      <c r="C2800" t="s">
        <v>238</v>
      </c>
      <c r="D2800" t="s">
        <v>246</v>
      </c>
      <c r="E2800"/>
      <c r="F2800" s="62">
        <v>12</v>
      </c>
      <c r="G2800" s="9">
        <f t="shared" si="119"/>
        <v>86550.620000000068</v>
      </c>
      <c r="H2800" s="62"/>
      <c r="I2800" s="62"/>
    </row>
    <row r="2801" spans="1:9" hidden="1">
      <c r="A2801" s="1">
        <v>44242</v>
      </c>
      <c r="B2801" t="s">
        <v>248</v>
      </c>
      <c r="C2801" t="s">
        <v>238</v>
      </c>
      <c r="D2801" t="s">
        <v>252</v>
      </c>
      <c r="E2801"/>
      <c r="F2801" s="62">
        <v>-606</v>
      </c>
      <c r="G2801" s="9">
        <f t="shared" si="119"/>
        <v>85944.620000000068</v>
      </c>
      <c r="H2801" s="62"/>
      <c r="I2801" s="62"/>
    </row>
    <row r="2802" spans="1:9" hidden="1">
      <c r="A2802" s="1">
        <v>44269</v>
      </c>
      <c r="B2802" t="s">
        <v>263</v>
      </c>
      <c r="C2802" t="s">
        <v>238</v>
      </c>
      <c r="D2802" t="s">
        <v>245</v>
      </c>
      <c r="E2802"/>
      <c r="F2802" s="62">
        <v>110.26</v>
      </c>
      <c r="G2802" s="9">
        <f t="shared" si="119"/>
        <v>86054.880000000063</v>
      </c>
      <c r="H2802" s="62"/>
      <c r="I2802" s="62"/>
    </row>
    <row r="2803" spans="1:9" hidden="1">
      <c r="A2803" s="1">
        <v>44269</v>
      </c>
      <c r="B2803" t="s">
        <v>2</v>
      </c>
      <c r="C2803" t="s">
        <v>238</v>
      </c>
      <c r="D2803" t="s">
        <v>246</v>
      </c>
      <c r="E2803"/>
      <c r="F2803" s="62">
        <v>12</v>
      </c>
      <c r="G2803" s="9">
        <f t="shared" si="119"/>
        <v>86066.880000000063</v>
      </c>
      <c r="H2803" s="62"/>
      <c r="I2803" s="62"/>
    </row>
    <row r="2804" spans="1:9" hidden="1">
      <c r="A2804" s="1">
        <v>44270</v>
      </c>
      <c r="B2804" t="s">
        <v>248</v>
      </c>
      <c r="C2804" t="s">
        <v>238</v>
      </c>
      <c r="D2804" t="s">
        <v>252</v>
      </c>
      <c r="E2804"/>
      <c r="F2804" s="62">
        <v>-606</v>
      </c>
      <c r="G2804" s="9">
        <f t="shared" si="119"/>
        <v>85460.880000000063</v>
      </c>
      <c r="H2804" s="62"/>
      <c r="I2804" s="62"/>
    </row>
    <row r="2805" spans="1:9" hidden="1">
      <c r="A2805" s="1">
        <v>44300</v>
      </c>
      <c r="B2805" t="s">
        <v>263</v>
      </c>
      <c r="C2805" t="s">
        <v>238</v>
      </c>
      <c r="D2805" t="s">
        <v>245</v>
      </c>
      <c r="E2805"/>
      <c r="F2805" s="62">
        <v>138.35</v>
      </c>
      <c r="G2805" s="9">
        <f t="shared" ref="G2805:G2825" si="120">G2804+F2805</f>
        <v>85599.230000000069</v>
      </c>
      <c r="H2805" s="62"/>
      <c r="I2805" s="62"/>
    </row>
    <row r="2806" spans="1:9" hidden="1">
      <c r="A2806" s="1">
        <v>44300</v>
      </c>
      <c r="B2806" t="s">
        <v>2</v>
      </c>
      <c r="C2806" t="s">
        <v>238</v>
      </c>
      <c r="D2806" t="s">
        <v>246</v>
      </c>
      <c r="E2806"/>
      <c r="F2806" s="62">
        <v>12</v>
      </c>
      <c r="G2806" s="9">
        <f t="shared" si="120"/>
        <v>85611.230000000069</v>
      </c>
      <c r="H2806" s="62"/>
      <c r="I2806" s="62"/>
    </row>
    <row r="2807" spans="1:9" hidden="1">
      <c r="A2807" s="1">
        <v>44301</v>
      </c>
      <c r="B2807" t="s">
        <v>248</v>
      </c>
      <c r="C2807" t="s">
        <v>238</v>
      </c>
      <c r="D2807" t="s">
        <v>252</v>
      </c>
      <c r="E2807"/>
      <c r="F2807" s="62">
        <v>-606</v>
      </c>
      <c r="G2807" s="9">
        <f t="shared" si="120"/>
        <v>85005.230000000069</v>
      </c>
      <c r="H2807" s="62"/>
      <c r="I2807" s="75"/>
    </row>
    <row r="2808" spans="1:9" hidden="1">
      <c r="A2808" s="1">
        <v>44330</v>
      </c>
      <c r="B2808" t="s">
        <v>263</v>
      </c>
      <c r="C2808" t="s">
        <v>238</v>
      </c>
      <c r="D2808" t="s">
        <v>245</v>
      </c>
      <c r="E2808"/>
      <c r="F2808" s="62">
        <v>166.77</v>
      </c>
      <c r="G2808" s="9">
        <f t="shared" si="120"/>
        <v>85172.000000000073</v>
      </c>
      <c r="H2808" s="62"/>
      <c r="I2808" s="62"/>
    </row>
    <row r="2809" spans="1:9" hidden="1">
      <c r="A2809" s="1">
        <v>44330</v>
      </c>
      <c r="B2809" t="s">
        <v>2</v>
      </c>
      <c r="C2809" t="s">
        <v>238</v>
      </c>
      <c r="D2809" t="s">
        <v>246</v>
      </c>
      <c r="E2809"/>
      <c r="F2809" s="62">
        <v>12</v>
      </c>
      <c r="G2809" s="9">
        <f t="shared" si="120"/>
        <v>85184.000000000073</v>
      </c>
      <c r="H2809" s="62"/>
      <c r="I2809" s="62"/>
    </row>
    <row r="2810" spans="1:9" hidden="1">
      <c r="A2810" s="1">
        <v>44331</v>
      </c>
      <c r="B2810" t="s">
        <v>248</v>
      </c>
      <c r="C2810" t="s">
        <v>238</v>
      </c>
      <c r="D2810" t="s">
        <v>252</v>
      </c>
      <c r="E2810"/>
      <c r="F2810" s="62">
        <v>-606</v>
      </c>
      <c r="G2810" s="9">
        <f t="shared" si="120"/>
        <v>84578.000000000073</v>
      </c>
      <c r="H2810" s="62"/>
      <c r="I2810" s="62"/>
    </row>
    <row r="2811" spans="1:9" hidden="1">
      <c r="A2811" s="1">
        <v>44361</v>
      </c>
      <c r="B2811" t="s">
        <v>263</v>
      </c>
      <c r="C2811" t="s">
        <v>238</v>
      </c>
      <c r="D2811" t="s">
        <v>245</v>
      </c>
      <c r="E2811"/>
      <c r="F2811" s="62">
        <v>159.29</v>
      </c>
      <c r="G2811" s="9">
        <f t="shared" si="120"/>
        <v>84737.290000000066</v>
      </c>
      <c r="H2811" s="62"/>
      <c r="I2811" s="62"/>
    </row>
    <row r="2812" spans="1:9" hidden="1">
      <c r="A2812" s="1">
        <v>44361</v>
      </c>
      <c r="B2812" t="s">
        <v>2</v>
      </c>
      <c r="C2812" t="s">
        <v>238</v>
      </c>
      <c r="D2812" t="s">
        <v>246</v>
      </c>
      <c r="E2812"/>
      <c r="F2812" s="62">
        <v>12</v>
      </c>
      <c r="G2812" s="9">
        <f t="shared" si="120"/>
        <v>84749.290000000066</v>
      </c>
      <c r="H2812" s="62"/>
      <c r="I2812" s="62"/>
    </row>
    <row r="2813" spans="1:9" hidden="1">
      <c r="A2813" s="1">
        <v>44362</v>
      </c>
      <c r="B2813" t="s">
        <v>248</v>
      </c>
      <c r="C2813" t="s">
        <v>238</v>
      </c>
      <c r="D2813" t="s">
        <v>252</v>
      </c>
      <c r="E2813"/>
      <c r="F2813" s="62">
        <v>-606</v>
      </c>
      <c r="G2813" s="9">
        <f t="shared" si="120"/>
        <v>84143.290000000066</v>
      </c>
      <c r="H2813" s="62"/>
      <c r="I2813" s="75">
        <v>5.8700000000000002E-2</v>
      </c>
    </row>
    <row r="2814" spans="1:9" hidden="1">
      <c r="A2814" s="1">
        <v>44391</v>
      </c>
      <c r="B2814" t="s">
        <v>263</v>
      </c>
      <c r="C2814" t="s">
        <v>250</v>
      </c>
      <c r="D2814" t="s">
        <v>245</v>
      </c>
      <c r="E2814"/>
      <c r="F2814" s="62">
        <v>151.94999999999999</v>
      </c>
      <c r="G2814" s="9">
        <f t="shared" si="120"/>
        <v>84295.240000000063</v>
      </c>
    </row>
    <row r="2815" spans="1:9" hidden="1">
      <c r="A2815" s="1">
        <v>44391</v>
      </c>
      <c r="B2815" t="s">
        <v>2</v>
      </c>
      <c r="C2815" t="s">
        <v>343</v>
      </c>
      <c r="D2815" t="s">
        <v>246</v>
      </c>
      <c r="E2815"/>
      <c r="F2815" s="62">
        <v>12</v>
      </c>
      <c r="G2815" s="9">
        <f t="shared" si="120"/>
        <v>84307.240000000063</v>
      </c>
    </row>
    <row r="2816" spans="1:9" hidden="1">
      <c r="A2816" s="1">
        <v>44392</v>
      </c>
      <c r="B2816" t="s">
        <v>248</v>
      </c>
      <c r="C2816" t="s">
        <v>344</v>
      </c>
      <c r="D2816" t="s">
        <v>252</v>
      </c>
      <c r="E2816"/>
      <c r="F2816" s="62">
        <v>-606</v>
      </c>
      <c r="G2816" s="9">
        <f t="shared" si="120"/>
        <v>83701.240000000063</v>
      </c>
    </row>
    <row r="2817" spans="1:9" hidden="1">
      <c r="A2817" s="1">
        <v>44422</v>
      </c>
      <c r="B2817" t="s">
        <v>263</v>
      </c>
      <c r="C2817" t="s">
        <v>345</v>
      </c>
      <c r="D2817" t="s">
        <v>245</v>
      </c>
      <c r="E2817"/>
      <c r="F2817" s="62">
        <v>175.74</v>
      </c>
      <c r="G2817" s="9">
        <f t="shared" si="120"/>
        <v>83876.980000000069</v>
      </c>
    </row>
    <row r="2818" spans="1:9" hidden="1">
      <c r="A2818" s="1">
        <v>44422</v>
      </c>
      <c r="B2818" t="s">
        <v>2</v>
      </c>
      <c r="C2818" t="s">
        <v>346</v>
      </c>
      <c r="D2818" t="s">
        <v>246</v>
      </c>
      <c r="E2818"/>
      <c r="F2818" s="62">
        <v>12</v>
      </c>
      <c r="G2818" s="9">
        <f t="shared" si="120"/>
        <v>83888.980000000069</v>
      </c>
    </row>
    <row r="2819" spans="1:9" hidden="1">
      <c r="A2819" s="1">
        <v>44423</v>
      </c>
      <c r="B2819" t="s">
        <v>248</v>
      </c>
      <c r="C2819" t="s">
        <v>347</v>
      </c>
      <c r="D2819" t="s">
        <v>252</v>
      </c>
      <c r="E2819"/>
      <c r="F2819" s="62">
        <v>-606</v>
      </c>
      <c r="G2819" s="9">
        <f t="shared" si="120"/>
        <v>83282.980000000069</v>
      </c>
    </row>
    <row r="2820" spans="1:9" hidden="1">
      <c r="A2820" s="1">
        <v>44453</v>
      </c>
      <c r="B2820" t="s">
        <v>263</v>
      </c>
      <c r="C2820" t="s">
        <v>348</v>
      </c>
      <c r="D2820" t="s">
        <v>245</v>
      </c>
      <c r="E2820"/>
      <c r="F2820" s="62">
        <v>201.12</v>
      </c>
      <c r="G2820" s="9">
        <f t="shared" si="120"/>
        <v>83484.100000000064</v>
      </c>
    </row>
    <row r="2821" spans="1:9" hidden="1">
      <c r="A2821" s="1">
        <v>44453</v>
      </c>
      <c r="B2821" t="s">
        <v>2</v>
      </c>
      <c r="C2821" t="s">
        <v>349</v>
      </c>
      <c r="D2821" t="s">
        <v>246</v>
      </c>
      <c r="E2821"/>
      <c r="F2821" s="62">
        <v>12</v>
      </c>
      <c r="G2821" s="9">
        <f t="shared" si="120"/>
        <v>83496.100000000064</v>
      </c>
    </row>
    <row r="2822" spans="1:9" hidden="1">
      <c r="A2822" s="1">
        <v>44454</v>
      </c>
      <c r="B2822" t="s">
        <v>248</v>
      </c>
      <c r="C2822" t="s">
        <v>350</v>
      </c>
      <c r="D2822" t="s">
        <v>252</v>
      </c>
      <c r="E2822"/>
      <c r="F2822" s="62">
        <v>-606</v>
      </c>
      <c r="G2822" s="9">
        <f t="shared" si="120"/>
        <v>82890.100000000064</v>
      </c>
    </row>
    <row r="2823" spans="1:9" hidden="1">
      <c r="A2823" s="1">
        <v>44480</v>
      </c>
      <c r="B2823" t="s">
        <v>263</v>
      </c>
      <c r="C2823" t="s">
        <v>351</v>
      </c>
      <c r="D2823" t="s">
        <v>245</v>
      </c>
      <c r="E2823"/>
      <c r="F2823" s="62">
        <v>181.38</v>
      </c>
      <c r="G2823" s="9">
        <f t="shared" si="120"/>
        <v>83071.480000000069</v>
      </c>
    </row>
    <row r="2824" spans="1:9" hidden="1">
      <c r="A2824" s="1">
        <v>44480</v>
      </c>
      <c r="B2824" t="s">
        <v>2</v>
      </c>
      <c r="C2824" t="s">
        <v>352</v>
      </c>
      <c r="D2824" t="s">
        <v>246</v>
      </c>
      <c r="E2824"/>
      <c r="F2824" s="62">
        <v>12</v>
      </c>
      <c r="G2824" s="9">
        <f t="shared" si="120"/>
        <v>83083.480000000069</v>
      </c>
    </row>
    <row r="2825" spans="1:9" hidden="1">
      <c r="A2825" s="1">
        <v>44480</v>
      </c>
      <c r="B2825" t="s">
        <v>2</v>
      </c>
      <c r="C2825" t="s">
        <v>353</v>
      </c>
      <c r="D2825" t="s">
        <v>354</v>
      </c>
      <c r="E2825"/>
      <c r="F2825" s="62">
        <v>350</v>
      </c>
      <c r="G2825" s="9">
        <f t="shared" si="120"/>
        <v>83433.480000000069</v>
      </c>
    </row>
    <row r="2826" spans="1:9" hidden="1">
      <c r="A2826" s="1">
        <v>44480</v>
      </c>
      <c r="B2826" t="s">
        <v>248</v>
      </c>
      <c r="C2826" t="s">
        <v>353</v>
      </c>
      <c r="D2826" t="s">
        <v>252</v>
      </c>
      <c r="E2826"/>
      <c r="F2826" s="62">
        <v>-83433.48</v>
      </c>
      <c r="G2826" s="9">
        <f t="shared" ref="G2826" si="121">G2825+F2826</f>
        <v>0</v>
      </c>
    </row>
    <row r="2827" spans="1:9" hidden="1">
      <c r="A2827" s="1"/>
      <c r="C2827"/>
      <c r="D2827"/>
      <c r="E2827"/>
      <c r="F2827" s="62"/>
      <c r="H2827" s="62"/>
      <c r="I2827" s="62"/>
    </row>
    <row r="2828" spans="1:9" hidden="1">
      <c r="A2828" s="61"/>
      <c r="C2828"/>
      <c r="D2828"/>
      <c r="E2828"/>
    </row>
    <row r="2829" spans="1:9" hidden="1">
      <c r="A2829" s="85" t="s">
        <v>256</v>
      </c>
      <c r="B2829" s="74"/>
      <c r="C2829" s="74"/>
      <c r="D2829" s="79"/>
      <c r="E2829" s="79"/>
      <c r="F2829" s="55" t="s">
        <v>7</v>
      </c>
      <c r="G2829" s="53" t="s">
        <v>7</v>
      </c>
      <c r="H2829" s="9" t="s">
        <v>34</v>
      </c>
    </row>
    <row r="2830" spans="1:9" hidden="1">
      <c r="A2830" s="43" t="s">
        <v>0</v>
      </c>
      <c r="B2830" s="43" t="s">
        <v>4</v>
      </c>
      <c r="C2830" s="43" t="s">
        <v>7</v>
      </c>
      <c r="D2830" s="52" t="s">
        <v>1</v>
      </c>
      <c r="E2830" s="52"/>
      <c r="F2830" s="54" t="s">
        <v>6</v>
      </c>
      <c r="G2830" s="54" t="s">
        <v>57</v>
      </c>
      <c r="H2830" s="44"/>
    </row>
    <row r="2831" spans="1:9" hidden="1">
      <c r="A2831" s="61">
        <v>41289</v>
      </c>
      <c r="B2831" t="s">
        <v>239</v>
      </c>
      <c r="C2831" t="s">
        <v>250</v>
      </c>
      <c r="D2831" t="s">
        <v>239</v>
      </c>
      <c r="E2831"/>
      <c r="G2831" s="9">
        <v>0</v>
      </c>
    </row>
    <row r="2832" spans="1:9" hidden="1">
      <c r="A2832" s="61">
        <v>41348</v>
      </c>
      <c r="B2832" t="s">
        <v>240</v>
      </c>
      <c r="C2832" t="s">
        <v>250</v>
      </c>
      <c r="D2832" t="s">
        <v>251</v>
      </c>
      <c r="E2832"/>
      <c r="F2832" s="9">
        <v>150</v>
      </c>
      <c r="G2832" s="9">
        <f>G2831+F2832</f>
        <v>150</v>
      </c>
    </row>
    <row r="2833" spans="1:8" hidden="1">
      <c r="A2833" s="61">
        <v>41348</v>
      </c>
      <c r="B2833" t="s">
        <v>59</v>
      </c>
      <c r="C2833" t="s">
        <v>250</v>
      </c>
      <c r="D2833" t="s">
        <v>244</v>
      </c>
      <c r="E2833"/>
      <c r="F2833" s="9">
        <v>199850</v>
      </c>
      <c r="G2833" s="9">
        <f t="shared" ref="G2833:G2896" si="122">G2832+F2833</f>
        <v>200000</v>
      </c>
    </row>
    <row r="2834" spans="1:8" hidden="1">
      <c r="A2834" s="61">
        <v>41379</v>
      </c>
      <c r="B2834" t="s">
        <v>248</v>
      </c>
      <c r="C2834" t="s">
        <v>250</v>
      </c>
      <c r="D2834" t="s">
        <v>252</v>
      </c>
      <c r="E2834"/>
      <c r="F2834" s="9">
        <v>-935.33</v>
      </c>
      <c r="G2834" s="9">
        <f t="shared" si="122"/>
        <v>199064.67</v>
      </c>
    </row>
    <row r="2835" spans="1:8" hidden="1">
      <c r="A2835" s="61">
        <v>41379</v>
      </c>
      <c r="B2835" t="s">
        <v>263</v>
      </c>
      <c r="C2835" t="s">
        <v>250</v>
      </c>
      <c r="D2835" t="s">
        <v>245</v>
      </c>
      <c r="E2835"/>
      <c r="F2835" s="9">
        <v>971.26</v>
      </c>
      <c r="G2835" s="9">
        <f t="shared" si="122"/>
        <v>200035.93000000002</v>
      </c>
    </row>
    <row r="2836" spans="1:8" hidden="1">
      <c r="A2836" s="61">
        <v>41379</v>
      </c>
      <c r="B2836" t="s">
        <v>2</v>
      </c>
      <c r="C2836" t="s">
        <v>250</v>
      </c>
      <c r="D2836" t="s">
        <v>246</v>
      </c>
      <c r="E2836"/>
      <c r="F2836" s="9">
        <v>12</v>
      </c>
      <c r="G2836" s="9">
        <f t="shared" si="122"/>
        <v>200047.93000000002</v>
      </c>
    </row>
    <row r="2837" spans="1:8" hidden="1">
      <c r="A2837" s="61">
        <v>41409</v>
      </c>
      <c r="B2837" t="s">
        <v>248</v>
      </c>
      <c r="C2837" t="s">
        <v>250</v>
      </c>
      <c r="D2837" t="s">
        <v>252</v>
      </c>
      <c r="E2837"/>
      <c r="F2837" s="9">
        <v>-935.33</v>
      </c>
      <c r="G2837" s="9">
        <f t="shared" si="122"/>
        <v>199112.60000000003</v>
      </c>
    </row>
    <row r="2838" spans="1:8" hidden="1">
      <c r="A2838" s="61">
        <v>41409</v>
      </c>
      <c r="B2838" t="s">
        <v>263</v>
      </c>
      <c r="C2838" t="s">
        <v>250</v>
      </c>
      <c r="D2838" t="s">
        <v>245</v>
      </c>
      <c r="E2838"/>
      <c r="F2838" s="9">
        <v>910.76</v>
      </c>
      <c r="G2838" s="9">
        <f t="shared" si="122"/>
        <v>200023.36000000004</v>
      </c>
    </row>
    <row r="2839" spans="1:8" hidden="1">
      <c r="A2839" s="61">
        <v>41409</v>
      </c>
      <c r="B2839" t="s">
        <v>2</v>
      </c>
      <c r="C2839" t="s">
        <v>250</v>
      </c>
      <c r="D2839" t="s">
        <v>246</v>
      </c>
      <c r="E2839"/>
      <c r="F2839" s="9">
        <v>12</v>
      </c>
      <c r="G2839" s="9">
        <f t="shared" si="122"/>
        <v>200035.36000000004</v>
      </c>
    </row>
    <row r="2840" spans="1:8" hidden="1">
      <c r="A2840" s="61">
        <v>41440</v>
      </c>
      <c r="B2840" t="s">
        <v>248</v>
      </c>
      <c r="C2840" t="s">
        <v>250</v>
      </c>
      <c r="D2840" t="s">
        <v>252</v>
      </c>
      <c r="E2840"/>
      <c r="F2840" s="9">
        <v>-935.33</v>
      </c>
      <c r="G2840" s="9">
        <f t="shared" si="122"/>
        <v>199100.03000000006</v>
      </c>
    </row>
    <row r="2841" spans="1:8" hidden="1">
      <c r="A2841" s="61">
        <v>41440</v>
      </c>
      <c r="B2841" t="s">
        <v>263</v>
      </c>
      <c r="C2841" t="s">
        <v>250</v>
      </c>
      <c r="D2841" t="s">
        <v>245</v>
      </c>
      <c r="E2841"/>
      <c r="F2841" s="9">
        <v>941.07</v>
      </c>
      <c r="G2841" s="9">
        <f t="shared" si="122"/>
        <v>200041.10000000006</v>
      </c>
    </row>
    <row r="2842" spans="1:8" hidden="1">
      <c r="A2842" s="61">
        <v>41440</v>
      </c>
      <c r="B2842" t="s">
        <v>2</v>
      </c>
      <c r="C2842" t="s">
        <v>250</v>
      </c>
      <c r="D2842" t="s">
        <v>246</v>
      </c>
      <c r="E2842"/>
      <c r="F2842" s="9">
        <v>12</v>
      </c>
      <c r="G2842" s="9">
        <f t="shared" si="122"/>
        <v>200053.10000000006</v>
      </c>
      <c r="H2842" s="9">
        <f>G2842-G2831</f>
        <v>200053.10000000006</v>
      </c>
    </row>
    <row r="2843" spans="1:8" hidden="1">
      <c r="A2843" s="1">
        <v>41470</v>
      </c>
      <c r="B2843" t="s">
        <v>248</v>
      </c>
      <c r="C2843" t="s">
        <v>250</v>
      </c>
      <c r="D2843" t="s">
        <v>252</v>
      </c>
      <c r="E2843"/>
      <c r="F2843" s="9">
        <v>-935.33</v>
      </c>
      <c r="G2843" s="9">
        <f>G2842+F2843</f>
        <v>199117.77000000008</v>
      </c>
    </row>
    <row r="2844" spans="1:8" hidden="1">
      <c r="A2844" s="1">
        <v>41470</v>
      </c>
      <c r="B2844" t="s">
        <v>263</v>
      </c>
      <c r="C2844" t="s">
        <v>250</v>
      </c>
      <c r="D2844" t="s">
        <v>245</v>
      </c>
      <c r="E2844"/>
      <c r="F2844" s="9">
        <v>910.78</v>
      </c>
      <c r="G2844" s="9">
        <f t="shared" si="122"/>
        <v>200028.55000000008</v>
      </c>
    </row>
    <row r="2845" spans="1:8" hidden="1">
      <c r="A2845" s="1">
        <v>41470</v>
      </c>
      <c r="B2845" t="s">
        <v>2</v>
      </c>
      <c r="C2845" t="s">
        <v>250</v>
      </c>
      <c r="D2845" t="s">
        <v>246</v>
      </c>
      <c r="E2845"/>
      <c r="F2845" s="62">
        <v>12</v>
      </c>
      <c r="G2845" s="9">
        <f t="shared" si="122"/>
        <v>200040.55000000008</v>
      </c>
      <c r="H2845" s="62"/>
    </row>
    <row r="2846" spans="1:8" hidden="1">
      <c r="A2846" s="1">
        <v>41501</v>
      </c>
      <c r="B2846" t="s">
        <v>248</v>
      </c>
      <c r="C2846" t="s">
        <v>250</v>
      </c>
      <c r="D2846" t="s">
        <v>252</v>
      </c>
      <c r="E2846"/>
      <c r="F2846" s="62">
        <v>-935.33</v>
      </c>
      <c r="G2846" s="9">
        <f t="shared" si="122"/>
        <v>199105.22000000009</v>
      </c>
      <c r="H2846" s="62"/>
    </row>
    <row r="2847" spans="1:8" hidden="1">
      <c r="A2847" s="1">
        <v>41501</v>
      </c>
      <c r="B2847" t="s">
        <v>263</v>
      </c>
      <c r="C2847" t="s">
        <v>250</v>
      </c>
      <c r="D2847" t="s">
        <v>245</v>
      </c>
      <c r="E2847"/>
      <c r="F2847" s="62">
        <v>941.09</v>
      </c>
      <c r="G2847" s="9">
        <f t="shared" si="122"/>
        <v>200046.31000000008</v>
      </c>
      <c r="H2847" s="62"/>
    </row>
    <row r="2848" spans="1:8" hidden="1">
      <c r="A2848" s="1">
        <v>41501</v>
      </c>
      <c r="B2848" t="s">
        <v>2</v>
      </c>
      <c r="C2848" t="s">
        <v>250</v>
      </c>
      <c r="D2848" t="s">
        <v>246</v>
      </c>
      <c r="E2848"/>
      <c r="F2848" s="62">
        <v>12</v>
      </c>
      <c r="G2848" s="9">
        <f t="shared" si="122"/>
        <v>200058.31000000008</v>
      </c>
      <c r="H2848" s="62"/>
    </row>
    <row r="2849" spans="1:8" hidden="1">
      <c r="A2849" s="1">
        <v>41532</v>
      </c>
      <c r="B2849" t="s">
        <v>248</v>
      </c>
      <c r="C2849" t="s">
        <v>250</v>
      </c>
      <c r="D2849" t="s">
        <v>252</v>
      </c>
      <c r="E2849"/>
      <c r="F2849" s="62">
        <v>-935.33</v>
      </c>
      <c r="G2849" s="9">
        <f t="shared" si="122"/>
        <v>199122.9800000001</v>
      </c>
      <c r="H2849" s="62"/>
    </row>
    <row r="2850" spans="1:8" hidden="1">
      <c r="A2850" s="1">
        <v>41532</v>
      </c>
      <c r="B2850" t="s">
        <v>263</v>
      </c>
      <c r="C2850" t="s">
        <v>250</v>
      </c>
      <c r="D2850" t="s">
        <v>245</v>
      </c>
      <c r="E2850"/>
      <c r="F2850" s="62">
        <v>941.17</v>
      </c>
      <c r="G2850" s="9">
        <f t="shared" si="122"/>
        <v>200064.15000000011</v>
      </c>
      <c r="H2850" s="62"/>
    </row>
    <row r="2851" spans="1:8" hidden="1">
      <c r="A2851" s="1">
        <v>41532</v>
      </c>
      <c r="B2851" t="s">
        <v>2</v>
      </c>
      <c r="C2851" t="s">
        <v>250</v>
      </c>
      <c r="D2851" t="s">
        <v>246</v>
      </c>
      <c r="E2851"/>
      <c r="F2851" s="62">
        <v>12</v>
      </c>
      <c r="G2851" s="9">
        <f t="shared" si="122"/>
        <v>200076.15000000011</v>
      </c>
      <c r="H2851" s="62"/>
    </row>
    <row r="2852" spans="1:8" hidden="1">
      <c r="A2852" s="1">
        <v>41562</v>
      </c>
      <c r="B2852" t="s">
        <v>248</v>
      </c>
      <c r="C2852" t="s">
        <v>250</v>
      </c>
      <c r="D2852" t="s">
        <v>252</v>
      </c>
      <c r="E2852"/>
      <c r="F2852" s="62">
        <v>-935.33</v>
      </c>
      <c r="G2852" s="9">
        <f t="shared" si="122"/>
        <v>199140.82000000012</v>
      </c>
      <c r="H2852" s="62"/>
    </row>
    <row r="2853" spans="1:8" hidden="1">
      <c r="A2853" s="1">
        <v>41562</v>
      </c>
      <c r="B2853" t="s">
        <v>263</v>
      </c>
      <c r="C2853" t="s">
        <v>250</v>
      </c>
      <c r="D2853" t="s">
        <v>245</v>
      </c>
      <c r="E2853"/>
      <c r="F2853" s="62">
        <v>910.89</v>
      </c>
      <c r="G2853" s="9">
        <f t="shared" si="122"/>
        <v>200051.71000000014</v>
      </c>
      <c r="H2853" s="62"/>
    </row>
    <row r="2854" spans="1:8" hidden="1">
      <c r="A2854" s="1">
        <v>41562</v>
      </c>
      <c r="B2854" t="s">
        <v>2</v>
      </c>
      <c r="C2854" t="s">
        <v>250</v>
      </c>
      <c r="D2854" t="s">
        <v>246</v>
      </c>
      <c r="E2854"/>
      <c r="F2854" s="62">
        <v>12</v>
      </c>
      <c r="G2854" s="9">
        <f t="shared" si="122"/>
        <v>200063.71000000014</v>
      </c>
      <c r="H2854" s="62"/>
    </row>
    <row r="2855" spans="1:8" hidden="1">
      <c r="A2855" s="1">
        <v>41593</v>
      </c>
      <c r="B2855" t="s">
        <v>248</v>
      </c>
      <c r="C2855" t="s">
        <v>250</v>
      </c>
      <c r="D2855" t="s">
        <v>252</v>
      </c>
      <c r="E2855"/>
      <c r="F2855" s="62">
        <v>-935.33</v>
      </c>
      <c r="G2855" s="9">
        <f t="shared" si="122"/>
        <v>199128.38000000015</v>
      </c>
      <c r="H2855" s="62"/>
    </row>
    <row r="2856" spans="1:8" hidden="1">
      <c r="A2856" s="1">
        <v>41593</v>
      </c>
      <c r="B2856" t="s">
        <v>263</v>
      </c>
      <c r="C2856" t="s">
        <v>250</v>
      </c>
      <c r="D2856" t="s">
        <v>245</v>
      </c>
      <c r="E2856"/>
      <c r="F2856" s="62">
        <v>941.2</v>
      </c>
      <c r="G2856" s="9">
        <f t="shared" si="122"/>
        <v>200069.58000000016</v>
      </c>
      <c r="H2856" s="62"/>
    </row>
    <row r="2857" spans="1:8" hidden="1">
      <c r="A2857" s="1">
        <v>41593</v>
      </c>
      <c r="B2857" t="s">
        <v>2</v>
      </c>
      <c r="C2857" t="s">
        <v>250</v>
      </c>
      <c r="D2857" t="s">
        <v>246</v>
      </c>
      <c r="E2857"/>
      <c r="F2857" s="62">
        <v>12</v>
      </c>
      <c r="G2857" s="9">
        <f t="shared" si="122"/>
        <v>200081.58000000016</v>
      </c>
      <c r="H2857" s="62"/>
    </row>
    <row r="2858" spans="1:8" hidden="1">
      <c r="A2858" s="1">
        <v>41623</v>
      </c>
      <c r="B2858" t="s">
        <v>248</v>
      </c>
      <c r="C2858" t="s">
        <v>250</v>
      </c>
      <c r="D2858" t="s">
        <v>252</v>
      </c>
      <c r="E2858"/>
      <c r="F2858" s="62">
        <v>-935.33</v>
      </c>
      <c r="G2858" s="9">
        <f t="shared" si="122"/>
        <v>199146.25000000017</v>
      </c>
      <c r="H2858" s="62"/>
    </row>
    <row r="2859" spans="1:8" hidden="1">
      <c r="A2859" s="1">
        <v>41623</v>
      </c>
      <c r="B2859" t="s">
        <v>263</v>
      </c>
      <c r="C2859" t="s">
        <v>250</v>
      </c>
      <c r="D2859" t="s">
        <v>245</v>
      </c>
      <c r="E2859"/>
      <c r="F2859" s="62">
        <v>910.91</v>
      </c>
      <c r="G2859" s="9">
        <f t="shared" si="122"/>
        <v>200057.16000000018</v>
      </c>
      <c r="H2859" s="62"/>
    </row>
    <row r="2860" spans="1:8" hidden="1">
      <c r="A2860" s="1">
        <v>41623</v>
      </c>
      <c r="B2860" t="s">
        <v>2</v>
      </c>
      <c r="C2860" t="s">
        <v>250</v>
      </c>
      <c r="D2860" t="s">
        <v>246</v>
      </c>
      <c r="E2860"/>
      <c r="F2860" s="62">
        <v>12</v>
      </c>
      <c r="G2860" s="9">
        <f t="shared" si="122"/>
        <v>200069.16000000018</v>
      </c>
      <c r="H2860" s="62"/>
    </row>
    <row r="2861" spans="1:8" hidden="1">
      <c r="A2861" s="1">
        <v>41654</v>
      </c>
      <c r="B2861" t="s">
        <v>248</v>
      </c>
      <c r="C2861" t="s">
        <v>250</v>
      </c>
      <c r="D2861" t="s">
        <v>252</v>
      </c>
      <c r="E2861"/>
      <c r="F2861" s="62">
        <v>-935.33</v>
      </c>
      <c r="G2861" s="9">
        <f t="shared" si="122"/>
        <v>199133.83000000019</v>
      </c>
      <c r="H2861" s="62"/>
    </row>
    <row r="2862" spans="1:8" hidden="1">
      <c r="A2862" s="1">
        <v>41654</v>
      </c>
      <c r="B2862" t="s">
        <v>263</v>
      </c>
      <c r="C2862" t="s">
        <v>250</v>
      </c>
      <c r="D2862" t="s">
        <v>245</v>
      </c>
      <c r="E2862"/>
      <c r="F2862" s="62">
        <v>941.22</v>
      </c>
      <c r="G2862" s="9">
        <f t="shared" si="122"/>
        <v>200075.05000000019</v>
      </c>
      <c r="H2862" s="62"/>
    </row>
    <row r="2863" spans="1:8" hidden="1">
      <c r="A2863" s="1">
        <v>41654</v>
      </c>
      <c r="B2863" t="s">
        <v>2</v>
      </c>
      <c r="C2863" t="s">
        <v>250</v>
      </c>
      <c r="D2863" t="s">
        <v>246</v>
      </c>
      <c r="E2863"/>
      <c r="F2863" s="62">
        <v>12</v>
      </c>
      <c r="G2863" s="9">
        <f t="shared" si="122"/>
        <v>200087.05000000019</v>
      </c>
      <c r="H2863" s="62"/>
    </row>
    <row r="2864" spans="1:8" hidden="1">
      <c r="A2864" s="1">
        <v>41685</v>
      </c>
      <c r="B2864" t="s">
        <v>248</v>
      </c>
      <c r="C2864" t="s">
        <v>250</v>
      </c>
      <c r="D2864" t="s">
        <v>252</v>
      </c>
      <c r="E2864"/>
      <c r="F2864" s="62">
        <v>-935.33</v>
      </c>
      <c r="G2864" s="9">
        <f t="shared" si="122"/>
        <v>199151.7200000002</v>
      </c>
      <c r="H2864" s="62"/>
    </row>
    <row r="2865" spans="1:8" hidden="1">
      <c r="A2865" s="1">
        <v>41685</v>
      </c>
      <c r="B2865" t="s">
        <v>263</v>
      </c>
      <c r="C2865" t="s">
        <v>250</v>
      </c>
      <c r="D2865" t="s">
        <v>245</v>
      </c>
      <c r="E2865"/>
      <c r="F2865" s="62">
        <v>941.31</v>
      </c>
      <c r="G2865" s="9">
        <f t="shared" si="122"/>
        <v>200093.0300000002</v>
      </c>
      <c r="H2865" s="62"/>
    </row>
    <row r="2866" spans="1:8" hidden="1">
      <c r="A2866" s="1">
        <v>41685</v>
      </c>
      <c r="B2866" t="s">
        <v>2</v>
      </c>
      <c r="C2866" t="s">
        <v>250</v>
      </c>
      <c r="D2866" t="s">
        <v>246</v>
      </c>
      <c r="E2866"/>
      <c r="F2866" s="62">
        <v>12</v>
      </c>
      <c r="G2866" s="9">
        <f t="shared" si="122"/>
        <v>200105.0300000002</v>
      </c>
      <c r="H2866" s="62"/>
    </row>
    <row r="2867" spans="1:8" hidden="1">
      <c r="A2867" s="1">
        <v>41713</v>
      </c>
      <c r="B2867" t="s">
        <v>248</v>
      </c>
      <c r="C2867" t="s">
        <v>250</v>
      </c>
      <c r="D2867" t="s">
        <v>252</v>
      </c>
      <c r="E2867"/>
      <c r="F2867" s="62">
        <v>-935.33</v>
      </c>
      <c r="G2867" s="9">
        <f t="shared" si="122"/>
        <v>199169.70000000022</v>
      </c>
      <c r="H2867" s="62"/>
    </row>
    <row r="2868" spans="1:8" hidden="1">
      <c r="A2868" s="1">
        <v>41713</v>
      </c>
      <c r="B2868" t="s">
        <v>263</v>
      </c>
      <c r="C2868" t="s">
        <v>250</v>
      </c>
      <c r="D2868" t="s">
        <v>245</v>
      </c>
      <c r="E2868"/>
      <c r="F2868" s="62">
        <v>850.28</v>
      </c>
      <c r="G2868" s="9">
        <f t="shared" si="122"/>
        <v>200019.98000000021</v>
      </c>
      <c r="H2868" s="62"/>
    </row>
    <row r="2869" spans="1:8" hidden="1">
      <c r="A2869" s="1">
        <v>41713</v>
      </c>
      <c r="B2869" t="s">
        <v>2</v>
      </c>
      <c r="C2869" t="s">
        <v>250</v>
      </c>
      <c r="D2869" t="s">
        <v>246</v>
      </c>
      <c r="E2869"/>
      <c r="F2869" s="62">
        <v>12</v>
      </c>
      <c r="G2869" s="9">
        <f t="shared" si="122"/>
        <v>200031.98000000021</v>
      </c>
      <c r="H2869" s="62"/>
    </row>
    <row r="2870" spans="1:8" hidden="1">
      <c r="A2870" s="1">
        <v>41744</v>
      </c>
      <c r="B2870" t="s">
        <v>248</v>
      </c>
      <c r="C2870" t="s">
        <v>250</v>
      </c>
      <c r="D2870" t="s">
        <v>252</v>
      </c>
      <c r="E2870"/>
      <c r="F2870" s="62">
        <v>-935.33</v>
      </c>
      <c r="G2870" s="9">
        <f t="shared" si="122"/>
        <v>199096.65000000023</v>
      </c>
      <c r="H2870" s="62"/>
    </row>
    <row r="2871" spans="1:8" hidden="1">
      <c r="A2871" s="1">
        <v>41744</v>
      </c>
      <c r="B2871" t="s">
        <v>263</v>
      </c>
      <c r="C2871" t="s">
        <v>250</v>
      </c>
      <c r="D2871" t="s">
        <v>245</v>
      </c>
      <c r="E2871"/>
      <c r="F2871" s="62">
        <v>941.05</v>
      </c>
      <c r="G2871" s="9">
        <f t="shared" si="122"/>
        <v>200037.70000000022</v>
      </c>
      <c r="H2871" s="62"/>
    </row>
    <row r="2872" spans="1:8" hidden="1">
      <c r="A2872" s="1">
        <v>41744</v>
      </c>
      <c r="B2872" t="s">
        <v>2</v>
      </c>
      <c r="C2872" t="s">
        <v>250</v>
      </c>
      <c r="D2872" t="s">
        <v>246</v>
      </c>
      <c r="E2872"/>
      <c r="F2872" s="62">
        <v>12</v>
      </c>
      <c r="G2872" s="9">
        <f t="shared" si="122"/>
        <v>200049.70000000022</v>
      </c>
      <c r="H2872" s="62"/>
    </row>
    <row r="2873" spans="1:8" hidden="1">
      <c r="A2873" s="1">
        <v>41774</v>
      </c>
      <c r="B2873" t="s">
        <v>248</v>
      </c>
      <c r="C2873" t="s">
        <v>250</v>
      </c>
      <c r="D2873" t="s">
        <v>252</v>
      </c>
      <c r="E2873"/>
      <c r="F2873" s="62">
        <v>-935.33</v>
      </c>
      <c r="G2873" s="9">
        <f t="shared" si="122"/>
        <v>199114.37000000023</v>
      </c>
      <c r="H2873" s="62"/>
    </row>
    <row r="2874" spans="1:8" hidden="1">
      <c r="A2874" s="1">
        <v>41774</v>
      </c>
      <c r="B2874" t="s">
        <v>263</v>
      </c>
      <c r="C2874" t="s">
        <v>250</v>
      </c>
      <c r="D2874" t="s">
        <v>245</v>
      </c>
      <c r="E2874"/>
      <c r="F2874" s="62">
        <v>910.77</v>
      </c>
      <c r="G2874" s="9">
        <f t="shared" si="122"/>
        <v>200025.14000000022</v>
      </c>
      <c r="H2874" s="62"/>
    </row>
    <row r="2875" spans="1:8" hidden="1">
      <c r="A2875" s="1">
        <v>41774</v>
      </c>
      <c r="B2875" t="s">
        <v>2</v>
      </c>
      <c r="C2875" t="s">
        <v>250</v>
      </c>
      <c r="D2875" t="s">
        <v>246</v>
      </c>
      <c r="E2875"/>
      <c r="F2875" s="62">
        <v>12</v>
      </c>
      <c r="G2875" s="9">
        <f t="shared" si="122"/>
        <v>200037.14000000022</v>
      </c>
      <c r="H2875" s="62"/>
    </row>
    <row r="2876" spans="1:8" hidden="1">
      <c r="A2876" s="1">
        <v>41805</v>
      </c>
      <c r="B2876" t="s">
        <v>248</v>
      </c>
      <c r="C2876" t="s">
        <v>250</v>
      </c>
      <c r="D2876" t="s">
        <v>252</v>
      </c>
      <c r="E2876"/>
      <c r="F2876" s="62">
        <v>-935.33</v>
      </c>
      <c r="G2876" s="9">
        <f t="shared" si="122"/>
        <v>199101.81000000023</v>
      </c>
      <c r="H2876" s="62"/>
    </row>
    <row r="2877" spans="1:8" hidden="1">
      <c r="A2877" s="1">
        <v>41805</v>
      </c>
      <c r="B2877" t="s">
        <v>263</v>
      </c>
      <c r="C2877" t="s">
        <v>250</v>
      </c>
      <c r="D2877" t="s">
        <v>245</v>
      </c>
      <c r="E2877"/>
      <c r="F2877" s="62">
        <v>941.07</v>
      </c>
      <c r="G2877" s="9">
        <f t="shared" si="122"/>
        <v>200042.88000000024</v>
      </c>
      <c r="H2877" s="62"/>
    </row>
    <row r="2878" spans="1:8" hidden="1">
      <c r="A2878" s="1">
        <v>41805</v>
      </c>
      <c r="B2878" s="1" t="s">
        <v>2</v>
      </c>
      <c r="C2878" t="s">
        <v>250</v>
      </c>
      <c r="D2878" t="s">
        <v>246</v>
      </c>
      <c r="E2878"/>
      <c r="F2878" s="62">
        <v>12</v>
      </c>
      <c r="G2878" s="9">
        <f t="shared" si="122"/>
        <v>200054.88000000024</v>
      </c>
      <c r="H2878" s="62"/>
    </row>
    <row r="2879" spans="1:8" hidden="1">
      <c r="A2879" s="1">
        <v>41835</v>
      </c>
      <c r="B2879" t="s">
        <v>2</v>
      </c>
      <c r="C2879" t="s">
        <v>250</v>
      </c>
      <c r="D2879" t="s">
        <v>246</v>
      </c>
      <c r="E2879"/>
      <c r="F2879" s="55">
        <v>12</v>
      </c>
      <c r="G2879" s="9">
        <f t="shared" si="122"/>
        <v>200066.88000000024</v>
      </c>
    </row>
    <row r="2880" spans="1:8" hidden="1">
      <c r="A2880" s="1">
        <v>41835</v>
      </c>
      <c r="B2880" t="s">
        <v>263</v>
      </c>
      <c r="C2880" t="s">
        <v>250</v>
      </c>
      <c r="D2880" t="s">
        <v>245</v>
      </c>
      <c r="E2880"/>
      <c r="F2880" s="55">
        <v>910.79</v>
      </c>
      <c r="G2880" s="9">
        <f t="shared" si="122"/>
        <v>200977.67000000025</v>
      </c>
    </row>
    <row r="2881" spans="1:7" hidden="1">
      <c r="A2881" s="1">
        <v>41835</v>
      </c>
      <c r="B2881" t="s">
        <v>248</v>
      </c>
      <c r="C2881" t="s">
        <v>250</v>
      </c>
      <c r="D2881" t="s">
        <v>252</v>
      </c>
      <c r="E2881"/>
      <c r="F2881" s="55">
        <v>-935.33</v>
      </c>
      <c r="G2881" s="9">
        <f t="shared" si="122"/>
        <v>200042.34000000026</v>
      </c>
    </row>
    <row r="2882" spans="1:7" hidden="1">
      <c r="A2882" s="1">
        <v>41866</v>
      </c>
      <c r="B2882" t="s">
        <v>2</v>
      </c>
      <c r="C2882" t="s">
        <v>250</v>
      </c>
      <c r="D2882" t="s">
        <v>246</v>
      </c>
      <c r="E2882"/>
      <c r="F2882" s="55">
        <v>12</v>
      </c>
      <c r="G2882" s="9">
        <f t="shared" si="122"/>
        <v>200054.34000000026</v>
      </c>
    </row>
    <row r="2883" spans="1:7" hidden="1">
      <c r="A2883" s="1">
        <v>41866</v>
      </c>
      <c r="B2883" t="s">
        <v>263</v>
      </c>
      <c r="C2883" t="s">
        <v>250</v>
      </c>
      <c r="D2883" t="s">
        <v>245</v>
      </c>
      <c r="E2883"/>
      <c r="F2883" s="55">
        <v>941.1</v>
      </c>
      <c r="G2883" s="9">
        <f t="shared" si="122"/>
        <v>200995.44000000026</v>
      </c>
    </row>
    <row r="2884" spans="1:7" hidden="1">
      <c r="A2884" s="1">
        <v>41866</v>
      </c>
      <c r="B2884" t="s">
        <v>248</v>
      </c>
      <c r="C2884" t="s">
        <v>250</v>
      </c>
      <c r="D2884" t="s">
        <v>252</v>
      </c>
      <c r="E2884"/>
      <c r="F2884" s="55">
        <v>-935.33</v>
      </c>
      <c r="G2884" s="9">
        <f t="shared" si="122"/>
        <v>200060.11000000028</v>
      </c>
    </row>
    <row r="2885" spans="1:7" hidden="1">
      <c r="A2885" s="1">
        <v>41897</v>
      </c>
      <c r="B2885" t="s">
        <v>2</v>
      </c>
      <c r="C2885" t="s">
        <v>250</v>
      </c>
      <c r="D2885" t="s">
        <v>246</v>
      </c>
      <c r="E2885"/>
      <c r="F2885" s="55">
        <v>12</v>
      </c>
      <c r="G2885" s="9">
        <f t="shared" si="122"/>
        <v>200072.11000000028</v>
      </c>
    </row>
    <row r="2886" spans="1:7" hidden="1">
      <c r="A2886" s="1">
        <v>41897</v>
      </c>
      <c r="B2886" t="s">
        <v>263</v>
      </c>
      <c r="C2886" t="s">
        <v>250</v>
      </c>
      <c r="D2886" t="s">
        <v>245</v>
      </c>
      <c r="E2886"/>
      <c r="F2886" s="55">
        <v>941.18</v>
      </c>
      <c r="G2886" s="9">
        <f t="shared" si="122"/>
        <v>201013.29000000027</v>
      </c>
    </row>
    <row r="2887" spans="1:7" hidden="1">
      <c r="A2887" s="1">
        <v>41897</v>
      </c>
      <c r="B2887" t="s">
        <v>248</v>
      </c>
      <c r="C2887" t="s">
        <v>250</v>
      </c>
      <c r="D2887" t="s">
        <v>252</v>
      </c>
      <c r="E2887"/>
      <c r="F2887" s="55">
        <v>-935.33</v>
      </c>
      <c r="G2887" s="9">
        <f t="shared" si="122"/>
        <v>200077.96000000028</v>
      </c>
    </row>
    <row r="2888" spans="1:7" hidden="1">
      <c r="A2888" s="1">
        <v>41927</v>
      </c>
      <c r="B2888" t="s">
        <v>2</v>
      </c>
      <c r="C2888" t="s">
        <v>250</v>
      </c>
      <c r="D2888" t="s">
        <v>246</v>
      </c>
      <c r="E2888"/>
      <c r="F2888" s="55">
        <v>12</v>
      </c>
      <c r="G2888" s="9">
        <f t="shared" si="122"/>
        <v>200089.96000000028</v>
      </c>
    </row>
    <row r="2889" spans="1:7" hidden="1">
      <c r="A2889" s="1">
        <v>41927</v>
      </c>
      <c r="B2889" t="s">
        <v>263</v>
      </c>
      <c r="C2889" t="s">
        <v>250</v>
      </c>
      <c r="D2889" t="s">
        <v>245</v>
      </c>
      <c r="E2889"/>
      <c r="F2889" s="55">
        <v>910.9</v>
      </c>
      <c r="G2889" s="9">
        <f t="shared" si="122"/>
        <v>201000.86000000028</v>
      </c>
    </row>
    <row r="2890" spans="1:7" hidden="1">
      <c r="A2890" s="1">
        <v>41927</v>
      </c>
      <c r="B2890" t="s">
        <v>248</v>
      </c>
      <c r="C2890" t="s">
        <v>250</v>
      </c>
      <c r="D2890" t="s">
        <v>252</v>
      </c>
      <c r="E2890"/>
      <c r="F2890" s="55">
        <v>-935.33</v>
      </c>
      <c r="G2890" s="9">
        <f t="shared" si="122"/>
        <v>200065.53000000029</v>
      </c>
    </row>
    <row r="2891" spans="1:7" hidden="1">
      <c r="A2891" s="1">
        <v>41958</v>
      </c>
      <c r="B2891" t="s">
        <v>2</v>
      </c>
      <c r="C2891" t="s">
        <v>250</v>
      </c>
      <c r="D2891" t="s">
        <v>246</v>
      </c>
      <c r="E2891"/>
      <c r="F2891" s="55">
        <v>12</v>
      </c>
      <c r="G2891" s="9">
        <f t="shared" si="122"/>
        <v>200077.53000000029</v>
      </c>
    </row>
    <row r="2892" spans="1:7" hidden="1">
      <c r="A2892" s="1">
        <v>41958</v>
      </c>
      <c r="B2892" t="s">
        <v>263</v>
      </c>
      <c r="C2892" t="s">
        <v>250</v>
      </c>
      <c r="D2892" t="s">
        <v>245</v>
      </c>
      <c r="E2892"/>
      <c r="F2892" s="55">
        <v>941.21</v>
      </c>
      <c r="G2892" s="9">
        <f t="shared" si="122"/>
        <v>201018.74000000028</v>
      </c>
    </row>
    <row r="2893" spans="1:7" hidden="1">
      <c r="A2893" s="1">
        <v>41958</v>
      </c>
      <c r="B2893" t="s">
        <v>248</v>
      </c>
      <c r="C2893" t="s">
        <v>250</v>
      </c>
      <c r="D2893" t="s">
        <v>252</v>
      </c>
      <c r="E2893"/>
      <c r="F2893" s="55">
        <v>-935.33</v>
      </c>
      <c r="G2893" s="9">
        <f t="shared" si="122"/>
        <v>200083.41000000029</v>
      </c>
    </row>
    <row r="2894" spans="1:7" hidden="1">
      <c r="A2894" s="1">
        <v>41988</v>
      </c>
      <c r="B2894" t="s">
        <v>2</v>
      </c>
      <c r="C2894" t="s">
        <v>250</v>
      </c>
      <c r="D2894" t="s">
        <v>246</v>
      </c>
      <c r="E2894"/>
      <c r="F2894" s="55">
        <v>12</v>
      </c>
      <c r="G2894" s="9">
        <f t="shared" si="122"/>
        <v>200095.41000000029</v>
      </c>
    </row>
    <row r="2895" spans="1:7" hidden="1">
      <c r="A2895" s="1">
        <v>41988</v>
      </c>
      <c r="B2895" t="s">
        <v>263</v>
      </c>
      <c r="C2895" t="s">
        <v>250</v>
      </c>
      <c r="D2895" t="s">
        <v>245</v>
      </c>
      <c r="E2895"/>
      <c r="F2895" s="55">
        <v>910.92</v>
      </c>
      <c r="G2895" s="9">
        <f t="shared" si="122"/>
        <v>201006.33000000031</v>
      </c>
    </row>
    <row r="2896" spans="1:7" hidden="1">
      <c r="A2896" s="1">
        <v>41988</v>
      </c>
      <c r="B2896" t="s">
        <v>248</v>
      </c>
      <c r="C2896" t="s">
        <v>250</v>
      </c>
      <c r="D2896" t="s">
        <v>252</v>
      </c>
      <c r="E2896"/>
      <c r="F2896" s="55">
        <v>-935.33</v>
      </c>
      <c r="G2896" s="9">
        <f t="shared" si="122"/>
        <v>200071.00000000032</v>
      </c>
    </row>
    <row r="2897" spans="1:7" hidden="1">
      <c r="A2897" s="1">
        <v>42019</v>
      </c>
      <c r="B2897" t="s">
        <v>2</v>
      </c>
      <c r="C2897" t="s">
        <v>250</v>
      </c>
      <c r="D2897" t="s">
        <v>246</v>
      </c>
      <c r="E2897"/>
      <c r="F2897" s="55">
        <v>12</v>
      </c>
      <c r="G2897" s="9">
        <f t="shared" ref="G2897:G2960" si="123">G2896+F2897</f>
        <v>200083.00000000032</v>
      </c>
    </row>
    <row r="2898" spans="1:7" hidden="1">
      <c r="A2898" s="1">
        <v>42019</v>
      </c>
      <c r="B2898" t="s">
        <v>263</v>
      </c>
      <c r="C2898" t="s">
        <v>250</v>
      </c>
      <c r="D2898" t="s">
        <v>245</v>
      </c>
      <c r="E2898"/>
      <c r="F2898" s="55">
        <v>941.23</v>
      </c>
      <c r="G2898" s="9">
        <f t="shared" si="123"/>
        <v>201024.23000000033</v>
      </c>
    </row>
    <row r="2899" spans="1:7" hidden="1">
      <c r="A2899" s="1">
        <v>42019</v>
      </c>
      <c r="B2899" t="s">
        <v>248</v>
      </c>
      <c r="C2899" t="s">
        <v>250</v>
      </c>
      <c r="D2899" t="s">
        <v>252</v>
      </c>
      <c r="E2899"/>
      <c r="F2899" s="55">
        <v>-935.33</v>
      </c>
      <c r="G2899" s="9">
        <f t="shared" si="123"/>
        <v>200088.90000000034</v>
      </c>
    </row>
    <row r="2900" spans="1:7" hidden="1">
      <c r="A2900" s="1">
        <v>42050</v>
      </c>
      <c r="B2900" t="s">
        <v>2</v>
      </c>
      <c r="C2900" t="s">
        <v>250</v>
      </c>
      <c r="D2900" t="s">
        <v>246</v>
      </c>
      <c r="E2900"/>
      <c r="F2900" s="55">
        <v>12</v>
      </c>
      <c r="G2900" s="9">
        <f t="shared" si="123"/>
        <v>200100.90000000034</v>
      </c>
    </row>
    <row r="2901" spans="1:7" hidden="1">
      <c r="A2901" s="1">
        <v>42050</v>
      </c>
      <c r="B2901" t="s">
        <v>263</v>
      </c>
      <c r="C2901" t="s">
        <v>250</v>
      </c>
      <c r="D2901" t="s">
        <v>245</v>
      </c>
      <c r="E2901"/>
      <c r="F2901" s="55">
        <v>941.32</v>
      </c>
      <c r="G2901" s="9">
        <f t="shared" si="123"/>
        <v>201042.22000000035</v>
      </c>
    </row>
    <row r="2902" spans="1:7" hidden="1">
      <c r="A2902" s="1">
        <v>42050</v>
      </c>
      <c r="B2902" t="s">
        <v>248</v>
      </c>
      <c r="C2902" t="s">
        <v>250</v>
      </c>
      <c r="D2902" t="s">
        <v>252</v>
      </c>
      <c r="E2902"/>
      <c r="F2902" s="55">
        <v>-935.33</v>
      </c>
      <c r="G2902" s="9">
        <f t="shared" si="123"/>
        <v>200106.89000000036</v>
      </c>
    </row>
    <row r="2903" spans="1:7" hidden="1">
      <c r="A2903" s="1">
        <v>42078</v>
      </c>
      <c r="B2903" t="s">
        <v>2</v>
      </c>
      <c r="C2903" t="s">
        <v>250</v>
      </c>
      <c r="D2903" t="s">
        <v>246</v>
      </c>
      <c r="E2903"/>
      <c r="F2903" s="55">
        <v>12</v>
      </c>
      <c r="G2903" s="9">
        <f t="shared" si="123"/>
        <v>200118.89000000036</v>
      </c>
    </row>
    <row r="2904" spans="1:7" hidden="1">
      <c r="A2904" s="1">
        <v>42078</v>
      </c>
      <c r="B2904" t="s">
        <v>263</v>
      </c>
      <c r="C2904" t="s">
        <v>250</v>
      </c>
      <c r="D2904" t="s">
        <v>245</v>
      </c>
      <c r="E2904"/>
      <c r="F2904" s="55">
        <v>850.89</v>
      </c>
      <c r="G2904" s="9">
        <f t="shared" si="123"/>
        <v>200969.78000000038</v>
      </c>
    </row>
    <row r="2905" spans="1:7" hidden="1">
      <c r="A2905" s="1">
        <v>42078</v>
      </c>
      <c r="B2905" t="s">
        <v>248</v>
      </c>
      <c r="C2905" t="s">
        <v>250</v>
      </c>
      <c r="D2905" t="s">
        <v>252</v>
      </c>
      <c r="E2905"/>
      <c r="F2905" s="55">
        <v>-935.33</v>
      </c>
      <c r="G2905" s="9">
        <f t="shared" si="123"/>
        <v>200034.45000000039</v>
      </c>
    </row>
    <row r="2906" spans="1:7" hidden="1">
      <c r="A2906" s="1">
        <v>42109</v>
      </c>
      <c r="B2906" t="s">
        <v>2</v>
      </c>
      <c r="C2906" t="s">
        <v>250</v>
      </c>
      <c r="D2906" t="s">
        <v>246</v>
      </c>
      <c r="E2906"/>
      <c r="F2906" s="55">
        <v>12</v>
      </c>
      <c r="G2906" s="9">
        <f t="shared" si="123"/>
        <v>200046.45000000039</v>
      </c>
    </row>
    <row r="2907" spans="1:7" hidden="1">
      <c r="A2907" s="1">
        <v>42109</v>
      </c>
      <c r="B2907" t="s">
        <v>263</v>
      </c>
      <c r="C2907" t="s">
        <v>250</v>
      </c>
      <c r="D2907" t="s">
        <v>245</v>
      </c>
      <c r="E2907"/>
      <c r="F2907" s="55">
        <v>959.74</v>
      </c>
      <c r="G2907" s="9">
        <f t="shared" si="123"/>
        <v>201006.19000000038</v>
      </c>
    </row>
    <row r="2908" spans="1:7" hidden="1">
      <c r="A2908" s="1">
        <v>42109</v>
      </c>
      <c r="B2908" t="s">
        <v>248</v>
      </c>
      <c r="C2908" t="s">
        <v>250</v>
      </c>
      <c r="D2908" t="s">
        <v>252</v>
      </c>
      <c r="E2908"/>
      <c r="F2908" s="55">
        <v>-954.17</v>
      </c>
      <c r="G2908" s="9">
        <f t="shared" si="123"/>
        <v>200052.02000000037</v>
      </c>
    </row>
    <row r="2909" spans="1:7" hidden="1">
      <c r="A2909" s="1">
        <v>42139</v>
      </c>
      <c r="B2909" t="s">
        <v>2</v>
      </c>
      <c r="C2909" t="s">
        <v>250</v>
      </c>
      <c r="D2909" t="s">
        <v>246</v>
      </c>
      <c r="E2909"/>
      <c r="F2909" s="55">
        <v>12</v>
      </c>
      <c r="G2909" s="9">
        <f t="shared" si="123"/>
        <v>200064.02000000037</v>
      </c>
    </row>
    <row r="2910" spans="1:7" hidden="1">
      <c r="A2910" s="1">
        <v>42139</v>
      </c>
      <c r="B2910" t="s">
        <v>263</v>
      </c>
      <c r="C2910" t="s">
        <v>250</v>
      </c>
      <c r="D2910" t="s">
        <v>245</v>
      </c>
      <c r="E2910"/>
      <c r="F2910" s="55">
        <v>928.86</v>
      </c>
      <c r="G2910" s="9">
        <f t="shared" si="123"/>
        <v>200992.88000000035</v>
      </c>
    </row>
    <row r="2911" spans="1:7" hidden="1">
      <c r="A2911" s="1">
        <v>42139</v>
      </c>
      <c r="B2911" t="s">
        <v>248</v>
      </c>
      <c r="C2911" t="s">
        <v>250</v>
      </c>
      <c r="D2911" t="s">
        <v>252</v>
      </c>
      <c r="E2911"/>
      <c r="F2911" s="55">
        <v>-954.17</v>
      </c>
      <c r="G2911" s="9">
        <f t="shared" si="123"/>
        <v>200038.71000000034</v>
      </c>
    </row>
    <row r="2912" spans="1:7" hidden="1">
      <c r="A2912" s="1">
        <v>42170</v>
      </c>
      <c r="B2912" t="s">
        <v>2</v>
      </c>
      <c r="C2912" t="s">
        <v>250</v>
      </c>
      <c r="D2912" t="s">
        <v>246</v>
      </c>
      <c r="E2912"/>
      <c r="F2912" s="55">
        <v>12</v>
      </c>
      <c r="G2912" s="9">
        <f t="shared" si="123"/>
        <v>200050.71000000034</v>
      </c>
    </row>
    <row r="2913" spans="1:8" hidden="1">
      <c r="A2913" s="1">
        <v>42170</v>
      </c>
      <c r="B2913" t="s">
        <v>263</v>
      </c>
      <c r="C2913" t="s">
        <v>250</v>
      </c>
      <c r="D2913" t="s">
        <v>245</v>
      </c>
      <c r="E2913"/>
      <c r="F2913" s="55">
        <v>927.98</v>
      </c>
      <c r="G2913" s="9">
        <f t="shared" si="123"/>
        <v>200978.69000000035</v>
      </c>
    </row>
    <row r="2914" spans="1:8" hidden="1">
      <c r="A2914" s="1">
        <v>42170</v>
      </c>
      <c r="B2914" t="s">
        <v>248</v>
      </c>
      <c r="C2914" t="s">
        <v>250</v>
      </c>
      <c r="D2914" t="s">
        <v>252</v>
      </c>
      <c r="E2914"/>
      <c r="F2914" s="55">
        <v>-954.17</v>
      </c>
      <c r="G2914" s="9">
        <f t="shared" si="123"/>
        <v>200024.52000000034</v>
      </c>
    </row>
    <row r="2915" spans="1:8" hidden="1">
      <c r="A2915" s="1">
        <v>42200</v>
      </c>
      <c r="B2915" t="s">
        <v>248</v>
      </c>
      <c r="C2915" t="s">
        <v>250</v>
      </c>
      <c r="D2915" t="s">
        <v>252</v>
      </c>
      <c r="E2915"/>
      <c r="F2915" s="62">
        <v>-920.51</v>
      </c>
      <c r="G2915" s="9">
        <f t="shared" si="123"/>
        <v>199104.01000000033</v>
      </c>
      <c r="H2915" s="62"/>
    </row>
    <row r="2916" spans="1:8" hidden="1">
      <c r="A2916" s="1">
        <v>42200</v>
      </c>
      <c r="B2916" t="s">
        <v>263</v>
      </c>
      <c r="C2916" t="s">
        <v>250</v>
      </c>
      <c r="D2916" t="s">
        <v>245</v>
      </c>
      <c r="E2916"/>
      <c r="F2916" s="62">
        <v>895.86</v>
      </c>
      <c r="G2916" s="9">
        <f t="shared" si="123"/>
        <v>199999.87000000032</v>
      </c>
      <c r="H2916" s="62"/>
    </row>
    <row r="2917" spans="1:8" hidden="1">
      <c r="A2917" s="1">
        <v>42200</v>
      </c>
      <c r="B2917" t="s">
        <v>2</v>
      </c>
      <c r="C2917" t="s">
        <v>250</v>
      </c>
      <c r="D2917" t="s">
        <v>246</v>
      </c>
      <c r="E2917"/>
      <c r="F2917" s="62">
        <v>12</v>
      </c>
      <c r="G2917" s="9">
        <f t="shared" si="123"/>
        <v>200011.87000000032</v>
      </c>
      <c r="H2917" s="62"/>
    </row>
    <row r="2918" spans="1:8" hidden="1">
      <c r="A2918" s="1">
        <v>42231</v>
      </c>
      <c r="B2918" t="s">
        <v>248</v>
      </c>
      <c r="C2918" t="s">
        <v>250</v>
      </c>
      <c r="D2918" t="s">
        <v>252</v>
      </c>
      <c r="E2918"/>
      <c r="F2918" s="62">
        <v>-920.51</v>
      </c>
      <c r="G2918" s="9">
        <f t="shared" si="123"/>
        <v>199091.36000000031</v>
      </c>
      <c r="H2918" s="62"/>
    </row>
    <row r="2919" spans="1:8" hidden="1">
      <c r="A2919" s="1">
        <v>42231</v>
      </c>
      <c r="B2919" t="s">
        <v>263</v>
      </c>
      <c r="C2919" t="s">
        <v>250</v>
      </c>
      <c r="D2919" t="s">
        <v>245</v>
      </c>
      <c r="E2919"/>
      <c r="F2919" s="62">
        <v>925.67</v>
      </c>
      <c r="G2919" s="9">
        <f t="shared" si="123"/>
        <v>200017.03000000032</v>
      </c>
      <c r="H2919" s="62"/>
    </row>
    <row r="2920" spans="1:8" hidden="1">
      <c r="A2920" s="1">
        <v>42231</v>
      </c>
      <c r="B2920" t="s">
        <v>2</v>
      </c>
      <c r="C2920" t="s">
        <v>250</v>
      </c>
      <c r="D2920" t="s">
        <v>246</v>
      </c>
      <c r="E2920"/>
      <c r="F2920" s="62">
        <v>12</v>
      </c>
      <c r="G2920" s="9">
        <f t="shared" si="123"/>
        <v>200029.03000000032</v>
      </c>
      <c r="H2920" s="62"/>
    </row>
    <row r="2921" spans="1:8" hidden="1">
      <c r="A2921" s="1">
        <v>42262</v>
      </c>
      <c r="B2921" t="s">
        <v>248</v>
      </c>
      <c r="C2921" t="s">
        <v>250</v>
      </c>
      <c r="D2921" t="s">
        <v>252</v>
      </c>
      <c r="E2921"/>
      <c r="F2921" s="62">
        <v>-920.51</v>
      </c>
      <c r="G2921" s="9">
        <f t="shared" si="123"/>
        <v>199108.52000000031</v>
      </c>
      <c r="H2921" s="62"/>
    </row>
    <row r="2922" spans="1:8" hidden="1">
      <c r="A2922" s="1">
        <v>42262</v>
      </c>
      <c r="B2922" t="s">
        <v>263</v>
      </c>
      <c r="C2922" t="s">
        <v>250</v>
      </c>
      <c r="D2922" t="s">
        <v>245</v>
      </c>
      <c r="E2922"/>
      <c r="F2922" s="62">
        <v>961.37</v>
      </c>
      <c r="G2922" s="9">
        <f t="shared" si="123"/>
        <v>200069.89000000031</v>
      </c>
      <c r="H2922" s="62"/>
    </row>
    <row r="2923" spans="1:8" hidden="1">
      <c r="A2923" s="1">
        <v>42262</v>
      </c>
      <c r="B2923" t="s">
        <v>2</v>
      </c>
      <c r="C2923" t="s">
        <v>250</v>
      </c>
      <c r="D2923" t="s">
        <v>246</v>
      </c>
      <c r="E2923"/>
      <c r="F2923" s="62">
        <v>12</v>
      </c>
      <c r="G2923" s="9">
        <f t="shared" si="123"/>
        <v>200081.89000000031</v>
      </c>
      <c r="H2923" s="62"/>
    </row>
    <row r="2924" spans="1:8" hidden="1">
      <c r="A2924" s="1">
        <v>42292</v>
      </c>
      <c r="B2924" t="s">
        <v>248</v>
      </c>
      <c r="C2924" t="s">
        <v>250</v>
      </c>
      <c r="D2924" t="s">
        <v>252</v>
      </c>
      <c r="E2924"/>
      <c r="F2924" s="62">
        <v>-920.51</v>
      </c>
      <c r="G2924" s="9">
        <f t="shared" si="123"/>
        <v>199161.3800000003</v>
      </c>
      <c r="H2924" s="62"/>
    </row>
    <row r="2925" spans="1:8" hidden="1">
      <c r="A2925" s="1">
        <v>42292</v>
      </c>
      <c r="B2925" t="s">
        <v>263</v>
      </c>
      <c r="C2925" t="s">
        <v>250</v>
      </c>
      <c r="D2925" t="s">
        <v>245</v>
      </c>
      <c r="E2925"/>
      <c r="F2925" s="62">
        <v>937.23</v>
      </c>
      <c r="G2925" s="9">
        <f t="shared" si="123"/>
        <v>200098.61000000031</v>
      </c>
      <c r="H2925" s="62"/>
    </row>
    <row r="2926" spans="1:8" hidden="1">
      <c r="A2926" s="1">
        <v>42292</v>
      </c>
      <c r="B2926" t="s">
        <v>2</v>
      </c>
      <c r="C2926" t="s">
        <v>250</v>
      </c>
      <c r="D2926" t="s">
        <v>246</v>
      </c>
      <c r="E2926"/>
      <c r="F2926" s="62">
        <v>12</v>
      </c>
      <c r="G2926" s="9">
        <f t="shared" si="123"/>
        <v>200110.61000000031</v>
      </c>
      <c r="H2926" s="62"/>
    </row>
    <row r="2927" spans="1:8" hidden="1">
      <c r="A2927" s="1">
        <v>42323</v>
      </c>
      <c r="B2927" t="s">
        <v>248</v>
      </c>
      <c r="C2927" t="s">
        <v>250</v>
      </c>
      <c r="D2927" t="s">
        <v>252</v>
      </c>
      <c r="E2927"/>
      <c r="F2927" s="62">
        <v>-920.51</v>
      </c>
      <c r="G2927" s="9">
        <f t="shared" si="123"/>
        <v>199190.1000000003</v>
      </c>
      <c r="H2927" s="62"/>
    </row>
    <row r="2928" spans="1:8" hidden="1">
      <c r="A2928" s="1">
        <v>42323</v>
      </c>
      <c r="B2928" t="s">
        <v>263</v>
      </c>
      <c r="C2928" t="s">
        <v>250</v>
      </c>
      <c r="D2928" t="s">
        <v>245</v>
      </c>
      <c r="E2928"/>
      <c r="F2928" s="62">
        <v>968.61</v>
      </c>
      <c r="G2928" s="9">
        <f t="shared" si="123"/>
        <v>200158.71000000028</v>
      </c>
      <c r="H2928" s="62"/>
    </row>
    <row r="2929" spans="1:8" hidden="1">
      <c r="A2929" s="1">
        <v>42323</v>
      </c>
      <c r="B2929" t="s">
        <v>2</v>
      </c>
      <c r="C2929" t="s">
        <v>250</v>
      </c>
      <c r="D2929" t="s">
        <v>246</v>
      </c>
      <c r="E2929"/>
      <c r="F2929" s="62">
        <v>12</v>
      </c>
      <c r="G2929" s="9">
        <f t="shared" si="123"/>
        <v>200170.71000000028</v>
      </c>
      <c r="H2929" s="62"/>
    </row>
    <row r="2930" spans="1:8" hidden="1">
      <c r="A2930" s="1">
        <v>42353</v>
      </c>
      <c r="B2930" t="s">
        <v>248</v>
      </c>
      <c r="C2930" t="s">
        <v>250</v>
      </c>
      <c r="D2930" t="s">
        <v>252</v>
      </c>
      <c r="E2930"/>
      <c r="F2930" s="62">
        <v>-920.51</v>
      </c>
      <c r="G2930" s="9">
        <f t="shared" si="123"/>
        <v>199250.20000000027</v>
      </c>
      <c r="H2930" s="62"/>
    </row>
    <row r="2931" spans="1:8" hidden="1">
      <c r="A2931" s="1">
        <v>42353</v>
      </c>
      <c r="B2931" t="s">
        <v>263</v>
      </c>
      <c r="C2931" t="s">
        <v>250</v>
      </c>
      <c r="D2931" t="s">
        <v>245</v>
      </c>
      <c r="E2931"/>
      <c r="F2931" s="62">
        <v>959.03</v>
      </c>
      <c r="G2931" s="9">
        <f t="shared" si="123"/>
        <v>200209.23000000027</v>
      </c>
      <c r="H2931" s="62"/>
    </row>
    <row r="2932" spans="1:8" hidden="1">
      <c r="A2932" s="1">
        <v>42353</v>
      </c>
      <c r="B2932" t="s">
        <v>2</v>
      </c>
      <c r="C2932" t="s">
        <v>250</v>
      </c>
      <c r="D2932" t="s">
        <v>246</v>
      </c>
      <c r="E2932"/>
      <c r="F2932" s="62">
        <v>12</v>
      </c>
      <c r="G2932" s="9">
        <f t="shared" si="123"/>
        <v>200221.23000000027</v>
      </c>
      <c r="H2932" s="62"/>
    </row>
    <row r="2933" spans="1:8" hidden="1">
      <c r="A2933" s="1">
        <v>42384</v>
      </c>
      <c r="B2933" t="s">
        <v>248</v>
      </c>
      <c r="C2933" t="s">
        <v>250</v>
      </c>
      <c r="D2933" t="s">
        <v>252</v>
      </c>
      <c r="E2933"/>
      <c r="F2933" s="62">
        <v>-920.51</v>
      </c>
      <c r="G2933" s="9">
        <f t="shared" si="123"/>
        <v>199300.72000000026</v>
      </c>
      <c r="H2933" s="62"/>
    </row>
    <row r="2934" spans="1:8" hidden="1">
      <c r="A2934" s="1">
        <v>42384</v>
      </c>
      <c r="B2934" t="s">
        <v>263</v>
      </c>
      <c r="C2934" t="s">
        <v>250</v>
      </c>
      <c r="D2934" t="s">
        <v>245</v>
      </c>
      <c r="E2934"/>
      <c r="F2934" s="62">
        <v>994.65</v>
      </c>
      <c r="G2934" s="9">
        <f t="shared" si="123"/>
        <v>200295.37000000026</v>
      </c>
      <c r="H2934" s="62"/>
    </row>
    <row r="2935" spans="1:8" hidden="1">
      <c r="A2935" s="1">
        <v>42384</v>
      </c>
      <c r="B2935" t="s">
        <v>2</v>
      </c>
      <c r="C2935" t="s">
        <v>250</v>
      </c>
      <c r="D2935" t="s">
        <v>246</v>
      </c>
      <c r="E2935"/>
      <c r="F2935" s="62">
        <v>12</v>
      </c>
      <c r="G2935" s="9">
        <f t="shared" si="123"/>
        <v>200307.37000000026</v>
      </c>
      <c r="H2935" s="62"/>
    </row>
    <row r="2936" spans="1:8" hidden="1">
      <c r="A2936" s="1">
        <v>42415</v>
      </c>
      <c r="B2936" t="s">
        <v>248</v>
      </c>
      <c r="C2936" t="s">
        <v>250</v>
      </c>
      <c r="D2936" t="s">
        <v>252</v>
      </c>
      <c r="E2936"/>
      <c r="F2936" s="62">
        <v>-987.83</v>
      </c>
      <c r="G2936" s="9">
        <f t="shared" si="123"/>
        <v>199319.54000000027</v>
      </c>
      <c r="H2936" s="62"/>
    </row>
    <row r="2937" spans="1:8" hidden="1">
      <c r="A2937" s="1">
        <v>42415</v>
      </c>
      <c r="B2937" t="s">
        <v>263</v>
      </c>
      <c r="C2937" t="s">
        <v>250</v>
      </c>
      <c r="D2937" t="s">
        <v>245</v>
      </c>
      <c r="E2937"/>
      <c r="F2937" s="62">
        <v>995.07</v>
      </c>
      <c r="G2937" s="9">
        <f t="shared" si="123"/>
        <v>200314.61000000028</v>
      </c>
      <c r="H2937" s="62"/>
    </row>
    <row r="2938" spans="1:8" hidden="1">
      <c r="A2938" s="1">
        <v>42415</v>
      </c>
      <c r="B2938" t="s">
        <v>2</v>
      </c>
      <c r="C2938" t="s">
        <v>250</v>
      </c>
      <c r="D2938" t="s">
        <v>246</v>
      </c>
      <c r="E2938"/>
      <c r="F2938" s="62">
        <v>12</v>
      </c>
      <c r="G2938" s="9">
        <f t="shared" si="123"/>
        <v>200326.61000000028</v>
      </c>
      <c r="H2938" s="62"/>
    </row>
    <row r="2939" spans="1:8" hidden="1">
      <c r="A2939" s="1">
        <v>42444</v>
      </c>
      <c r="B2939" t="s">
        <v>248</v>
      </c>
      <c r="C2939" t="s">
        <v>250</v>
      </c>
      <c r="D2939" t="s">
        <v>252</v>
      </c>
      <c r="E2939"/>
      <c r="F2939" s="62">
        <v>-987.83</v>
      </c>
      <c r="G2939" s="9">
        <f t="shared" si="123"/>
        <v>199338.78000000029</v>
      </c>
      <c r="H2939" s="62"/>
    </row>
    <row r="2940" spans="1:8" hidden="1">
      <c r="A2940" s="1">
        <v>42444</v>
      </c>
      <c r="B2940" t="s">
        <v>263</v>
      </c>
      <c r="C2940" t="s">
        <v>250</v>
      </c>
      <c r="D2940" t="s">
        <v>245</v>
      </c>
      <c r="E2940"/>
      <c r="F2940" s="62">
        <v>930.95</v>
      </c>
      <c r="G2940" s="9">
        <f t="shared" si="123"/>
        <v>200269.7300000003</v>
      </c>
      <c r="H2940" s="62"/>
    </row>
    <row r="2941" spans="1:8" hidden="1">
      <c r="A2941" s="1">
        <v>42444</v>
      </c>
      <c r="B2941" t="s">
        <v>2</v>
      </c>
      <c r="C2941" t="s">
        <v>250</v>
      </c>
      <c r="D2941" t="s">
        <v>246</v>
      </c>
      <c r="E2941"/>
      <c r="F2941" s="62">
        <v>12</v>
      </c>
      <c r="G2941" s="9">
        <f t="shared" si="123"/>
        <v>200281.7300000003</v>
      </c>
      <c r="H2941" s="62"/>
    </row>
    <row r="2942" spans="1:8" hidden="1">
      <c r="A2942" s="1">
        <v>42475</v>
      </c>
      <c r="B2942" t="s">
        <v>248</v>
      </c>
      <c r="C2942" t="s">
        <v>250</v>
      </c>
      <c r="D2942" t="s">
        <v>252</v>
      </c>
      <c r="E2942"/>
      <c r="F2942" s="62">
        <v>-987.83</v>
      </c>
      <c r="G2942" s="9">
        <f t="shared" si="123"/>
        <v>199293.90000000031</v>
      </c>
      <c r="H2942" s="62"/>
    </row>
    <row r="2943" spans="1:8" hidden="1">
      <c r="A2943" s="1">
        <v>42475</v>
      </c>
      <c r="B2943" t="s">
        <v>263</v>
      </c>
      <c r="C2943" t="s">
        <v>250</v>
      </c>
      <c r="D2943" t="s">
        <v>245</v>
      </c>
      <c r="E2943"/>
      <c r="F2943" s="62">
        <v>994.94</v>
      </c>
      <c r="G2943" s="9">
        <f t="shared" si="123"/>
        <v>200288.84000000032</v>
      </c>
      <c r="H2943" s="62"/>
    </row>
    <row r="2944" spans="1:8" hidden="1">
      <c r="A2944" s="1">
        <v>42475</v>
      </c>
      <c r="B2944" t="s">
        <v>2</v>
      </c>
      <c r="C2944" t="s">
        <v>250</v>
      </c>
      <c r="D2944" t="s">
        <v>246</v>
      </c>
      <c r="E2944"/>
      <c r="F2944" s="62">
        <v>12</v>
      </c>
      <c r="G2944" s="9">
        <f t="shared" si="123"/>
        <v>200300.84000000032</v>
      </c>
      <c r="H2944" s="62"/>
    </row>
    <row r="2945" spans="1:8" hidden="1">
      <c r="A2945" s="1">
        <v>42505</v>
      </c>
      <c r="B2945" t="s">
        <v>248</v>
      </c>
      <c r="C2945" t="s">
        <v>250</v>
      </c>
      <c r="D2945" t="s">
        <v>252</v>
      </c>
      <c r="E2945"/>
      <c r="F2945" s="62">
        <v>-987.83</v>
      </c>
      <c r="G2945" s="9">
        <f t="shared" si="123"/>
        <v>199313.01000000033</v>
      </c>
      <c r="H2945" s="62"/>
    </row>
    <row r="2946" spans="1:8" hidden="1">
      <c r="A2946" s="1">
        <v>42505</v>
      </c>
      <c r="B2946" t="s">
        <v>263</v>
      </c>
      <c r="C2946" t="s">
        <v>250</v>
      </c>
      <c r="D2946" t="s">
        <v>245</v>
      </c>
      <c r="E2946"/>
      <c r="F2946" s="62">
        <v>962.93</v>
      </c>
      <c r="G2946" s="9">
        <f t="shared" si="123"/>
        <v>200275.94000000032</v>
      </c>
      <c r="H2946" s="62"/>
    </row>
    <row r="2947" spans="1:8" hidden="1">
      <c r="A2947" s="1">
        <v>42505</v>
      </c>
      <c r="B2947" t="s">
        <v>2</v>
      </c>
      <c r="C2947" t="s">
        <v>250</v>
      </c>
      <c r="D2947" t="s">
        <v>246</v>
      </c>
      <c r="E2947"/>
      <c r="F2947" s="62">
        <v>12</v>
      </c>
      <c r="G2947" s="9">
        <f t="shared" si="123"/>
        <v>200287.94000000032</v>
      </c>
      <c r="H2947" s="62"/>
    </row>
    <row r="2948" spans="1:8" hidden="1">
      <c r="A2948" s="1">
        <v>42535</v>
      </c>
      <c r="B2948" t="s">
        <v>263</v>
      </c>
      <c r="C2948" t="s">
        <v>250</v>
      </c>
      <c r="D2948" t="s">
        <v>245</v>
      </c>
      <c r="E2948"/>
      <c r="F2948" s="62">
        <v>931.48</v>
      </c>
      <c r="G2948" s="9">
        <f t="shared" si="123"/>
        <v>201219.42000000033</v>
      </c>
      <c r="H2948" s="62"/>
    </row>
    <row r="2949" spans="1:8" hidden="1">
      <c r="A2949" s="1">
        <v>42535</v>
      </c>
      <c r="B2949" t="s">
        <v>2</v>
      </c>
      <c r="C2949" t="s">
        <v>250</v>
      </c>
      <c r="D2949" t="s">
        <v>246</v>
      </c>
      <c r="E2949"/>
      <c r="F2949" s="62">
        <v>12</v>
      </c>
      <c r="G2949" s="9">
        <f t="shared" si="123"/>
        <v>201231.42000000033</v>
      </c>
      <c r="H2949" s="62"/>
    </row>
    <row r="2950" spans="1:8" hidden="1">
      <c r="A2950" s="1">
        <v>42536</v>
      </c>
      <c r="B2950" t="s">
        <v>248</v>
      </c>
      <c r="C2950" t="s">
        <v>250</v>
      </c>
      <c r="D2950" t="s">
        <v>252</v>
      </c>
      <c r="E2950"/>
      <c r="F2950" s="62">
        <v>-943.48</v>
      </c>
      <c r="G2950" s="9">
        <f t="shared" si="123"/>
        <v>200287.94000000032</v>
      </c>
      <c r="H2950" s="62"/>
    </row>
    <row r="2951" spans="1:8" hidden="1">
      <c r="A2951" s="1">
        <v>42536</v>
      </c>
      <c r="B2951" t="s">
        <v>263</v>
      </c>
      <c r="C2951" t="s">
        <v>250</v>
      </c>
      <c r="D2951" t="s">
        <v>254</v>
      </c>
      <c r="E2951"/>
      <c r="F2951" s="62">
        <v>-0.16</v>
      </c>
      <c r="G2951" s="9">
        <f t="shared" si="123"/>
        <v>200287.78000000032</v>
      </c>
      <c r="H2951" s="62"/>
    </row>
    <row r="2952" spans="1:8" hidden="1">
      <c r="A2952" s="1">
        <v>42565</v>
      </c>
      <c r="B2952" t="s">
        <v>263</v>
      </c>
      <c r="C2952" t="s">
        <v>250</v>
      </c>
      <c r="D2952" t="s">
        <v>245</v>
      </c>
      <c r="E2952"/>
      <c r="F2952" s="62">
        <v>921.87</v>
      </c>
      <c r="G2952" s="9">
        <f t="shared" si="123"/>
        <v>201209.65000000031</v>
      </c>
      <c r="H2952"/>
    </row>
    <row r="2953" spans="1:8" hidden="1">
      <c r="A2953" s="1">
        <v>42565</v>
      </c>
      <c r="B2953" t="s">
        <v>2</v>
      </c>
      <c r="C2953" t="s">
        <v>250</v>
      </c>
      <c r="D2953" t="s">
        <v>246</v>
      </c>
      <c r="E2953"/>
      <c r="F2953" s="62">
        <v>12</v>
      </c>
      <c r="G2953" s="9">
        <f t="shared" si="123"/>
        <v>201221.65000000031</v>
      </c>
      <c r="H2953"/>
    </row>
    <row r="2954" spans="1:8" hidden="1">
      <c r="A2954" s="1">
        <v>42566</v>
      </c>
      <c r="B2954" t="s">
        <v>248</v>
      </c>
      <c r="C2954" t="s">
        <v>250</v>
      </c>
      <c r="D2954" t="s">
        <v>252</v>
      </c>
      <c r="E2954"/>
      <c r="F2954" s="62">
        <v>-933.87</v>
      </c>
      <c r="G2954" s="9">
        <f t="shared" si="123"/>
        <v>200287.78000000032</v>
      </c>
      <c r="H2954"/>
    </row>
    <row r="2955" spans="1:8" hidden="1">
      <c r="A2955" s="1">
        <v>42596</v>
      </c>
      <c r="B2955" t="s">
        <v>263</v>
      </c>
      <c r="C2955" t="s">
        <v>250</v>
      </c>
      <c r="D2955" t="s">
        <v>245</v>
      </c>
      <c r="E2955"/>
      <c r="F2955" s="62">
        <v>952.6</v>
      </c>
      <c r="G2955" s="9">
        <f t="shared" si="123"/>
        <v>201240.38000000032</v>
      </c>
      <c r="H2955"/>
    </row>
    <row r="2956" spans="1:8" hidden="1">
      <c r="A2956" s="1">
        <v>42596</v>
      </c>
      <c r="B2956" t="s">
        <v>2</v>
      </c>
      <c r="C2956" t="s">
        <v>250</v>
      </c>
      <c r="D2956" t="s">
        <v>246</v>
      </c>
      <c r="E2956"/>
      <c r="F2956" s="62">
        <v>12</v>
      </c>
      <c r="G2956" s="9">
        <f t="shared" si="123"/>
        <v>201252.38000000032</v>
      </c>
      <c r="H2956"/>
    </row>
    <row r="2957" spans="1:8" hidden="1">
      <c r="A2957" s="1">
        <v>42597</v>
      </c>
      <c r="B2957" t="s">
        <v>248</v>
      </c>
      <c r="C2957" t="s">
        <v>250</v>
      </c>
      <c r="D2957" t="s">
        <v>252</v>
      </c>
      <c r="E2957"/>
      <c r="F2957" s="62">
        <v>-964.6</v>
      </c>
      <c r="G2957" s="9">
        <f t="shared" si="123"/>
        <v>200287.78000000032</v>
      </c>
      <c r="H2957"/>
    </row>
    <row r="2958" spans="1:8" hidden="1">
      <c r="A2958" s="1">
        <v>42627</v>
      </c>
      <c r="B2958" t="s">
        <v>263</v>
      </c>
      <c r="C2958" t="s">
        <v>250</v>
      </c>
      <c r="D2958" t="s">
        <v>245</v>
      </c>
      <c r="E2958"/>
      <c r="F2958" s="62">
        <v>941.24</v>
      </c>
      <c r="G2958" s="9">
        <f t="shared" si="123"/>
        <v>201229.02000000031</v>
      </c>
      <c r="H2958"/>
    </row>
    <row r="2959" spans="1:8" hidden="1">
      <c r="A2959" s="1">
        <v>42627</v>
      </c>
      <c r="B2959" t="s">
        <v>2</v>
      </c>
      <c r="C2959" t="s">
        <v>250</v>
      </c>
      <c r="D2959" t="s">
        <v>246</v>
      </c>
      <c r="E2959"/>
      <c r="F2959" s="62">
        <v>12</v>
      </c>
      <c r="G2959" s="9">
        <f t="shared" si="123"/>
        <v>201241.02000000031</v>
      </c>
      <c r="H2959"/>
    </row>
    <row r="2960" spans="1:8" hidden="1">
      <c r="A2960" s="1">
        <v>42628</v>
      </c>
      <c r="B2960" t="s">
        <v>248</v>
      </c>
      <c r="C2960" t="s">
        <v>250</v>
      </c>
      <c r="D2960" t="s">
        <v>252</v>
      </c>
      <c r="E2960"/>
      <c r="F2960" s="62">
        <v>-953.24</v>
      </c>
      <c r="G2960" s="9">
        <f t="shared" si="123"/>
        <v>200287.78000000032</v>
      </c>
      <c r="H2960"/>
    </row>
    <row r="2961" spans="1:8" hidden="1">
      <c r="A2961" s="1">
        <v>42657</v>
      </c>
      <c r="B2961" t="s">
        <v>263</v>
      </c>
      <c r="C2961" t="s">
        <v>250</v>
      </c>
      <c r="D2961" t="s">
        <v>245</v>
      </c>
      <c r="E2961"/>
      <c r="F2961" s="62">
        <v>907.06</v>
      </c>
      <c r="G2961" s="9">
        <f t="shared" ref="G2961:G3024" si="124">G2960+F2961</f>
        <v>201194.84000000032</v>
      </c>
      <c r="H2961"/>
    </row>
    <row r="2962" spans="1:8" hidden="1">
      <c r="A2962" s="1">
        <v>42657</v>
      </c>
      <c r="B2962" t="s">
        <v>2</v>
      </c>
      <c r="C2962" t="s">
        <v>250</v>
      </c>
      <c r="D2962" t="s">
        <v>246</v>
      </c>
      <c r="E2962"/>
      <c r="F2962" s="62">
        <v>12</v>
      </c>
      <c r="G2962" s="9">
        <f t="shared" si="124"/>
        <v>201206.84000000032</v>
      </c>
      <c r="H2962"/>
    </row>
    <row r="2963" spans="1:8" hidden="1">
      <c r="A2963" s="1">
        <v>42658</v>
      </c>
      <c r="B2963" t="s">
        <v>248</v>
      </c>
      <c r="C2963" t="s">
        <v>250</v>
      </c>
      <c r="D2963" t="s">
        <v>252</v>
      </c>
      <c r="E2963"/>
      <c r="F2963" s="62">
        <v>-919.06</v>
      </c>
      <c r="G2963" s="9">
        <f t="shared" si="124"/>
        <v>200287.78000000032</v>
      </c>
      <c r="H2963"/>
    </row>
    <row r="2964" spans="1:8" hidden="1">
      <c r="A2964" s="1">
        <v>42688</v>
      </c>
      <c r="B2964" t="s">
        <v>263</v>
      </c>
      <c r="C2964" t="s">
        <v>250</v>
      </c>
      <c r="D2964" t="s">
        <v>245</v>
      </c>
      <c r="E2964"/>
      <c r="F2964" s="62">
        <v>937.29</v>
      </c>
      <c r="G2964" s="9">
        <f t="shared" si="124"/>
        <v>201225.07000000033</v>
      </c>
      <c r="H2964"/>
    </row>
    <row r="2965" spans="1:8" hidden="1">
      <c r="A2965" s="1">
        <v>42688</v>
      </c>
      <c r="B2965" t="s">
        <v>2</v>
      </c>
      <c r="C2965" t="s">
        <v>250</v>
      </c>
      <c r="D2965" t="s">
        <v>246</v>
      </c>
      <c r="E2965"/>
      <c r="F2965" s="62">
        <v>12</v>
      </c>
      <c r="G2965" s="9">
        <f t="shared" si="124"/>
        <v>201237.07000000033</v>
      </c>
      <c r="H2965"/>
    </row>
    <row r="2966" spans="1:8" hidden="1">
      <c r="A2966" s="1">
        <v>42689</v>
      </c>
      <c r="B2966" t="s">
        <v>248</v>
      </c>
      <c r="C2966" t="s">
        <v>250</v>
      </c>
      <c r="D2966" t="s">
        <v>252</v>
      </c>
      <c r="E2966"/>
      <c r="F2966" s="62">
        <v>-949.29</v>
      </c>
      <c r="G2966" s="9">
        <f t="shared" si="124"/>
        <v>200287.78000000032</v>
      </c>
      <c r="H2966"/>
    </row>
    <row r="2967" spans="1:8" hidden="1">
      <c r="A2967" s="1">
        <v>42718</v>
      </c>
      <c r="B2967" t="s">
        <v>263</v>
      </c>
      <c r="C2967" t="s">
        <v>250</v>
      </c>
      <c r="D2967" t="s">
        <v>245</v>
      </c>
      <c r="E2967"/>
      <c r="F2967" s="62">
        <v>907.06</v>
      </c>
      <c r="G2967" s="9">
        <f t="shared" si="124"/>
        <v>201194.84000000032</v>
      </c>
      <c r="H2967"/>
    </row>
    <row r="2968" spans="1:8" hidden="1">
      <c r="A2968" s="1">
        <v>42718</v>
      </c>
      <c r="B2968" t="s">
        <v>2</v>
      </c>
      <c r="C2968" t="s">
        <v>250</v>
      </c>
      <c r="D2968" t="s">
        <v>246</v>
      </c>
      <c r="E2968"/>
      <c r="F2968" s="62">
        <v>12</v>
      </c>
      <c r="G2968" s="9">
        <f t="shared" si="124"/>
        <v>201206.84000000032</v>
      </c>
      <c r="H2968"/>
    </row>
    <row r="2969" spans="1:8" hidden="1">
      <c r="A2969" s="1">
        <v>42719</v>
      </c>
      <c r="B2969" t="s">
        <v>248</v>
      </c>
      <c r="C2969" t="s">
        <v>250</v>
      </c>
      <c r="D2969" t="s">
        <v>252</v>
      </c>
      <c r="E2969"/>
      <c r="F2969" s="62">
        <v>-919.06</v>
      </c>
      <c r="G2969" s="9">
        <f t="shared" si="124"/>
        <v>200287.78000000032</v>
      </c>
      <c r="H2969"/>
    </row>
    <row r="2970" spans="1:8" hidden="1">
      <c r="A2970" s="1">
        <v>42749</v>
      </c>
      <c r="B2970" t="s">
        <v>263</v>
      </c>
      <c r="C2970" t="s">
        <v>250</v>
      </c>
      <c r="D2970" t="s">
        <v>245</v>
      </c>
      <c r="E2970"/>
      <c r="F2970" s="62">
        <v>1008.08</v>
      </c>
      <c r="G2970" s="9">
        <f t="shared" si="124"/>
        <v>201295.86000000031</v>
      </c>
      <c r="H2970"/>
    </row>
    <row r="2971" spans="1:8" hidden="1">
      <c r="A2971" s="1">
        <v>42749</v>
      </c>
      <c r="B2971" t="s">
        <v>2</v>
      </c>
      <c r="C2971" t="s">
        <v>250</v>
      </c>
      <c r="D2971" t="s">
        <v>246</v>
      </c>
      <c r="E2971"/>
      <c r="F2971" s="62">
        <v>12</v>
      </c>
      <c r="G2971" s="9">
        <f t="shared" si="124"/>
        <v>201307.86000000031</v>
      </c>
      <c r="H2971"/>
    </row>
    <row r="2972" spans="1:8" hidden="1">
      <c r="A2972" s="1">
        <v>42750</v>
      </c>
      <c r="B2972" t="s">
        <v>248</v>
      </c>
      <c r="C2972" t="s">
        <v>250</v>
      </c>
      <c r="D2972" t="s">
        <v>252</v>
      </c>
      <c r="E2972"/>
      <c r="F2972" s="62">
        <v>-1020.08</v>
      </c>
      <c r="G2972" s="9">
        <f t="shared" si="124"/>
        <v>200287.78000000032</v>
      </c>
      <c r="H2972"/>
    </row>
    <row r="2973" spans="1:8" hidden="1">
      <c r="A2973" s="1">
        <v>42780</v>
      </c>
      <c r="B2973" t="s">
        <v>263</v>
      </c>
      <c r="C2973" t="s">
        <v>250</v>
      </c>
      <c r="D2973" t="s">
        <v>245</v>
      </c>
      <c r="E2973"/>
      <c r="F2973" s="62">
        <v>1010.44</v>
      </c>
      <c r="G2973" s="9">
        <f t="shared" si="124"/>
        <v>201298.22000000032</v>
      </c>
      <c r="H2973"/>
    </row>
    <row r="2974" spans="1:8" hidden="1">
      <c r="A2974" s="1">
        <v>42780</v>
      </c>
      <c r="B2974" t="s">
        <v>2</v>
      </c>
      <c r="C2974" t="s">
        <v>250</v>
      </c>
      <c r="D2974" t="s">
        <v>246</v>
      </c>
      <c r="E2974"/>
      <c r="F2974" s="62">
        <v>12</v>
      </c>
      <c r="G2974" s="9">
        <f t="shared" si="124"/>
        <v>201310.22000000032</v>
      </c>
      <c r="H2974"/>
    </row>
    <row r="2975" spans="1:8" hidden="1">
      <c r="A2975" s="1">
        <v>42781</v>
      </c>
      <c r="B2975" t="s">
        <v>248</v>
      </c>
      <c r="C2975" t="s">
        <v>250</v>
      </c>
      <c r="D2975" t="s">
        <v>252</v>
      </c>
      <c r="E2975"/>
      <c r="F2975" s="62">
        <v>-1022.44</v>
      </c>
      <c r="G2975" s="9">
        <f t="shared" si="124"/>
        <v>200287.78000000032</v>
      </c>
      <c r="H2975"/>
    </row>
    <row r="2976" spans="1:8" hidden="1">
      <c r="A2976" s="1">
        <v>42808</v>
      </c>
      <c r="B2976" t="s">
        <v>263</v>
      </c>
      <c r="C2976" t="s">
        <v>250</v>
      </c>
      <c r="D2976" t="s">
        <v>245</v>
      </c>
      <c r="E2976"/>
      <c r="F2976" s="62">
        <v>912.65</v>
      </c>
      <c r="G2976" s="9">
        <f t="shared" si="124"/>
        <v>201200.43000000031</v>
      </c>
      <c r="H2976"/>
    </row>
    <row r="2977" spans="1:8" hidden="1">
      <c r="A2977" s="1">
        <v>42808</v>
      </c>
      <c r="B2977" t="s">
        <v>2</v>
      </c>
      <c r="C2977" t="s">
        <v>250</v>
      </c>
      <c r="D2977" t="s">
        <v>246</v>
      </c>
      <c r="E2977"/>
      <c r="F2977" s="62">
        <v>12</v>
      </c>
      <c r="G2977" s="9">
        <f t="shared" si="124"/>
        <v>201212.43000000031</v>
      </c>
      <c r="H2977"/>
    </row>
    <row r="2978" spans="1:8" hidden="1">
      <c r="A2978" s="1">
        <v>42809</v>
      </c>
      <c r="B2978" t="s">
        <v>248</v>
      </c>
      <c r="C2978" t="s">
        <v>250</v>
      </c>
      <c r="D2978" t="s">
        <v>252</v>
      </c>
      <c r="E2978"/>
      <c r="F2978" s="62">
        <v>-924.65</v>
      </c>
      <c r="G2978" s="9">
        <f t="shared" si="124"/>
        <v>200287.78000000032</v>
      </c>
      <c r="H2978"/>
    </row>
    <row r="2979" spans="1:8" hidden="1">
      <c r="A2979" s="1">
        <v>42839</v>
      </c>
      <c r="B2979" t="s">
        <v>263</v>
      </c>
      <c r="C2979" t="s">
        <v>250</v>
      </c>
      <c r="D2979" t="s">
        <v>245</v>
      </c>
      <c r="E2979"/>
      <c r="F2979" s="62">
        <v>1043.3599999999999</v>
      </c>
      <c r="G2979" s="9">
        <f t="shared" si="124"/>
        <v>201331.14000000031</v>
      </c>
      <c r="H2979"/>
    </row>
    <row r="2980" spans="1:8" hidden="1">
      <c r="A2980" s="1">
        <v>42839</v>
      </c>
      <c r="B2980" t="s">
        <v>2</v>
      </c>
      <c r="C2980" t="s">
        <v>250</v>
      </c>
      <c r="D2980" t="s">
        <v>246</v>
      </c>
      <c r="E2980"/>
      <c r="F2980" s="62">
        <v>12</v>
      </c>
      <c r="G2980" s="9">
        <f t="shared" si="124"/>
        <v>201343.14000000031</v>
      </c>
      <c r="H2980"/>
    </row>
    <row r="2981" spans="1:8" hidden="1">
      <c r="A2981" s="1">
        <v>42840</v>
      </c>
      <c r="B2981" t="s">
        <v>248</v>
      </c>
      <c r="C2981" t="s">
        <v>250</v>
      </c>
      <c r="D2981" t="s">
        <v>252</v>
      </c>
      <c r="E2981"/>
      <c r="F2981" s="62">
        <v>-1055.3599999999999</v>
      </c>
      <c r="G2981" s="9">
        <f t="shared" si="124"/>
        <v>200287.78000000032</v>
      </c>
      <c r="H2981"/>
    </row>
    <row r="2982" spans="1:8" hidden="1">
      <c r="A2982" s="1">
        <v>42869</v>
      </c>
      <c r="B2982" t="s">
        <v>263</v>
      </c>
      <c r="C2982" t="s">
        <v>250</v>
      </c>
      <c r="D2982" t="s">
        <v>245</v>
      </c>
      <c r="E2982"/>
      <c r="F2982" s="62">
        <v>1058.67</v>
      </c>
      <c r="G2982" s="9">
        <f t="shared" si="124"/>
        <v>201346.45000000033</v>
      </c>
      <c r="H2982"/>
    </row>
    <row r="2983" spans="1:8" hidden="1">
      <c r="A2983" s="1">
        <v>42869</v>
      </c>
      <c r="B2983" t="s">
        <v>2</v>
      </c>
      <c r="C2983" t="s">
        <v>250</v>
      </c>
      <c r="D2983" t="s">
        <v>246</v>
      </c>
      <c r="E2983"/>
      <c r="F2983" s="62">
        <v>12</v>
      </c>
      <c r="G2983" s="9">
        <f t="shared" si="124"/>
        <v>201358.45000000033</v>
      </c>
      <c r="H2983"/>
    </row>
    <row r="2984" spans="1:8" hidden="1">
      <c r="A2984" s="1">
        <v>42870</v>
      </c>
      <c r="B2984" t="s">
        <v>248</v>
      </c>
      <c r="C2984" t="s">
        <v>250</v>
      </c>
      <c r="D2984" t="s">
        <v>252</v>
      </c>
      <c r="E2984"/>
      <c r="F2984" s="62">
        <v>-1070.67</v>
      </c>
      <c r="G2984" s="9">
        <f t="shared" si="124"/>
        <v>200287.78000000032</v>
      </c>
      <c r="H2984"/>
    </row>
    <row r="2985" spans="1:8" hidden="1">
      <c r="A2985" s="1">
        <v>42900</v>
      </c>
      <c r="B2985" t="s">
        <v>263</v>
      </c>
      <c r="C2985" t="s">
        <v>250</v>
      </c>
      <c r="D2985" t="s">
        <v>245</v>
      </c>
      <c r="E2985"/>
      <c r="F2985" s="62">
        <v>1144.82</v>
      </c>
      <c r="G2985" s="9">
        <f t="shared" si="124"/>
        <v>201432.60000000033</v>
      </c>
      <c r="H2985"/>
    </row>
    <row r="2986" spans="1:8" hidden="1">
      <c r="A2986" s="1">
        <v>42900</v>
      </c>
      <c r="B2986" t="s">
        <v>2</v>
      </c>
      <c r="C2986" t="s">
        <v>250</v>
      </c>
      <c r="D2986" t="s">
        <v>246</v>
      </c>
      <c r="E2986"/>
      <c r="F2986" s="62">
        <v>12</v>
      </c>
      <c r="G2986" s="9">
        <f t="shared" si="124"/>
        <v>201444.60000000033</v>
      </c>
      <c r="H2986"/>
    </row>
    <row r="2987" spans="1:8" hidden="1">
      <c r="A2987" s="1">
        <v>42901</v>
      </c>
      <c r="B2987" t="s">
        <v>248</v>
      </c>
      <c r="C2987" t="s">
        <v>250</v>
      </c>
      <c r="D2987" t="s">
        <v>252</v>
      </c>
      <c r="E2987"/>
      <c r="F2987" s="62">
        <v>-1156.82</v>
      </c>
      <c r="G2987" s="9">
        <f t="shared" si="124"/>
        <v>200287.78000000032</v>
      </c>
      <c r="H2987"/>
    </row>
    <row r="2988" spans="1:8" hidden="1">
      <c r="A2988" s="1">
        <v>42930</v>
      </c>
      <c r="B2988" t="s">
        <v>263</v>
      </c>
      <c r="C2988" t="s">
        <v>250</v>
      </c>
      <c r="D2988" t="s">
        <v>245</v>
      </c>
      <c r="E2988"/>
      <c r="F2988" s="62">
        <v>1135.8800000000001</v>
      </c>
      <c r="G2988" s="9">
        <f t="shared" si="124"/>
        <v>201423.66000000032</v>
      </c>
      <c r="H2988"/>
    </row>
    <row r="2989" spans="1:8" hidden="1">
      <c r="A2989" s="1">
        <v>42930</v>
      </c>
      <c r="B2989" t="s">
        <v>2</v>
      </c>
      <c r="C2989" t="s">
        <v>250</v>
      </c>
      <c r="D2989" t="s">
        <v>246</v>
      </c>
      <c r="E2989"/>
      <c r="F2989" s="62">
        <v>12</v>
      </c>
      <c r="G2989" s="9">
        <f t="shared" si="124"/>
        <v>201435.66000000032</v>
      </c>
      <c r="H2989"/>
    </row>
    <row r="2990" spans="1:8" hidden="1">
      <c r="A2990" s="1">
        <v>42931</v>
      </c>
      <c r="B2990" t="s">
        <v>248</v>
      </c>
      <c r="C2990" t="s">
        <v>250</v>
      </c>
      <c r="D2990" t="s">
        <v>252</v>
      </c>
      <c r="E2990"/>
      <c r="F2990" s="62">
        <v>-1147.8800000000001</v>
      </c>
      <c r="G2990" s="9">
        <f t="shared" si="124"/>
        <v>200287.78000000032</v>
      </c>
      <c r="H2990"/>
    </row>
    <row r="2991" spans="1:8" hidden="1">
      <c r="A2991" s="1">
        <v>42961</v>
      </c>
      <c r="B2991" t="s">
        <v>263</v>
      </c>
      <c r="C2991" t="s">
        <v>250</v>
      </c>
      <c r="D2991" t="s">
        <v>245</v>
      </c>
      <c r="E2991"/>
      <c r="F2991" s="62">
        <v>1202.6600000000001</v>
      </c>
      <c r="G2991" s="9">
        <f t="shared" si="124"/>
        <v>201490.44000000032</v>
      </c>
      <c r="H2991"/>
    </row>
    <row r="2992" spans="1:8" hidden="1">
      <c r="A2992" s="1">
        <v>42961</v>
      </c>
      <c r="B2992" t="s">
        <v>2</v>
      </c>
      <c r="C2992" t="s">
        <v>250</v>
      </c>
      <c r="D2992" t="s">
        <v>246</v>
      </c>
      <c r="E2992"/>
      <c r="F2992" s="62">
        <v>12</v>
      </c>
      <c r="G2992" s="9">
        <f t="shared" si="124"/>
        <v>201502.44000000032</v>
      </c>
      <c r="H2992"/>
    </row>
    <row r="2993" spans="1:8" hidden="1">
      <c r="A2993" s="1">
        <v>42962</v>
      </c>
      <c r="B2993" t="s">
        <v>248</v>
      </c>
      <c r="C2993" t="s">
        <v>250</v>
      </c>
      <c r="D2993" t="s">
        <v>252</v>
      </c>
      <c r="E2993"/>
      <c r="F2993" s="62">
        <v>-1214.6600000000001</v>
      </c>
      <c r="G2993" s="9">
        <f t="shared" si="124"/>
        <v>200287.78000000032</v>
      </c>
      <c r="H2993"/>
    </row>
    <row r="2994" spans="1:8" hidden="1">
      <c r="A2994" s="1">
        <v>42992</v>
      </c>
      <c r="B2994" t="s">
        <v>263</v>
      </c>
      <c r="C2994" t="s">
        <v>250</v>
      </c>
      <c r="D2994" t="s">
        <v>245</v>
      </c>
      <c r="E2994"/>
      <c r="F2994" s="62">
        <v>1202.6600000000001</v>
      </c>
      <c r="G2994" s="9">
        <f t="shared" si="124"/>
        <v>201490.44000000032</v>
      </c>
      <c r="H2994"/>
    </row>
    <row r="2995" spans="1:8" hidden="1">
      <c r="A2995" s="1">
        <v>42992</v>
      </c>
      <c r="B2995" t="s">
        <v>2</v>
      </c>
      <c r="C2995" t="s">
        <v>250</v>
      </c>
      <c r="D2995" t="s">
        <v>246</v>
      </c>
      <c r="E2995"/>
      <c r="F2995" s="62">
        <v>12</v>
      </c>
      <c r="G2995" s="9">
        <f t="shared" si="124"/>
        <v>201502.44000000032</v>
      </c>
      <c r="H2995"/>
    </row>
    <row r="2996" spans="1:8" hidden="1">
      <c r="A2996" s="1">
        <v>42993</v>
      </c>
      <c r="B2996" t="s">
        <v>248</v>
      </c>
      <c r="C2996" t="s">
        <v>250</v>
      </c>
      <c r="D2996" t="s">
        <v>252</v>
      </c>
      <c r="E2996"/>
      <c r="F2996" s="62">
        <v>-1214.6600000000001</v>
      </c>
      <c r="G2996" s="9">
        <f t="shared" si="124"/>
        <v>200287.78000000032</v>
      </c>
      <c r="H2996"/>
    </row>
    <row r="2997" spans="1:8" hidden="1">
      <c r="A2997" s="1">
        <v>43022</v>
      </c>
      <c r="B2997" t="s">
        <v>263</v>
      </c>
      <c r="C2997" t="s">
        <v>250</v>
      </c>
      <c r="D2997" t="s">
        <v>245</v>
      </c>
      <c r="E2997"/>
      <c r="F2997" s="62">
        <v>1163.8599999999999</v>
      </c>
      <c r="G2997" s="9">
        <f t="shared" si="124"/>
        <v>201451.64000000031</v>
      </c>
      <c r="H2997"/>
    </row>
    <row r="2998" spans="1:8" hidden="1">
      <c r="A2998" s="1">
        <v>43022</v>
      </c>
      <c r="B2998" t="s">
        <v>2</v>
      </c>
      <c r="C2998" t="s">
        <v>250</v>
      </c>
      <c r="D2998" t="s">
        <v>246</v>
      </c>
      <c r="E2998"/>
      <c r="F2998" s="62">
        <v>12</v>
      </c>
      <c r="G2998" s="9">
        <f t="shared" si="124"/>
        <v>201463.64000000031</v>
      </c>
      <c r="H2998"/>
    </row>
    <row r="2999" spans="1:8" hidden="1">
      <c r="A2999" s="1">
        <v>43023</v>
      </c>
      <c r="B2999" t="s">
        <v>248</v>
      </c>
      <c r="C2999" t="s">
        <v>250</v>
      </c>
      <c r="D2999" t="s">
        <v>252</v>
      </c>
      <c r="E2999"/>
      <c r="F2999" s="62">
        <v>-1175.8599999999999</v>
      </c>
      <c r="G2999" s="9">
        <f t="shared" si="124"/>
        <v>200287.78000000032</v>
      </c>
      <c r="H2999"/>
    </row>
    <row r="3000" spans="1:8" hidden="1">
      <c r="A3000" s="1">
        <v>43053</v>
      </c>
      <c r="B3000" t="s">
        <v>263</v>
      </c>
      <c r="C3000" t="s">
        <v>250</v>
      </c>
      <c r="D3000" t="s">
        <v>245</v>
      </c>
      <c r="E3000"/>
      <c r="F3000" s="62">
        <v>1202.6600000000001</v>
      </c>
      <c r="G3000" s="9">
        <f t="shared" si="124"/>
        <v>201490.44000000032</v>
      </c>
      <c r="H3000"/>
    </row>
    <row r="3001" spans="1:8" hidden="1">
      <c r="A3001" s="1">
        <v>43053</v>
      </c>
      <c r="B3001" t="s">
        <v>2</v>
      </c>
      <c r="C3001" t="s">
        <v>250</v>
      </c>
      <c r="D3001" t="s">
        <v>246</v>
      </c>
      <c r="E3001"/>
      <c r="F3001" s="62">
        <v>12</v>
      </c>
      <c r="G3001" s="9">
        <f t="shared" si="124"/>
        <v>201502.44000000032</v>
      </c>
      <c r="H3001"/>
    </row>
    <row r="3002" spans="1:8" hidden="1">
      <c r="A3002" s="1">
        <v>43054</v>
      </c>
      <c r="B3002" t="s">
        <v>248</v>
      </c>
      <c r="C3002" t="s">
        <v>250</v>
      </c>
      <c r="D3002" t="s">
        <v>252</v>
      </c>
      <c r="E3002"/>
      <c r="F3002" s="62">
        <v>-1214.6600000000001</v>
      </c>
      <c r="G3002" s="9">
        <f t="shared" si="124"/>
        <v>200287.78000000032</v>
      </c>
      <c r="H3002"/>
    </row>
    <row r="3003" spans="1:8" hidden="1">
      <c r="A3003" s="1">
        <v>43083</v>
      </c>
      <c r="B3003" t="s">
        <v>263</v>
      </c>
      <c r="C3003" t="s">
        <v>250</v>
      </c>
      <c r="D3003" t="s">
        <v>245</v>
      </c>
      <c r="E3003"/>
      <c r="F3003" s="62">
        <v>1163.8599999999999</v>
      </c>
      <c r="G3003" s="9">
        <f t="shared" si="124"/>
        <v>201451.64000000031</v>
      </c>
      <c r="H3003"/>
    </row>
    <row r="3004" spans="1:8" hidden="1">
      <c r="A3004" s="1">
        <v>43083</v>
      </c>
      <c r="B3004" t="s">
        <v>2</v>
      </c>
      <c r="C3004" t="s">
        <v>250</v>
      </c>
      <c r="D3004" t="s">
        <v>246</v>
      </c>
      <c r="E3004"/>
      <c r="F3004" s="62">
        <v>12</v>
      </c>
      <c r="G3004" s="9">
        <f t="shared" si="124"/>
        <v>201463.64000000031</v>
      </c>
      <c r="H3004"/>
    </row>
    <row r="3005" spans="1:8" hidden="1">
      <c r="A3005" s="1">
        <v>43084</v>
      </c>
      <c r="B3005" t="s">
        <v>248</v>
      </c>
      <c r="C3005" t="s">
        <v>250</v>
      </c>
      <c r="D3005" t="s">
        <v>252</v>
      </c>
      <c r="E3005"/>
      <c r="F3005" s="62">
        <v>-1175.8599999999999</v>
      </c>
      <c r="G3005" s="9">
        <f t="shared" si="124"/>
        <v>200287.78000000032</v>
      </c>
      <c r="H3005"/>
    </row>
    <row r="3006" spans="1:8" hidden="1">
      <c r="A3006" s="1">
        <v>43114</v>
      </c>
      <c r="B3006" t="s">
        <v>263</v>
      </c>
      <c r="C3006" t="s">
        <v>250</v>
      </c>
      <c r="D3006" t="s">
        <v>245</v>
      </c>
      <c r="E3006"/>
      <c r="F3006" s="62">
        <v>1202.6600000000001</v>
      </c>
      <c r="G3006" s="9">
        <f t="shared" si="124"/>
        <v>201490.44000000032</v>
      </c>
      <c r="H3006"/>
    </row>
    <row r="3007" spans="1:8" hidden="1">
      <c r="A3007" s="1">
        <v>43114</v>
      </c>
      <c r="B3007" t="s">
        <v>2</v>
      </c>
      <c r="C3007" t="s">
        <v>250</v>
      </c>
      <c r="D3007" t="s">
        <v>246</v>
      </c>
      <c r="E3007"/>
      <c r="F3007" s="62">
        <v>12</v>
      </c>
      <c r="G3007" s="9">
        <f t="shared" si="124"/>
        <v>201502.44000000032</v>
      </c>
      <c r="H3007"/>
    </row>
    <row r="3008" spans="1:8" hidden="1">
      <c r="A3008" s="1">
        <v>43115</v>
      </c>
      <c r="B3008" t="s">
        <v>248</v>
      </c>
      <c r="C3008" t="s">
        <v>250</v>
      </c>
      <c r="D3008" t="s">
        <v>252</v>
      </c>
      <c r="E3008"/>
      <c r="F3008" s="62">
        <v>-1214.6600000000001</v>
      </c>
      <c r="G3008" s="9">
        <f t="shared" si="124"/>
        <v>200287.78000000032</v>
      </c>
      <c r="H3008"/>
    </row>
    <row r="3009" spans="1:9" hidden="1">
      <c r="A3009" s="1">
        <v>43145</v>
      </c>
      <c r="B3009" t="s">
        <v>263</v>
      </c>
      <c r="C3009" t="s">
        <v>250</v>
      </c>
      <c r="D3009" t="s">
        <v>245</v>
      </c>
      <c r="E3009"/>
      <c r="F3009" s="62">
        <v>1202.6600000000001</v>
      </c>
      <c r="G3009" s="9">
        <f t="shared" si="124"/>
        <v>201490.44000000032</v>
      </c>
      <c r="H3009"/>
    </row>
    <row r="3010" spans="1:9" hidden="1">
      <c r="A3010" s="1">
        <v>43145</v>
      </c>
      <c r="B3010" t="s">
        <v>2</v>
      </c>
      <c r="C3010" t="s">
        <v>250</v>
      </c>
      <c r="D3010" t="s">
        <v>246</v>
      </c>
      <c r="E3010"/>
      <c r="F3010" s="62">
        <v>12</v>
      </c>
      <c r="G3010" s="9">
        <f t="shared" si="124"/>
        <v>201502.44000000032</v>
      </c>
      <c r="H3010"/>
    </row>
    <row r="3011" spans="1:9" hidden="1">
      <c r="A3011" s="1">
        <v>43146</v>
      </c>
      <c r="B3011" t="s">
        <v>248</v>
      </c>
      <c r="C3011" t="s">
        <v>250</v>
      </c>
      <c r="D3011" t="s">
        <v>252</v>
      </c>
      <c r="E3011"/>
      <c r="F3011" s="62">
        <v>-1214.6600000000001</v>
      </c>
      <c r="G3011" s="9">
        <f t="shared" si="124"/>
        <v>200287.78000000032</v>
      </c>
      <c r="H3011"/>
    </row>
    <row r="3012" spans="1:9" hidden="1">
      <c r="A3012" s="1">
        <v>43173</v>
      </c>
      <c r="B3012" t="s">
        <v>263</v>
      </c>
      <c r="C3012" t="s">
        <v>250</v>
      </c>
      <c r="D3012" t="s">
        <v>245</v>
      </c>
      <c r="E3012"/>
      <c r="F3012" s="62">
        <v>1086.27</v>
      </c>
      <c r="G3012" s="9">
        <f t="shared" si="124"/>
        <v>201374.05000000031</v>
      </c>
      <c r="H3012"/>
    </row>
    <row r="3013" spans="1:9" hidden="1">
      <c r="A3013" s="1">
        <v>43173</v>
      </c>
      <c r="B3013" t="s">
        <v>2</v>
      </c>
      <c r="C3013" t="s">
        <v>250</v>
      </c>
      <c r="D3013" t="s">
        <v>246</v>
      </c>
      <c r="E3013"/>
      <c r="F3013" s="62">
        <v>12</v>
      </c>
      <c r="G3013" s="9">
        <f t="shared" si="124"/>
        <v>201386.05000000031</v>
      </c>
      <c r="H3013"/>
    </row>
    <row r="3014" spans="1:9" hidden="1">
      <c r="A3014" s="1">
        <v>43174</v>
      </c>
      <c r="B3014" t="s">
        <v>248</v>
      </c>
      <c r="C3014" t="s">
        <v>250</v>
      </c>
      <c r="D3014" t="s">
        <v>252</v>
      </c>
      <c r="E3014"/>
      <c r="F3014" s="62">
        <v>-1098.27</v>
      </c>
      <c r="G3014" s="9">
        <f t="shared" si="124"/>
        <v>200287.78000000032</v>
      </c>
      <c r="H3014"/>
    </row>
    <row r="3015" spans="1:9" hidden="1">
      <c r="A3015" s="1">
        <v>43204</v>
      </c>
      <c r="B3015" t="s">
        <v>263</v>
      </c>
      <c r="C3015" t="s">
        <v>250</v>
      </c>
      <c r="D3015" t="s">
        <v>245</v>
      </c>
      <c r="E3015"/>
      <c r="F3015" s="62">
        <v>1113.76</v>
      </c>
      <c r="G3015" s="9">
        <f t="shared" si="124"/>
        <v>201401.54000000033</v>
      </c>
      <c r="H3015"/>
    </row>
    <row r="3016" spans="1:9" hidden="1">
      <c r="A3016" s="1">
        <v>43204</v>
      </c>
      <c r="B3016" t="s">
        <v>2</v>
      </c>
      <c r="C3016" t="s">
        <v>250</v>
      </c>
      <c r="D3016" t="s">
        <v>246</v>
      </c>
      <c r="E3016"/>
      <c r="F3016" s="62">
        <v>12</v>
      </c>
      <c r="G3016" s="9">
        <f t="shared" si="124"/>
        <v>201413.54000000033</v>
      </c>
      <c r="H3016"/>
    </row>
    <row r="3017" spans="1:9" hidden="1">
      <c r="A3017" s="1">
        <v>43205</v>
      </c>
      <c r="B3017" t="s">
        <v>248</v>
      </c>
      <c r="C3017" t="s">
        <v>250</v>
      </c>
      <c r="D3017" t="s">
        <v>252</v>
      </c>
      <c r="E3017"/>
      <c r="F3017" s="62">
        <v>-1365</v>
      </c>
      <c r="G3017" s="9">
        <f t="shared" si="124"/>
        <v>200048.54000000033</v>
      </c>
      <c r="H3017"/>
    </row>
    <row r="3018" spans="1:9" hidden="1">
      <c r="A3018" s="1">
        <v>43234</v>
      </c>
      <c r="B3018" t="s">
        <v>263</v>
      </c>
      <c r="C3018" t="s">
        <v>250</v>
      </c>
      <c r="D3018" t="s">
        <v>245</v>
      </c>
      <c r="E3018"/>
      <c r="F3018" s="62">
        <v>1073.69</v>
      </c>
      <c r="G3018" s="9">
        <f t="shared" si="124"/>
        <v>201122.23000000033</v>
      </c>
      <c r="H3018" s="62"/>
      <c r="I3018" s="62"/>
    </row>
    <row r="3019" spans="1:9" hidden="1">
      <c r="A3019" s="1">
        <v>43234</v>
      </c>
      <c r="B3019" t="s">
        <v>2</v>
      </c>
      <c r="C3019" t="s">
        <v>250</v>
      </c>
      <c r="D3019" t="s">
        <v>246</v>
      </c>
      <c r="E3019"/>
      <c r="F3019" s="62">
        <v>12</v>
      </c>
      <c r="G3019" s="9">
        <f t="shared" si="124"/>
        <v>201134.23000000033</v>
      </c>
      <c r="H3019" s="62"/>
      <c r="I3019" s="62"/>
    </row>
    <row r="3020" spans="1:9" hidden="1">
      <c r="A3020" s="1">
        <v>43235</v>
      </c>
      <c r="B3020" t="s">
        <v>248</v>
      </c>
      <c r="C3020" t="s">
        <v>250</v>
      </c>
      <c r="D3020" t="s">
        <v>252</v>
      </c>
      <c r="E3020"/>
      <c r="F3020" s="62">
        <v>-1365</v>
      </c>
      <c r="G3020" s="9">
        <f t="shared" si="124"/>
        <v>199769.23000000033</v>
      </c>
      <c r="H3020" s="62"/>
      <c r="I3020" s="62"/>
    </row>
    <row r="3021" spans="1:9" hidden="1">
      <c r="A3021" s="1">
        <v>43265</v>
      </c>
      <c r="B3021" t="s">
        <v>263</v>
      </c>
      <c r="C3021" t="s">
        <v>250</v>
      </c>
      <c r="D3021" t="s">
        <v>245</v>
      </c>
      <c r="E3021"/>
      <c r="F3021" s="62">
        <v>1107.93</v>
      </c>
      <c r="G3021" s="9">
        <f t="shared" si="124"/>
        <v>200877.16000000032</v>
      </c>
      <c r="H3021" s="62"/>
      <c r="I3021" s="62"/>
    </row>
    <row r="3022" spans="1:9" hidden="1">
      <c r="A3022" s="1">
        <v>43265</v>
      </c>
      <c r="B3022" t="s">
        <v>2</v>
      </c>
      <c r="C3022" t="s">
        <v>250</v>
      </c>
      <c r="D3022" t="s">
        <v>246</v>
      </c>
      <c r="E3022"/>
      <c r="F3022" s="62">
        <v>12</v>
      </c>
      <c r="G3022" s="9">
        <f t="shared" si="124"/>
        <v>200889.16000000032</v>
      </c>
      <c r="H3022" s="62"/>
      <c r="I3022" s="62"/>
    </row>
    <row r="3023" spans="1:9" hidden="1">
      <c r="A3023" s="1">
        <v>43266</v>
      </c>
      <c r="B3023" t="s">
        <v>248</v>
      </c>
      <c r="C3023" t="s">
        <v>250</v>
      </c>
      <c r="D3023" t="s">
        <v>252</v>
      </c>
      <c r="E3023"/>
      <c r="F3023" s="62">
        <v>-1365</v>
      </c>
      <c r="G3023" s="9">
        <f t="shared" si="124"/>
        <v>199524.16000000032</v>
      </c>
      <c r="H3023" s="62"/>
      <c r="I3023" s="62"/>
    </row>
    <row r="3024" spans="1:9" hidden="1">
      <c r="A3024" s="1">
        <v>43295</v>
      </c>
      <c r="B3024" t="s">
        <v>263</v>
      </c>
      <c r="C3024" t="s">
        <v>250</v>
      </c>
      <c r="D3024" t="s">
        <v>245</v>
      </c>
      <c r="E3024"/>
      <c r="F3024" s="62">
        <v>1070.8699999999999</v>
      </c>
      <c r="G3024" s="9">
        <f t="shared" si="124"/>
        <v>200595.03000000032</v>
      </c>
      <c r="H3024" s="62"/>
      <c r="I3024" s="62"/>
    </row>
    <row r="3025" spans="1:9" hidden="1">
      <c r="A3025" s="1">
        <v>43295</v>
      </c>
      <c r="B3025" t="s">
        <v>2</v>
      </c>
      <c r="C3025" t="s">
        <v>250</v>
      </c>
      <c r="D3025" t="s">
        <v>246</v>
      </c>
      <c r="E3025"/>
      <c r="F3025" s="62">
        <v>12</v>
      </c>
      <c r="G3025" s="9">
        <f t="shared" ref="G3025:G3088" si="125">G3024+F3025</f>
        <v>200607.03000000032</v>
      </c>
      <c r="H3025" s="62"/>
      <c r="I3025" s="62"/>
    </row>
    <row r="3026" spans="1:9" hidden="1">
      <c r="A3026" s="1">
        <v>43296</v>
      </c>
      <c r="B3026" t="s">
        <v>248</v>
      </c>
      <c r="C3026" t="s">
        <v>250</v>
      </c>
      <c r="D3026" t="s">
        <v>252</v>
      </c>
      <c r="E3026"/>
      <c r="F3026" s="62">
        <v>-1365</v>
      </c>
      <c r="G3026" s="9">
        <f t="shared" si="125"/>
        <v>199242.03000000032</v>
      </c>
      <c r="H3026" s="62"/>
      <c r="I3026" s="62"/>
    </row>
    <row r="3027" spans="1:9" hidden="1">
      <c r="A3027" s="1">
        <v>43326</v>
      </c>
      <c r="B3027" t="s">
        <v>263</v>
      </c>
      <c r="C3027" t="s">
        <v>250</v>
      </c>
      <c r="D3027" t="s">
        <v>245</v>
      </c>
      <c r="E3027"/>
      <c r="F3027" s="62">
        <v>1105</v>
      </c>
      <c r="G3027" s="9">
        <f t="shared" si="125"/>
        <v>200347.03000000032</v>
      </c>
      <c r="H3027" s="62"/>
      <c r="I3027" s="62"/>
    </row>
    <row r="3028" spans="1:9" hidden="1">
      <c r="A3028" s="1">
        <v>43326</v>
      </c>
      <c r="B3028" t="s">
        <v>2</v>
      </c>
      <c r="C3028" t="s">
        <v>250</v>
      </c>
      <c r="D3028" t="s">
        <v>246</v>
      </c>
      <c r="E3028"/>
      <c r="F3028" s="62">
        <v>12</v>
      </c>
      <c r="G3028" s="9">
        <f t="shared" si="125"/>
        <v>200359.03000000032</v>
      </c>
      <c r="H3028" s="62"/>
      <c r="I3028" s="62"/>
    </row>
    <row r="3029" spans="1:9" hidden="1">
      <c r="A3029" s="1">
        <v>43327</v>
      </c>
      <c r="B3029" t="s">
        <v>248</v>
      </c>
      <c r="C3029" t="s">
        <v>250</v>
      </c>
      <c r="D3029" t="s">
        <v>252</v>
      </c>
      <c r="E3029"/>
      <c r="F3029" s="62">
        <v>-1365</v>
      </c>
      <c r="G3029" s="9">
        <f t="shared" si="125"/>
        <v>198994.03000000032</v>
      </c>
      <c r="H3029" s="62"/>
      <c r="I3029" s="62"/>
    </row>
    <row r="3030" spans="1:9" hidden="1">
      <c r="A3030" s="1">
        <v>43357</v>
      </c>
      <c r="B3030" t="s">
        <v>263</v>
      </c>
      <c r="C3030" t="s">
        <v>250</v>
      </c>
      <c r="D3030" t="s">
        <v>245</v>
      </c>
      <c r="E3030"/>
      <c r="F3030" s="62">
        <v>1103.6300000000001</v>
      </c>
      <c r="G3030" s="9">
        <f t="shared" si="125"/>
        <v>200097.66000000032</v>
      </c>
      <c r="H3030" s="62"/>
      <c r="I3030" s="62"/>
    </row>
    <row r="3031" spans="1:9" hidden="1">
      <c r="A3031" s="1">
        <v>43357</v>
      </c>
      <c r="B3031" t="s">
        <v>2</v>
      </c>
      <c r="C3031" t="s">
        <v>250</v>
      </c>
      <c r="D3031" t="s">
        <v>246</v>
      </c>
      <c r="E3031"/>
      <c r="F3031" s="62">
        <v>12</v>
      </c>
      <c r="G3031" s="9">
        <f t="shared" si="125"/>
        <v>200109.66000000032</v>
      </c>
      <c r="H3031" s="62"/>
      <c r="I3031" s="62"/>
    </row>
    <row r="3032" spans="1:9" hidden="1">
      <c r="A3032" s="1">
        <v>43358</v>
      </c>
      <c r="B3032" t="s">
        <v>248</v>
      </c>
      <c r="C3032" t="s">
        <v>250</v>
      </c>
      <c r="D3032" t="s">
        <v>252</v>
      </c>
      <c r="E3032"/>
      <c r="F3032" s="62">
        <v>-1365</v>
      </c>
      <c r="G3032" s="9">
        <f t="shared" si="125"/>
        <v>198744.66000000032</v>
      </c>
      <c r="H3032" s="62"/>
      <c r="I3032" s="62"/>
    </row>
    <row r="3033" spans="1:9" hidden="1">
      <c r="A3033" s="1">
        <v>43387</v>
      </c>
      <c r="B3033" t="s">
        <v>263</v>
      </c>
      <c r="C3033" t="s">
        <v>250</v>
      </c>
      <c r="D3033" t="s">
        <v>245</v>
      </c>
      <c r="E3033"/>
      <c r="F3033" s="62">
        <v>1086.51</v>
      </c>
      <c r="G3033" s="9">
        <f t="shared" si="125"/>
        <v>199831.17000000033</v>
      </c>
      <c r="H3033" s="62"/>
      <c r="I3033" s="62"/>
    </row>
    <row r="3034" spans="1:9" hidden="1">
      <c r="A3034" s="1">
        <v>43387</v>
      </c>
      <c r="B3034" t="s">
        <v>2</v>
      </c>
      <c r="C3034" t="s">
        <v>250</v>
      </c>
      <c r="D3034" t="s">
        <v>246</v>
      </c>
      <c r="E3034"/>
      <c r="F3034" s="62">
        <v>12</v>
      </c>
      <c r="G3034" s="9">
        <f t="shared" si="125"/>
        <v>199843.17000000033</v>
      </c>
      <c r="H3034" s="62"/>
      <c r="I3034" s="62"/>
    </row>
    <row r="3035" spans="1:9" hidden="1">
      <c r="A3035" s="1">
        <v>43388</v>
      </c>
      <c r="B3035" t="s">
        <v>248</v>
      </c>
      <c r="C3035" t="s">
        <v>250</v>
      </c>
      <c r="D3035" t="s">
        <v>252</v>
      </c>
      <c r="E3035"/>
      <c r="F3035" s="62">
        <v>-1365</v>
      </c>
      <c r="G3035" s="9">
        <f t="shared" si="125"/>
        <v>198478.17000000033</v>
      </c>
      <c r="H3035" s="62"/>
      <c r="I3035" s="62"/>
    </row>
    <row r="3036" spans="1:9" hidden="1">
      <c r="A3036" s="1">
        <v>43418</v>
      </c>
      <c r="B3036" t="s">
        <v>263</v>
      </c>
      <c r="C3036" t="s">
        <v>250</v>
      </c>
      <c r="D3036" t="s">
        <v>245</v>
      </c>
      <c r="E3036"/>
      <c r="F3036" s="62">
        <v>1124.3699999999999</v>
      </c>
      <c r="G3036" s="9">
        <f t="shared" si="125"/>
        <v>199602.54000000033</v>
      </c>
      <c r="H3036" s="62"/>
      <c r="I3036" s="62"/>
    </row>
    <row r="3037" spans="1:9" hidden="1">
      <c r="A3037" s="1">
        <v>43418</v>
      </c>
      <c r="B3037" t="s">
        <v>2</v>
      </c>
      <c r="C3037" t="s">
        <v>250</v>
      </c>
      <c r="D3037" t="s">
        <v>246</v>
      </c>
      <c r="E3037"/>
      <c r="F3037" s="62">
        <v>12</v>
      </c>
      <c r="G3037" s="9">
        <f t="shared" si="125"/>
        <v>199614.54000000033</v>
      </c>
      <c r="H3037" s="62"/>
      <c r="I3037" s="62"/>
    </row>
    <row r="3038" spans="1:9" hidden="1">
      <c r="A3038" s="1">
        <v>43419</v>
      </c>
      <c r="B3038" t="s">
        <v>248</v>
      </c>
      <c r="C3038" t="s">
        <v>250</v>
      </c>
      <c r="D3038" t="s">
        <v>252</v>
      </c>
      <c r="E3038"/>
      <c r="F3038" s="62">
        <v>-1365</v>
      </c>
      <c r="G3038" s="9">
        <f t="shared" si="125"/>
        <v>198249.54000000033</v>
      </c>
      <c r="H3038" s="62"/>
      <c r="I3038" s="62"/>
    </row>
    <row r="3039" spans="1:9" hidden="1">
      <c r="A3039" s="1">
        <v>43448</v>
      </c>
      <c r="B3039" t="s">
        <v>263</v>
      </c>
      <c r="C3039" t="s">
        <v>250</v>
      </c>
      <c r="D3039" t="s">
        <v>245</v>
      </c>
      <c r="E3039"/>
      <c r="F3039" s="62">
        <v>1086.8399999999999</v>
      </c>
      <c r="G3039" s="9">
        <f t="shared" si="125"/>
        <v>199336.38000000032</v>
      </c>
      <c r="H3039" s="62"/>
      <c r="I3039" s="62"/>
    </row>
    <row r="3040" spans="1:9" hidden="1">
      <c r="A3040" s="1">
        <v>43448</v>
      </c>
      <c r="B3040" t="s">
        <v>2</v>
      </c>
      <c r="C3040" t="s">
        <v>250</v>
      </c>
      <c r="D3040" t="s">
        <v>246</v>
      </c>
      <c r="E3040"/>
      <c r="F3040" s="62">
        <v>12</v>
      </c>
      <c r="G3040" s="9">
        <f t="shared" si="125"/>
        <v>199348.38000000032</v>
      </c>
      <c r="H3040" s="62"/>
      <c r="I3040" s="62"/>
    </row>
    <row r="3041" spans="1:9" hidden="1">
      <c r="A3041" s="1">
        <v>43449</v>
      </c>
      <c r="B3041" t="s">
        <v>248</v>
      </c>
      <c r="C3041" t="s">
        <v>250</v>
      </c>
      <c r="D3041" t="s">
        <v>252</v>
      </c>
      <c r="E3041"/>
      <c r="F3041" s="62">
        <v>-1386</v>
      </c>
      <c r="G3041" s="9">
        <f t="shared" si="125"/>
        <v>197962.38000000032</v>
      </c>
      <c r="H3041" s="62"/>
      <c r="I3041" s="62"/>
    </row>
    <row r="3042" spans="1:9" hidden="1">
      <c r="A3042" s="1">
        <v>43479</v>
      </c>
      <c r="B3042" t="s">
        <v>263</v>
      </c>
      <c r="C3042" t="s">
        <v>250</v>
      </c>
      <c r="D3042" t="s">
        <v>245</v>
      </c>
      <c r="E3042"/>
      <c r="F3042" s="62">
        <v>1121.44</v>
      </c>
      <c r="G3042" s="9">
        <f t="shared" si="125"/>
        <v>199083.82000000033</v>
      </c>
      <c r="H3042" s="62"/>
      <c r="I3042" s="62"/>
    </row>
    <row r="3043" spans="1:9" hidden="1">
      <c r="A3043" s="1">
        <v>43479</v>
      </c>
      <c r="B3043" t="s">
        <v>2</v>
      </c>
      <c r="C3043" t="s">
        <v>250</v>
      </c>
      <c r="D3043" t="s">
        <v>246</v>
      </c>
      <c r="E3043"/>
      <c r="F3043" s="62">
        <v>12</v>
      </c>
      <c r="G3043" s="9">
        <f t="shared" si="125"/>
        <v>199095.82000000033</v>
      </c>
      <c r="H3043" s="62"/>
      <c r="I3043" s="62"/>
    </row>
    <row r="3044" spans="1:9" hidden="1">
      <c r="A3044" s="1">
        <v>43480</v>
      </c>
      <c r="B3044" t="s">
        <v>248</v>
      </c>
      <c r="C3044" t="s">
        <v>250</v>
      </c>
      <c r="D3044" t="s">
        <v>252</v>
      </c>
      <c r="E3044"/>
      <c r="F3044" s="62">
        <v>-1386</v>
      </c>
      <c r="G3044" s="9">
        <f t="shared" si="125"/>
        <v>197709.82000000033</v>
      </c>
      <c r="H3044" s="62"/>
      <c r="I3044" s="62"/>
    </row>
    <row r="3045" spans="1:9" hidden="1">
      <c r="A3045" s="1">
        <v>43510</v>
      </c>
      <c r="B3045" t="s">
        <v>263</v>
      </c>
      <c r="C3045" t="s">
        <v>250</v>
      </c>
      <c r="D3045" t="s">
        <v>245</v>
      </c>
      <c r="E3045"/>
      <c r="F3045" s="62">
        <v>1120.01</v>
      </c>
      <c r="G3045" s="9">
        <f t="shared" si="125"/>
        <v>198829.83000000034</v>
      </c>
      <c r="H3045" s="62"/>
      <c r="I3045" s="62"/>
    </row>
    <row r="3046" spans="1:9" hidden="1">
      <c r="A3046" s="1">
        <v>43510</v>
      </c>
      <c r="B3046" t="s">
        <v>2</v>
      </c>
      <c r="C3046" t="s">
        <v>250</v>
      </c>
      <c r="D3046" t="s">
        <v>246</v>
      </c>
      <c r="E3046"/>
      <c r="F3046" s="62">
        <v>12</v>
      </c>
      <c r="G3046" s="9">
        <f t="shared" si="125"/>
        <v>198841.83000000034</v>
      </c>
      <c r="H3046" s="62"/>
      <c r="I3046" s="62"/>
    </row>
    <row r="3047" spans="1:9" hidden="1">
      <c r="A3047" s="1">
        <v>43511</v>
      </c>
      <c r="B3047" t="s">
        <v>248</v>
      </c>
      <c r="C3047" t="s">
        <v>250</v>
      </c>
      <c r="D3047" t="s">
        <v>252</v>
      </c>
      <c r="E3047"/>
      <c r="F3047" s="62">
        <v>-1386</v>
      </c>
      <c r="G3047" s="9">
        <f t="shared" si="125"/>
        <v>197455.83000000034</v>
      </c>
      <c r="H3047" s="62"/>
      <c r="I3047" s="62"/>
    </row>
    <row r="3048" spans="1:9" hidden="1">
      <c r="A3048" s="1">
        <v>43538</v>
      </c>
      <c r="B3048" t="s">
        <v>263</v>
      </c>
      <c r="C3048" t="s">
        <v>250</v>
      </c>
      <c r="D3048" t="s">
        <v>245</v>
      </c>
      <c r="E3048"/>
      <c r="F3048" s="62">
        <v>1010.32</v>
      </c>
      <c r="G3048" s="9">
        <f t="shared" si="125"/>
        <v>198466.15000000034</v>
      </c>
      <c r="H3048" s="62"/>
      <c r="I3048" s="62"/>
    </row>
    <row r="3049" spans="1:9" hidden="1">
      <c r="A3049" s="1">
        <v>43538</v>
      </c>
      <c r="B3049" t="s">
        <v>2</v>
      </c>
      <c r="C3049" t="s">
        <v>250</v>
      </c>
      <c r="D3049" t="s">
        <v>246</v>
      </c>
      <c r="E3049"/>
      <c r="F3049" s="62">
        <v>12</v>
      </c>
      <c r="G3049" s="9">
        <f t="shared" si="125"/>
        <v>198478.15000000034</v>
      </c>
      <c r="H3049" s="62"/>
      <c r="I3049" s="62"/>
    </row>
    <row r="3050" spans="1:9" hidden="1">
      <c r="A3050" s="1">
        <v>43539</v>
      </c>
      <c r="B3050" t="s">
        <v>248</v>
      </c>
      <c r="C3050" t="s">
        <v>250</v>
      </c>
      <c r="D3050" t="s">
        <v>252</v>
      </c>
      <c r="E3050"/>
      <c r="F3050" s="62">
        <v>-1386</v>
      </c>
      <c r="G3050" s="9">
        <f t="shared" si="125"/>
        <v>197092.15000000034</v>
      </c>
      <c r="H3050" s="62"/>
      <c r="I3050" s="62"/>
    </row>
    <row r="3051" spans="1:9" hidden="1">
      <c r="A3051" s="1">
        <v>43569</v>
      </c>
      <c r="B3051" t="s">
        <v>263</v>
      </c>
      <c r="C3051" t="s">
        <v>250</v>
      </c>
      <c r="D3051" t="s">
        <v>245</v>
      </c>
      <c r="E3051"/>
      <c r="F3051" s="62">
        <v>1116.51</v>
      </c>
      <c r="G3051" s="9">
        <f t="shared" si="125"/>
        <v>198208.66000000035</v>
      </c>
      <c r="H3051" s="62"/>
      <c r="I3051" s="62"/>
    </row>
    <row r="3052" spans="1:9" hidden="1">
      <c r="A3052" s="1">
        <v>43569</v>
      </c>
      <c r="B3052" t="s">
        <v>2</v>
      </c>
      <c r="C3052" t="s">
        <v>250</v>
      </c>
      <c r="D3052" t="s">
        <v>246</v>
      </c>
      <c r="E3052"/>
      <c r="F3052" s="62">
        <v>12</v>
      </c>
      <c r="G3052" s="9">
        <f t="shared" si="125"/>
        <v>198220.66000000035</v>
      </c>
      <c r="H3052" s="62"/>
      <c r="I3052" s="62"/>
    </row>
    <row r="3053" spans="1:9" hidden="1">
      <c r="A3053" s="1">
        <v>43570</v>
      </c>
      <c r="B3053" t="s">
        <v>248</v>
      </c>
      <c r="C3053" t="s">
        <v>250</v>
      </c>
      <c r="D3053" t="s">
        <v>252</v>
      </c>
      <c r="E3053"/>
      <c r="F3053" s="62">
        <v>-1386</v>
      </c>
      <c r="G3053" s="9">
        <f t="shared" si="125"/>
        <v>196834.66000000035</v>
      </c>
      <c r="H3053" s="62"/>
      <c r="I3053" s="62"/>
    </row>
    <row r="3054" spans="1:9" hidden="1">
      <c r="A3054" s="1">
        <v>43599</v>
      </c>
      <c r="B3054" t="s">
        <v>263</v>
      </c>
      <c r="C3054" t="s">
        <v>250</v>
      </c>
      <c r="D3054" t="s">
        <v>245</v>
      </c>
      <c r="E3054"/>
      <c r="F3054" s="62">
        <v>1079.0899999999999</v>
      </c>
      <c r="G3054" s="9">
        <f t="shared" si="125"/>
        <v>197913.75000000035</v>
      </c>
      <c r="H3054" s="62"/>
      <c r="I3054" s="62"/>
    </row>
    <row r="3055" spans="1:9" hidden="1">
      <c r="A3055" s="1">
        <v>43599</v>
      </c>
      <c r="B3055" t="s">
        <v>2</v>
      </c>
      <c r="C3055" t="s">
        <v>250</v>
      </c>
      <c r="D3055" t="s">
        <v>246</v>
      </c>
      <c r="E3055"/>
      <c r="F3055" s="62">
        <v>12</v>
      </c>
      <c r="G3055" s="9">
        <f t="shared" si="125"/>
        <v>197925.75000000035</v>
      </c>
      <c r="H3055" s="62"/>
      <c r="I3055" s="62"/>
    </row>
    <row r="3056" spans="1:9" hidden="1">
      <c r="A3056" s="1">
        <v>43600</v>
      </c>
      <c r="B3056" t="s">
        <v>248</v>
      </c>
      <c r="C3056" t="s">
        <v>250</v>
      </c>
      <c r="D3056" t="s">
        <v>252</v>
      </c>
      <c r="E3056"/>
      <c r="F3056" s="62">
        <v>-1386</v>
      </c>
      <c r="G3056" s="9">
        <f t="shared" si="125"/>
        <v>196539.75000000035</v>
      </c>
      <c r="H3056" s="62"/>
      <c r="I3056" s="62"/>
    </row>
    <row r="3057" spans="1:9" hidden="1">
      <c r="A3057" s="1">
        <v>43630</v>
      </c>
      <c r="B3057" t="s">
        <v>263</v>
      </c>
      <c r="C3057" t="s">
        <v>250</v>
      </c>
      <c r="D3057" t="s">
        <v>245</v>
      </c>
      <c r="E3057"/>
      <c r="F3057" s="62">
        <v>1113.3800000000001</v>
      </c>
      <c r="G3057" s="9">
        <f t="shared" si="125"/>
        <v>197653.13000000035</v>
      </c>
      <c r="H3057" s="62"/>
      <c r="I3057" s="62"/>
    </row>
    <row r="3058" spans="1:9" hidden="1">
      <c r="A3058" s="1">
        <v>43630</v>
      </c>
      <c r="B3058" t="s">
        <v>2</v>
      </c>
      <c r="C3058" t="s">
        <v>250</v>
      </c>
      <c r="D3058" t="s">
        <v>246</v>
      </c>
      <c r="E3058"/>
      <c r="F3058" s="62">
        <v>12</v>
      </c>
      <c r="G3058" s="9">
        <f t="shared" si="125"/>
        <v>197665.13000000035</v>
      </c>
      <c r="H3058" s="62"/>
      <c r="I3058" s="62"/>
    </row>
    <row r="3059" spans="1:9" hidden="1">
      <c r="A3059" s="1">
        <v>43631</v>
      </c>
      <c r="B3059" t="s">
        <v>248</v>
      </c>
      <c r="C3059" t="s">
        <v>250</v>
      </c>
      <c r="D3059" t="s">
        <v>252</v>
      </c>
      <c r="E3059"/>
      <c r="F3059" s="62">
        <v>-1386</v>
      </c>
      <c r="G3059" s="9">
        <f t="shared" si="125"/>
        <v>196279.13000000035</v>
      </c>
      <c r="H3059" s="62"/>
      <c r="I3059" s="62"/>
    </row>
    <row r="3060" spans="1:9" hidden="1">
      <c r="A3060" s="1">
        <v>43660</v>
      </c>
      <c r="B3060" t="s">
        <v>263</v>
      </c>
      <c r="C3060" t="s">
        <v>250</v>
      </c>
      <c r="D3060" t="s">
        <v>245</v>
      </c>
      <c r="E3060"/>
      <c r="F3060" s="62">
        <v>1047</v>
      </c>
      <c r="G3060" s="9">
        <f t="shared" si="125"/>
        <v>197326.13000000035</v>
      </c>
      <c r="H3060" s="62"/>
      <c r="I3060" s="62"/>
    </row>
    <row r="3061" spans="1:9" hidden="1">
      <c r="A3061" s="1">
        <v>43660</v>
      </c>
      <c r="B3061" t="s">
        <v>2</v>
      </c>
      <c r="C3061" t="s">
        <v>250</v>
      </c>
      <c r="D3061" t="s">
        <v>246</v>
      </c>
      <c r="E3061"/>
      <c r="F3061" s="62">
        <v>12</v>
      </c>
      <c r="G3061" s="9">
        <f t="shared" si="125"/>
        <v>197338.13000000035</v>
      </c>
      <c r="H3061" s="62"/>
      <c r="I3061" s="62"/>
    </row>
    <row r="3062" spans="1:9" hidden="1">
      <c r="A3062" s="1">
        <v>43661</v>
      </c>
      <c r="B3062" t="s">
        <v>248</v>
      </c>
      <c r="C3062" t="s">
        <v>250</v>
      </c>
      <c r="D3062" t="s">
        <v>252</v>
      </c>
      <c r="E3062"/>
      <c r="F3062" s="62">
        <v>-1386</v>
      </c>
      <c r="G3062" s="9">
        <f t="shared" si="125"/>
        <v>195952.13000000035</v>
      </c>
      <c r="H3062" s="62"/>
      <c r="I3062" s="62"/>
    </row>
    <row r="3063" spans="1:9" hidden="1">
      <c r="A3063" s="1">
        <v>43691</v>
      </c>
      <c r="B3063" t="s">
        <v>263</v>
      </c>
      <c r="C3063" t="s">
        <v>250</v>
      </c>
      <c r="D3063" t="s">
        <v>245</v>
      </c>
      <c r="E3063"/>
      <c r="F3063" s="62">
        <v>1044.56</v>
      </c>
      <c r="G3063" s="9">
        <f t="shared" si="125"/>
        <v>196996.69000000035</v>
      </c>
      <c r="H3063" s="62"/>
      <c r="I3063" s="62"/>
    </row>
    <row r="3064" spans="1:9" hidden="1">
      <c r="A3064" s="1">
        <v>43691</v>
      </c>
      <c r="B3064" t="s">
        <v>2</v>
      </c>
      <c r="C3064" t="s">
        <v>250</v>
      </c>
      <c r="D3064" t="s">
        <v>246</v>
      </c>
      <c r="E3064"/>
      <c r="F3064" s="62">
        <v>12</v>
      </c>
      <c r="G3064" s="9">
        <f t="shared" si="125"/>
        <v>197008.69000000035</v>
      </c>
      <c r="H3064" s="62"/>
      <c r="I3064" s="62"/>
    </row>
    <row r="3065" spans="1:9" hidden="1">
      <c r="A3065" s="1">
        <v>43692</v>
      </c>
      <c r="B3065" t="s">
        <v>248</v>
      </c>
      <c r="C3065" t="s">
        <v>250</v>
      </c>
      <c r="D3065" t="s">
        <v>252</v>
      </c>
      <c r="E3065"/>
      <c r="F3065" s="62">
        <v>-1362</v>
      </c>
      <c r="G3065" s="9">
        <f t="shared" si="125"/>
        <v>195646.69000000035</v>
      </c>
      <c r="H3065" s="62"/>
      <c r="I3065" s="62"/>
    </row>
    <row r="3066" spans="1:9" hidden="1">
      <c r="A3066" s="1">
        <v>43722</v>
      </c>
      <c r="B3066" t="s">
        <v>263</v>
      </c>
      <c r="C3066" t="s">
        <v>250</v>
      </c>
      <c r="D3066" t="s">
        <v>245</v>
      </c>
      <c r="E3066"/>
      <c r="F3066" s="62">
        <v>1041.8599999999999</v>
      </c>
      <c r="G3066" s="9">
        <f t="shared" si="125"/>
        <v>196688.55000000034</v>
      </c>
      <c r="H3066" s="62"/>
      <c r="I3066" s="62"/>
    </row>
    <row r="3067" spans="1:9" hidden="1">
      <c r="A3067" s="1">
        <v>43722</v>
      </c>
      <c r="B3067" t="s">
        <v>2</v>
      </c>
      <c r="C3067" t="s">
        <v>250</v>
      </c>
      <c r="D3067" t="s">
        <v>246</v>
      </c>
      <c r="E3067"/>
      <c r="F3067" s="62">
        <v>12</v>
      </c>
      <c r="G3067" s="9">
        <f t="shared" si="125"/>
        <v>196700.55000000034</v>
      </c>
      <c r="H3067" s="62"/>
      <c r="I3067" s="62"/>
    </row>
    <row r="3068" spans="1:9" hidden="1">
      <c r="A3068" s="1">
        <v>43723</v>
      </c>
      <c r="B3068" t="s">
        <v>248</v>
      </c>
      <c r="C3068" t="s">
        <v>250</v>
      </c>
      <c r="D3068" t="s">
        <v>252</v>
      </c>
      <c r="E3068"/>
      <c r="F3068" s="62">
        <v>-1345</v>
      </c>
      <c r="G3068" s="9">
        <f t="shared" si="125"/>
        <v>195355.55000000034</v>
      </c>
      <c r="H3068" s="62"/>
      <c r="I3068" s="62"/>
    </row>
    <row r="3069" spans="1:9" hidden="1">
      <c r="A3069" s="1">
        <v>43752</v>
      </c>
      <c r="B3069" t="s">
        <v>263</v>
      </c>
      <c r="C3069" t="s">
        <v>250</v>
      </c>
      <c r="D3069" t="s">
        <v>245</v>
      </c>
      <c r="E3069"/>
      <c r="F3069" s="62">
        <v>1006.75</v>
      </c>
      <c r="G3069" s="9">
        <f t="shared" si="125"/>
        <v>196362.30000000034</v>
      </c>
      <c r="H3069" s="62"/>
      <c r="I3069" s="62"/>
    </row>
    <row r="3070" spans="1:9" hidden="1">
      <c r="A3070" s="1">
        <v>43752</v>
      </c>
      <c r="B3070" t="s">
        <v>2</v>
      </c>
      <c r="C3070" t="s">
        <v>250</v>
      </c>
      <c r="D3070" t="s">
        <v>246</v>
      </c>
      <c r="E3070"/>
      <c r="F3070" s="62">
        <v>12</v>
      </c>
      <c r="G3070" s="9">
        <f t="shared" si="125"/>
        <v>196374.30000000034</v>
      </c>
      <c r="H3070" s="62"/>
      <c r="I3070" s="62"/>
    </row>
    <row r="3071" spans="1:9" hidden="1">
      <c r="A3071" s="1">
        <v>43753</v>
      </c>
      <c r="B3071" t="s">
        <v>248</v>
      </c>
      <c r="C3071" t="s">
        <v>250</v>
      </c>
      <c r="D3071" t="s">
        <v>252</v>
      </c>
      <c r="E3071"/>
      <c r="F3071" s="62">
        <v>-1345</v>
      </c>
      <c r="G3071" s="9">
        <f t="shared" si="125"/>
        <v>195029.30000000034</v>
      </c>
      <c r="H3071" s="62"/>
      <c r="I3071" s="62"/>
    </row>
    <row r="3072" spans="1:9" hidden="1">
      <c r="A3072" s="1">
        <v>43783</v>
      </c>
      <c r="B3072" t="s">
        <v>263</v>
      </c>
      <c r="C3072" t="s">
        <v>250</v>
      </c>
      <c r="D3072" t="s">
        <v>245</v>
      </c>
      <c r="E3072"/>
      <c r="F3072" s="62">
        <v>1014.53</v>
      </c>
      <c r="G3072" s="9">
        <f t="shared" si="125"/>
        <v>196043.83000000034</v>
      </c>
      <c r="H3072" s="62"/>
      <c r="I3072" s="62"/>
    </row>
    <row r="3073" spans="1:9" hidden="1">
      <c r="A3073" s="1">
        <v>43783</v>
      </c>
      <c r="B3073" t="s">
        <v>2</v>
      </c>
      <c r="C3073" t="s">
        <v>250</v>
      </c>
      <c r="D3073" t="s">
        <v>246</v>
      </c>
      <c r="E3073"/>
      <c r="F3073" s="62">
        <v>12</v>
      </c>
      <c r="G3073" s="9">
        <f t="shared" si="125"/>
        <v>196055.83000000034</v>
      </c>
      <c r="H3073" s="62"/>
      <c r="I3073" s="62"/>
    </row>
    <row r="3074" spans="1:9" hidden="1">
      <c r="A3074" s="1">
        <v>43784</v>
      </c>
      <c r="B3074" t="s">
        <v>248</v>
      </c>
      <c r="C3074" t="s">
        <v>250</v>
      </c>
      <c r="D3074" t="s">
        <v>252</v>
      </c>
      <c r="E3074"/>
      <c r="F3074" s="62">
        <v>-1345</v>
      </c>
      <c r="G3074" s="9">
        <f t="shared" si="125"/>
        <v>194710.83000000034</v>
      </c>
      <c r="H3074" s="62"/>
      <c r="I3074" s="62"/>
    </row>
    <row r="3075" spans="1:9" hidden="1">
      <c r="A3075" s="1">
        <v>43813</v>
      </c>
      <c r="B3075" t="s">
        <v>263</v>
      </c>
      <c r="C3075" t="s">
        <v>250</v>
      </c>
      <c r="D3075" t="s">
        <v>245</v>
      </c>
      <c r="E3075"/>
      <c r="F3075" s="62">
        <v>979.42</v>
      </c>
      <c r="G3075" s="9">
        <f t="shared" si="125"/>
        <v>195690.25000000035</v>
      </c>
      <c r="H3075" s="62"/>
      <c r="I3075" s="62"/>
    </row>
    <row r="3076" spans="1:9" hidden="1">
      <c r="A3076" s="1">
        <v>43813</v>
      </c>
      <c r="B3076" t="s">
        <v>2</v>
      </c>
      <c r="C3076" t="s">
        <v>250</v>
      </c>
      <c r="D3076" t="s">
        <v>246</v>
      </c>
      <c r="E3076"/>
      <c r="F3076" s="62">
        <v>12</v>
      </c>
      <c r="G3076" s="9">
        <f t="shared" si="125"/>
        <v>195702.25000000035</v>
      </c>
      <c r="H3076" s="62"/>
      <c r="I3076" s="62"/>
    </row>
    <row r="3077" spans="1:9" hidden="1">
      <c r="A3077" s="1">
        <v>43814</v>
      </c>
      <c r="B3077" t="s">
        <v>248</v>
      </c>
      <c r="C3077" t="s">
        <v>250</v>
      </c>
      <c r="D3077" t="s">
        <v>252</v>
      </c>
      <c r="E3077"/>
      <c r="F3077" s="62">
        <v>-1327</v>
      </c>
      <c r="G3077" s="9">
        <f t="shared" si="125"/>
        <v>194375.25000000035</v>
      </c>
      <c r="H3077" s="62"/>
      <c r="I3077" s="62"/>
    </row>
    <row r="3078" spans="1:9" hidden="1">
      <c r="A3078" s="1">
        <v>43844</v>
      </c>
      <c r="B3078" t="s">
        <v>263</v>
      </c>
      <c r="C3078" t="s">
        <v>250</v>
      </c>
      <c r="D3078" t="s">
        <v>245</v>
      </c>
      <c r="E3078"/>
      <c r="F3078" s="62">
        <v>1010.33</v>
      </c>
      <c r="G3078" s="9">
        <f t="shared" si="125"/>
        <v>195385.58000000034</v>
      </c>
      <c r="H3078" s="62"/>
      <c r="I3078" s="62"/>
    </row>
    <row r="3079" spans="1:9" hidden="1">
      <c r="A3079" s="1">
        <v>43844</v>
      </c>
      <c r="B3079" t="s">
        <v>2</v>
      </c>
      <c r="C3079" t="s">
        <v>250</v>
      </c>
      <c r="D3079" t="s">
        <v>246</v>
      </c>
      <c r="E3079"/>
      <c r="F3079" s="62">
        <v>12</v>
      </c>
      <c r="G3079" s="9">
        <f t="shared" si="125"/>
        <v>195397.58000000034</v>
      </c>
      <c r="H3079" s="62"/>
      <c r="I3079" s="62"/>
    </row>
    <row r="3080" spans="1:9" hidden="1">
      <c r="A3080" s="1">
        <v>43845</v>
      </c>
      <c r="B3080" t="s">
        <v>248</v>
      </c>
      <c r="C3080" t="s">
        <v>250</v>
      </c>
      <c r="D3080" t="s">
        <v>252</v>
      </c>
      <c r="E3080"/>
      <c r="F3080" s="62">
        <v>-1327</v>
      </c>
      <c r="G3080" s="9">
        <f t="shared" si="125"/>
        <v>194070.58000000034</v>
      </c>
      <c r="H3080" s="62"/>
      <c r="I3080" s="75">
        <v>6.1199999999999997E-2</v>
      </c>
    </row>
    <row r="3081" spans="1:9" hidden="1">
      <c r="A3081" s="1">
        <v>43875</v>
      </c>
      <c r="B3081" t="s">
        <v>263</v>
      </c>
      <c r="C3081" t="s">
        <v>250</v>
      </c>
      <c r="D3081" t="s">
        <v>245</v>
      </c>
      <c r="E3081"/>
      <c r="F3081" s="62">
        <v>1008.74</v>
      </c>
      <c r="G3081" s="9">
        <f t="shared" si="125"/>
        <v>195079.32000000033</v>
      </c>
      <c r="H3081" s="62"/>
      <c r="I3081" s="62"/>
    </row>
    <row r="3082" spans="1:9" hidden="1">
      <c r="A3082" s="1">
        <v>43875</v>
      </c>
      <c r="B3082" t="s">
        <v>2</v>
      </c>
      <c r="C3082" t="s">
        <v>250</v>
      </c>
      <c r="D3082" t="s">
        <v>246</v>
      </c>
      <c r="E3082"/>
      <c r="F3082" s="62">
        <v>12</v>
      </c>
      <c r="G3082" s="9">
        <f t="shared" si="125"/>
        <v>195091.32000000033</v>
      </c>
      <c r="H3082" s="62"/>
      <c r="I3082" s="62"/>
    </row>
    <row r="3083" spans="1:9" hidden="1">
      <c r="A3083" s="1">
        <v>43876</v>
      </c>
      <c r="B3083" t="s">
        <v>248</v>
      </c>
      <c r="C3083" t="s">
        <v>250</v>
      </c>
      <c r="D3083" t="s">
        <v>252</v>
      </c>
      <c r="E3083"/>
      <c r="F3083" s="62">
        <v>-1327</v>
      </c>
      <c r="G3083" s="9">
        <f t="shared" si="125"/>
        <v>193764.32000000033</v>
      </c>
      <c r="H3083" s="62"/>
      <c r="I3083" s="62"/>
    </row>
    <row r="3084" spans="1:9" hidden="1">
      <c r="A3084" s="1">
        <v>43904</v>
      </c>
      <c r="B3084" t="s">
        <v>263</v>
      </c>
      <c r="C3084" t="s">
        <v>250</v>
      </c>
      <c r="D3084" t="s">
        <v>245</v>
      </c>
      <c r="E3084"/>
      <c r="F3084" s="62">
        <v>942.17</v>
      </c>
      <c r="G3084" s="9">
        <f t="shared" si="125"/>
        <v>194706.49000000034</v>
      </c>
      <c r="H3084" s="62"/>
      <c r="I3084" s="62"/>
    </row>
    <row r="3085" spans="1:9" hidden="1">
      <c r="A3085" s="1">
        <v>43904</v>
      </c>
      <c r="B3085" t="s">
        <v>2</v>
      </c>
      <c r="C3085" t="s">
        <v>250</v>
      </c>
      <c r="D3085" t="s">
        <v>246</v>
      </c>
      <c r="E3085"/>
      <c r="F3085" s="62">
        <v>12</v>
      </c>
      <c r="G3085" s="9">
        <f t="shared" si="125"/>
        <v>194718.49000000034</v>
      </c>
      <c r="H3085" s="62"/>
      <c r="I3085" s="62"/>
    </row>
    <row r="3086" spans="1:9" hidden="1">
      <c r="A3086" s="1">
        <v>43905</v>
      </c>
      <c r="B3086" t="s">
        <v>248</v>
      </c>
      <c r="C3086" t="s">
        <v>250</v>
      </c>
      <c r="D3086" t="s">
        <v>252</v>
      </c>
      <c r="E3086"/>
      <c r="F3086" s="62">
        <v>-1327</v>
      </c>
      <c r="G3086" s="9">
        <f t="shared" si="125"/>
        <v>193391.49000000034</v>
      </c>
      <c r="H3086" s="62"/>
      <c r="I3086" s="62"/>
    </row>
    <row r="3087" spans="1:9" hidden="1">
      <c r="A3087" s="1">
        <v>43935</v>
      </c>
      <c r="B3087" t="s">
        <v>263</v>
      </c>
      <c r="C3087" t="s">
        <v>250</v>
      </c>
      <c r="D3087" t="s">
        <v>245</v>
      </c>
      <c r="E3087"/>
      <c r="F3087" s="62">
        <v>966.8</v>
      </c>
      <c r="G3087" s="9">
        <f t="shared" si="125"/>
        <v>194358.29000000033</v>
      </c>
      <c r="H3087" s="62"/>
      <c r="I3087" s="62"/>
    </row>
    <row r="3088" spans="1:9" hidden="1">
      <c r="A3088" s="1">
        <v>43935</v>
      </c>
      <c r="B3088" t="s">
        <v>2</v>
      </c>
      <c r="C3088" t="s">
        <v>250</v>
      </c>
      <c r="D3088" t="s">
        <v>246</v>
      </c>
      <c r="E3088"/>
      <c r="F3088" s="62">
        <v>12</v>
      </c>
      <c r="G3088" s="9">
        <f t="shared" si="125"/>
        <v>194370.29000000033</v>
      </c>
      <c r="H3088" s="62"/>
      <c r="I3088" s="62"/>
    </row>
    <row r="3089" spans="1:9" hidden="1">
      <c r="A3089" s="1">
        <v>43936</v>
      </c>
      <c r="B3089" t="s">
        <v>248</v>
      </c>
      <c r="C3089" t="s">
        <v>250</v>
      </c>
      <c r="D3089" t="s">
        <v>252</v>
      </c>
      <c r="E3089"/>
      <c r="F3089" s="62">
        <v>-1327</v>
      </c>
      <c r="G3089" s="9">
        <f t="shared" ref="G3089:G3131" si="126">G3088+F3089</f>
        <v>193043.29000000033</v>
      </c>
      <c r="H3089" s="62"/>
      <c r="I3089" s="62"/>
    </row>
    <row r="3090" spans="1:9" hidden="1">
      <c r="A3090" s="1">
        <v>43965</v>
      </c>
      <c r="B3090" t="s">
        <v>263</v>
      </c>
      <c r="C3090" t="s">
        <v>250</v>
      </c>
      <c r="D3090" t="s">
        <v>245</v>
      </c>
      <c r="E3090"/>
      <c r="F3090" s="62">
        <v>931.37</v>
      </c>
      <c r="G3090" s="9">
        <f t="shared" si="126"/>
        <v>193974.66000000032</v>
      </c>
      <c r="H3090" s="62"/>
      <c r="I3090" s="62"/>
    </row>
    <row r="3091" spans="1:9" hidden="1">
      <c r="A3091" s="1">
        <v>43965</v>
      </c>
      <c r="B3091" t="s">
        <v>2</v>
      </c>
      <c r="C3091" t="s">
        <v>250</v>
      </c>
      <c r="D3091" t="s">
        <v>246</v>
      </c>
      <c r="E3091"/>
      <c r="F3091" s="62">
        <v>12</v>
      </c>
      <c r="G3091" s="9">
        <f t="shared" si="126"/>
        <v>193986.66000000032</v>
      </c>
      <c r="H3091" s="62"/>
      <c r="I3091" s="62"/>
    </row>
    <row r="3092" spans="1:9" hidden="1">
      <c r="A3092" s="1">
        <v>43966</v>
      </c>
      <c r="B3092" t="s">
        <v>248</v>
      </c>
      <c r="C3092" t="s">
        <v>250</v>
      </c>
      <c r="D3092" t="s">
        <v>252</v>
      </c>
      <c r="E3092"/>
      <c r="F3092" s="62">
        <v>-1291</v>
      </c>
      <c r="G3092" s="9">
        <f t="shared" si="126"/>
        <v>192695.66000000032</v>
      </c>
      <c r="H3092" s="62"/>
      <c r="I3092" s="62"/>
    </row>
    <row r="3093" spans="1:9" hidden="1">
      <c r="A3093" s="1">
        <v>43996</v>
      </c>
      <c r="B3093" t="s">
        <v>263</v>
      </c>
      <c r="C3093" t="s">
        <v>250</v>
      </c>
      <c r="D3093" t="s">
        <v>245</v>
      </c>
      <c r="E3093"/>
      <c r="F3093" s="62">
        <v>960.68</v>
      </c>
      <c r="G3093" s="9">
        <f t="shared" si="126"/>
        <v>193656.34000000032</v>
      </c>
      <c r="H3093" s="62"/>
      <c r="I3093" s="62"/>
    </row>
    <row r="3094" spans="1:9" hidden="1">
      <c r="A3094" s="1">
        <v>43996</v>
      </c>
      <c r="B3094" t="s">
        <v>2</v>
      </c>
      <c r="C3094" t="s">
        <v>250</v>
      </c>
      <c r="D3094" t="s">
        <v>246</v>
      </c>
      <c r="E3094"/>
      <c r="F3094" s="62">
        <v>12</v>
      </c>
      <c r="G3094" s="9">
        <f t="shared" si="126"/>
        <v>193668.34000000032</v>
      </c>
      <c r="H3094" s="62"/>
      <c r="I3094" s="62"/>
    </row>
    <row r="3095" spans="1:9" hidden="1">
      <c r="A3095" s="1">
        <v>43997</v>
      </c>
      <c r="B3095" t="s">
        <v>248</v>
      </c>
      <c r="C3095" t="s">
        <v>250</v>
      </c>
      <c r="D3095" t="s">
        <v>252</v>
      </c>
      <c r="E3095"/>
      <c r="F3095" s="62">
        <v>-1291</v>
      </c>
      <c r="G3095" s="9">
        <f t="shared" si="126"/>
        <v>192377.34000000032</v>
      </c>
      <c r="H3095" s="62" t="s">
        <v>326</v>
      </c>
      <c r="I3095" s="62"/>
    </row>
    <row r="3096" spans="1:9" hidden="1">
      <c r="A3096" s="1">
        <v>44026</v>
      </c>
      <c r="B3096" t="s">
        <v>263</v>
      </c>
      <c r="C3096" t="s">
        <v>250</v>
      </c>
      <c r="D3096" t="s">
        <v>245</v>
      </c>
      <c r="E3096"/>
      <c r="F3096" s="62">
        <v>928.15</v>
      </c>
      <c r="G3096" s="9">
        <f t="shared" si="126"/>
        <v>193305.49000000031</v>
      </c>
      <c r="H3096" s="62"/>
      <c r="I3096" s="62"/>
    </row>
    <row r="3097" spans="1:9" hidden="1">
      <c r="A3097" s="1">
        <v>44026</v>
      </c>
      <c r="B3097" t="s">
        <v>2</v>
      </c>
      <c r="C3097" t="s">
        <v>250</v>
      </c>
      <c r="D3097" t="s">
        <v>246</v>
      </c>
      <c r="E3097"/>
      <c r="F3097" s="62">
        <v>12</v>
      </c>
      <c r="G3097" s="9">
        <f t="shared" si="126"/>
        <v>193317.49000000031</v>
      </c>
      <c r="H3097" s="62"/>
      <c r="I3097" s="62"/>
    </row>
    <row r="3098" spans="1:9" hidden="1">
      <c r="A3098" s="1">
        <v>44027</v>
      </c>
      <c r="B3098" t="s">
        <v>248</v>
      </c>
      <c r="C3098" t="s">
        <v>250</v>
      </c>
      <c r="D3098" t="s">
        <v>252</v>
      </c>
      <c r="E3098"/>
      <c r="F3098" s="62">
        <v>-1291</v>
      </c>
      <c r="G3098" s="9">
        <f t="shared" si="126"/>
        <v>192026.49000000031</v>
      </c>
      <c r="H3098" s="62"/>
      <c r="I3098" s="62"/>
    </row>
    <row r="3099" spans="1:9" hidden="1">
      <c r="A3099" s="1">
        <v>44057</v>
      </c>
      <c r="B3099" t="s">
        <v>263</v>
      </c>
      <c r="C3099" t="s">
        <v>250</v>
      </c>
      <c r="D3099" t="s">
        <v>245</v>
      </c>
      <c r="E3099"/>
      <c r="F3099" s="62">
        <v>957.34</v>
      </c>
      <c r="G3099" s="9">
        <f t="shared" si="126"/>
        <v>192983.83000000031</v>
      </c>
      <c r="H3099" s="62"/>
      <c r="I3099" s="62"/>
    </row>
    <row r="3100" spans="1:9" hidden="1">
      <c r="A3100" s="1">
        <v>44057</v>
      </c>
      <c r="B3100" t="s">
        <v>2</v>
      </c>
      <c r="C3100" t="s">
        <v>250</v>
      </c>
      <c r="D3100" t="s">
        <v>246</v>
      </c>
      <c r="E3100"/>
      <c r="F3100" s="62">
        <v>12</v>
      </c>
      <c r="G3100" s="9">
        <f t="shared" si="126"/>
        <v>192995.83000000031</v>
      </c>
      <c r="H3100" s="62"/>
      <c r="I3100" s="62"/>
    </row>
    <row r="3101" spans="1:9" hidden="1">
      <c r="A3101" s="1">
        <v>44058</v>
      </c>
      <c r="B3101" t="s">
        <v>248</v>
      </c>
      <c r="C3101" t="s">
        <v>250</v>
      </c>
      <c r="D3101" t="s">
        <v>252</v>
      </c>
      <c r="E3101"/>
      <c r="F3101" s="62">
        <v>-1291</v>
      </c>
      <c r="G3101" s="9">
        <f t="shared" si="126"/>
        <v>191704.83000000031</v>
      </c>
      <c r="H3101" s="62"/>
      <c r="I3101" s="62"/>
    </row>
    <row r="3102" spans="1:9" hidden="1">
      <c r="A3102" s="1">
        <v>44088</v>
      </c>
      <c r="B3102" t="s">
        <v>263</v>
      </c>
      <c r="C3102" t="s">
        <v>250</v>
      </c>
      <c r="D3102" t="s">
        <v>245</v>
      </c>
      <c r="E3102"/>
      <c r="F3102" s="62">
        <v>955.74</v>
      </c>
      <c r="G3102" s="9">
        <f t="shared" si="126"/>
        <v>192660.5700000003</v>
      </c>
      <c r="H3102" s="62"/>
      <c r="I3102" s="62"/>
    </row>
    <row r="3103" spans="1:9" hidden="1">
      <c r="A3103" s="1">
        <v>44088</v>
      </c>
      <c r="B3103" t="s">
        <v>2</v>
      </c>
      <c r="C3103" t="s">
        <v>250</v>
      </c>
      <c r="D3103" t="s">
        <v>246</v>
      </c>
      <c r="E3103"/>
      <c r="F3103" s="62">
        <v>12</v>
      </c>
      <c r="G3103" s="9">
        <f t="shared" si="126"/>
        <v>192672.5700000003</v>
      </c>
      <c r="H3103" s="62"/>
      <c r="I3103" s="62"/>
    </row>
    <row r="3104" spans="1:9" hidden="1">
      <c r="A3104" s="1">
        <v>44089</v>
      </c>
      <c r="B3104" t="s">
        <v>248</v>
      </c>
      <c r="C3104" t="s">
        <v>250</v>
      </c>
      <c r="D3104" t="s">
        <v>252</v>
      </c>
      <c r="E3104"/>
      <c r="F3104" s="62">
        <v>-1291</v>
      </c>
      <c r="G3104" s="9">
        <f t="shared" si="126"/>
        <v>191381.5700000003</v>
      </c>
      <c r="H3104" s="62"/>
      <c r="I3104" s="62"/>
    </row>
    <row r="3105" spans="1:9" hidden="1">
      <c r="A3105" s="1">
        <v>44118</v>
      </c>
      <c r="B3105" t="s">
        <v>263</v>
      </c>
      <c r="C3105" t="s">
        <v>250</v>
      </c>
      <c r="D3105" t="s">
        <v>245</v>
      </c>
      <c r="E3105"/>
      <c r="F3105" s="62">
        <v>923.35</v>
      </c>
      <c r="G3105" s="9">
        <f t="shared" si="126"/>
        <v>192304.9200000003</v>
      </c>
      <c r="H3105" s="62"/>
      <c r="I3105" s="62"/>
    </row>
    <row r="3106" spans="1:9" hidden="1">
      <c r="A3106" s="1">
        <v>44118</v>
      </c>
      <c r="B3106" t="s">
        <v>2</v>
      </c>
      <c r="C3106" t="s">
        <v>250</v>
      </c>
      <c r="D3106" t="s">
        <v>246</v>
      </c>
      <c r="E3106"/>
      <c r="F3106" s="62">
        <v>12</v>
      </c>
      <c r="G3106" s="9">
        <f t="shared" si="126"/>
        <v>192316.9200000003</v>
      </c>
      <c r="H3106" s="62"/>
      <c r="I3106" s="62"/>
    </row>
    <row r="3107" spans="1:9" hidden="1">
      <c r="A3107" s="1">
        <v>44119</v>
      </c>
      <c r="B3107" t="s">
        <v>248</v>
      </c>
      <c r="C3107" t="s">
        <v>250</v>
      </c>
      <c r="D3107" t="s">
        <v>252</v>
      </c>
      <c r="E3107"/>
      <c r="F3107" s="62">
        <v>-1291</v>
      </c>
      <c r="G3107" s="9">
        <f t="shared" si="126"/>
        <v>191025.9200000003</v>
      </c>
      <c r="H3107" s="62"/>
      <c r="I3107" s="62"/>
    </row>
    <row r="3108" spans="1:9" hidden="1">
      <c r="A3108" s="1">
        <v>44149</v>
      </c>
      <c r="B3108" t="s">
        <v>263</v>
      </c>
      <c r="C3108" t="s">
        <v>250</v>
      </c>
      <c r="D3108" t="s">
        <v>245</v>
      </c>
      <c r="E3108"/>
      <c r="F3108" s="62">
        <v>952.36</v>
      </c>
      <c r="G3108" s="9">
        <f t="shared" si="126"/>
        <v>191978.28000000029</v>
      </c>
      <c r="H3108" s="62"/>
      <c r="I3108" s="62"/>
    </row>
    <row r="3109" spans="1:9" hidden="1">
      <c r="A3109" s="1">
        <v>44149</v>
      </c>
      <c r="B3109" t="s">
        <v>2</v>
      </c>
      <c r="C3109" t="s">
        <v>250</v>
      </c>
      <c r="D3109" t="s">
        <v>246</v>
      </c>
      <c r="E3109"/>
      <c r="F3109" s="62">
        <v>12</v>
      </c>
      <c r="G3109" s="9">
        <f t="shared" si="126"/>
        <v>191990.28000000029</v>
      </c>
      <c r="H3109" s="62"/>
      <c r="I3109" s="62"/>
    </row>
    <row r="3110" spans="1:9" hidden="1">
      <c r="A3110" s="1">
        <v>44150</v>
      </c>
      <c r="B3110" t="s">
        <v>248</v>
      </c>
      <c r="C3110" t="s">
        <v>250</v>
      </c>
      <c r="D3110" t="s">
        <v>252</v>
      </c>
      <c r="E3110"/>
      <c r="F3110" s="62">
        <v>-1291</v>
      </c>
      <c r="G3110" s="9">
        <f t="shared" si="126"/>
        <v>190699.28000000029</v>
      </c>
      <c r="H3110" s="62"/>
      <c r="I3110" s="62"/>
    </row>
    <row r="3111" spans="1:9" hidden="1">
      <c r="A3111" s="1">
        <v>44179</v>
      </c>
      <c r="B3111" t="s">
        <v>263</v>
      </c>
      <c r="C3111" t="s">
        <v>250</v>
      </c>
      <c r="D3111" t="s">
        <v>245</v>
      </c>
      <c r="E3111"/>
      <c r="F3111" s="62">
        <v>920.06</v>
      </c>
      <c r="G3111" s="9">
        <f t="shared" si="126"/>
        <v>191619.34000000029</v>
      </c>
      <c r="H3111" s="62"/>
      <c r="I3111" s="62"/>
    </row>
    <row r="3112" spans="1:9" hidden="1">
      <c r="A3112" s="1">
        <v>44179</v>
      </c>
      <c r="B3112" t="s">
        <v>2</v>
      </c>
      <c r="C3112" t="s">
        <v>250</v>
      </c>
      <c r="D3112" t="s">
        <v>246</v>
      </c>
      <c r="E3112"/>
      <c r="F3112" s="62">
        <v>12</v>
      </c>
      <c r="G3112" s="9">
        <f t="shared" si="126"/>
        <v>191631.34000000029</v>
      </c>
      <c r="H3112" s="62"/>
      <c r="I3112" s="62"/>
    </row>
    <row r="3113" spans="1:9" hidden="1">
      <c r="A3113" s="1">
        <v>44180</v>
      </c>
      <c r="B3113" t="s">
        <v>248</v>
      </c>
      <c r="C3113" t="s">
        <v>250</v>
      </c>
      <c r="D3113" t="s">
        <v>252</v>
      </c>
      <c r="E3113"/>
      <c r="F3113" s="62">
        <v>-1291</v>
      </c>
      <c r="G3113" s="9">
        <f t="shared" si="126"/>
        <v>190340.34000000029</v>
      </c>
      <c r="H3113" s="62"/>
      <c r="I3113" s="62"/>
    </row>
    <row r="3114" spans="1:9" hidden="1">
      <c r="A3114" s="1">
        <v>44210</v>
      </c>
      <c r="B3114" t="s">
        <v>263</v>
      </c>
      <c r="C3114" t="s">
        <v>250</v>
      </c>
      <c r="D3114" t="s">
        <v>245</v>
      </c>
      <c r="E3114"/>
      <c r="F3114" s="62">
        <v>948.94</v>
      </c>
      <c r="G3114" s="9">
        <f t="shared" si="126"/>
        <v>191289.28000000029</v>
      </c>
      <c r="H3114" s="62"/>
      <c r="I3114" s="62"/>
    </row>
    <row r="3115" spans="1:9" hidden="1">
      <c r="A3115" s="1">
        <v>44210</v>
      </c>
      <c r="B3115" t="s">
        <v>2</v>
      </c>
      <c r="C3115" t="s">
        <v>250</v>
      </c>
      <c r="D3115" t="s">
        <v>246</v>
      </c>
      <c r="E3115"/>
      <c r="F3115" s="62">
        <v>12</v>
      </c>
      <c r="G3115" s="9">
        <f t="shared" si="126"/>
        <v>191301.28000000029</v>
      </c>
      <c r="H3115" s="62"/>
      <c r="I3115" s="62"/>
    </row>
    <row r="3116" spans="1:9" hidden="1">
      <c r="A3116" s="1">
        <v>44211</v>
      </c>
      <c r="B3116" t="s">
        <v>248</v>
      </c>
      <c r="C3116" t="s">
        <v>250</v>
      </c>
      <c r="D3116" t="s">
        <v>252</v>
      </c>
      <c r="E3116"/>
      <c r="F3116" s="62">
        <v>-1291</v>
      </c>
      <c r="G3116" s="9">
        <f t="shared" si="126"/>
        <v>190010.28000000029</v>
      </c>
      <c r="H3116" s="62"/>
      <c r="I3116" s="75"/>
    </row>
    <row r="3117" spans="1:9" hidden="1">
      <c r="A3117" s="1">
        <v>44241</v>
      </c>
      <c r="B3117" t="s">
        <v>263</v>
      </c>
      <c r="C3117" t="s">
        <v>250</v>
      </c>
      <c r="D3117" t="s">
        <v>245</v>
      </c>
      <c r="E3117"/>
      <c r="F3117" s="62">
        <v>947.29</v>
      </c>
      <c r="G3117" s="9">
        <f t="shared" si="126"/>
        <v>190957.5700000003</v>
      </c>
      <c r="H3117" s="62"/>
      <c r="I3117" s="62"/>
    </row>
    <row r="3118" spans="1:9" hidden="1">
      <c r="A3118" s="1">
        <v>44241</v>
      </c>
      <c r="B3118" t="s">
        <v>2</v>
      </c>
      <c r="C3118" t="s">
        <v>250</v>
      </c>
      <c r="D3118" t="s">
        <v>246</v>
      </c>
      <c r="E3118"/>
      <c r="F3118" s="62">
        <v>12</v>
      </c>
      <c r="G3118" s="9">
        <f t="shared" si="126"/>
        <v>190969.5700000003</v>
      </c>
      <c r="H3118" s="62"/>
      <c r="I3118" s="62"/>
    </row>
    <row r="3119" spans="1:9" hidden="1">
      <c r="A3119" s="1">
        <v>44242</v>
      </c>
      <c r="B3119" t="s">
        <v>248</v>
      </c>
      <c r="C3119" t="s">
        <v>250</v>
      </c>
      <c r="D3119" t="s">
        <v>252</v>
      </c>
      <c r="E3119"/>
      <c r="F3119" s="62">
        <v>-1291</v>
      </c>
      <c r="G3119" s="9">
        <f t="shared" si="126"/>
        <v>189678.5700000003</v>
      </c>
      <c r="H3119" s="62"/>
      <c r="I3119" s="62"/>
    </row>
    <row r="3120" spans="1:9" hidden="1">
      <c r="A3120" s="1">
        <v>44269</v>
      </c>
      <c r="B3120" t="s">
        <v>263</v>
      </c>
      <c r="C3120" t="s">
        <v>250</v>
      </c>
      <c r="D3120" t="s">
        <v>245</v>
      </c>
      <c r="E3120"/>
      <c r="F3120" s="62">
        <v>854.13</v>
      </c>
      <c r="G3120" s="9">
        <f t="shared" si="126"/>
        <v>190532.7000000003</v>
      </c>
      <c r="H3120" s="62"/>
      <c r="I3120" s="62"/>
    </row>
    <row r="3121" spans="1:9" hidden="1">
      <c r="A3121" s="1">
        <v>44269</v>
      </c>
      <c r="B3121" t="s">
        <v>2</v>
      </c>
      <c r="C3121" t="s">
        <v>250</v>
      </c>
      <c r="D3121" t="s">
        <v>246</v>
      </c>
      <c r="E3121"/>
      <c r="F3121" s="62">
        <v>12</v>
      </c>
      <c r="G3121" s="9">
        <f t="shared" si="126"/>
        <v>190544.7000000003</v>
      </c>
      <c r="H3121" s="62"/>
      <c r="I3121" s="62"/>
    </row>
    <row r="3122" spans="1:9" hidden="1">
      <c r="A3122" s="1">
        <v>44270</v>
      </c>
      <c r="B3122" t="s">
        <v>248</v>
      </c>
      <c r="C3122" t="s">
        <v>250</v>
      </c>
      <c r="D3122" t="s">
        <v>252</v>
      </c>
      <c r="E3122"/>
      <c r="F3122" s="62">
        <v>-1291</v>
      </c>
      <c r="G3122" s="9">
        <f t="shared" si="126"/>
        <v>189253.7000000003</v>
      </c>
      <c r="H3122" s="62"/>
      <c r="I3122" s="62"/>
    </row>
    <row r="3123" spans="1:9" hidden="1">
      <c r="A3123" s="1">
        <v>44300</v>
      </c>
      <c r="B3123" t="s">
        <v>263</v>
      </c>
      <c r="C3123" t="s">
        <v>250</v>
      </c>
      <c r="D3123" t="s">
        <v>245</v>
      </c>
      <c r="E3123"/>
      <c r="F3123" s="62">
        <v>943.52</v>
      </c>
      <c r="G3123" s="9">
        <f t="shared" si="126"/>
        <v>190197.22000000029</v>
      </c>
      <c r="H3123" s="62"/>
      <c r="I3123" s="62"/>
    </row>
    <row r="3124" spans="1:9" hidden="1">
      <c r="A3124" s="1">
        <v>44300</v>
      </c>
      <c r="B3124" t="s">
        <v>2</v>
      </c>
      <c r="C3124" t="s">
        <v>250</v>
      </c>
      <c r="D3124" t="s">
        <v>246</v>
      </c>
      <c r="E3124"/>
      <c r="F3124" s="62">
        <v>12</v>
      </c>
      <c r="G3124" s="9">
        <f t="shared" si="126"/>
        <v>190209.22000000029</v>
      </c>
      <c r="H3124" s="62"/>
      <c r="I3124" s="62"/>
    </row>
    <row r="3125" spans="1:9" hidden="1">
      <c r="A3125" s="1">
        <v>44301</v>
      </c>
      <c r="B3125" t="s">
        <v>248</v>
      </c>
      <c r="C3125" t="s">
        <v>250</v>
      </c>
      <c r="D3125" t="s">
        <v>252</v>
      </c>
      <c r="E3125"/>
      <c r="F3125" s="62">
        <v>-1291</v>
      </c>
      <c r="G3125" s="9">
        <f t="shared" si="126"/>
        <v>188918.22000000029</v>
      </c>
      <c r="H3125" s="62"/>
      <c r="I3125" s="75"/>
    </row>
    <row r="3126" spans="1:9" hidden="1">
      <c r="A3126" s="1">
        <v>44330</v>
      </c>
      <c r="B3126" t="s">
        <v>263</v>
      </c>
      <c r="C3126" t="s">
        <v>250</v>
      </c>
      <c r="D3126" t="s">
        <v>245</v>
      </c>
      <c r="E3126"/>
      <c r="F3126" s="62">
        <v>911.47</v>
      </c>
      <c r="G3126" s="9">
        <f t="shared" si="126"/>
        <v>189829.69000000029</v>
      </c>
      <c r="H3126" s="62"/>
      <c r="I3126" s="62"/>
    </row>
    <row r="3127" spans="1:9" hidden="1">
      <c r="A3127" s="1">
        <v>44330</v>
      </c>
      <c r="B3127" t="s">
        <v>2</v>
      </c>
      <c r="C3127" t="s">
        <v>250</v>
      </c>
      <c r="D3127" t="s">
        <v>246</v>
      </c>
      <c r="E3127"/>
      <c r="F3127" s="62">
        <v>12</v>
      </c>
      <c r="G3127" s="9">
        <f t="shared" si="126"/>
        <v>189841.69000000029</v>
      </c>
      <c r="H3127" s="62"/>
      <c r="I3127" s="62"/>
    </row>
    <row r="3128" spans="1:9" hidden="1">
      <c r="A3128" s="1">
        <v>44331</v>
      </c>
      <c r="B3128" t="s">
        <v>248</v>
      </c>
      <c r="C3128" t="s">
        <v>250</v>
      </c>
      <c r="D3128" t="s">
        <v>252</v>
      </c>
      <c r="E3128"/>
      <c r="F3128" s="62">
        <v>-1291</v>
      </c>
      <c r="G3128" s="9">
        <f t="shared" si="126"/>
        <v>188550.69000000029</v>
      </c>
      <c r="H3128" s="62"/>
      <c r="I3128" s="62"/>
    </row>
    <row r="3129" spans="1:9" hidden="1">
      <c r="A3129" s="1">
        <v>44361</v>
      </c>
      <c r="B3129" t="s">
        <v>263</v>
      </c>
      <c r="C3129" t="s">
        <v>250</v>
      </c>
      <c r="D3129" t="s">
        <v>245</v>
      </c>
      <c r="E3129"/>
      <c r="F3129" s="62">
        <v>940.02</v>
      </c>
      <c r="G3129" s="9">
        <f t="shared" si="126"/>
        <v>189490.71000000028</v>
      </c>
      <c r="H3129" s="62"/>
      <c r="I3129" s="62"/>
    </row>
    <row r="3130" spans="1:9" hidden="1">
      <c r="A3130" s="1">
        <v>44361</v>
      </c>
      <c r="B3130" t="s">
        <v>2</v>
      </c>
      <c r="C3130" t="s">
        <v>250</v>
      </c>
      <c r="D3130" t="s">
        <v>246</v>
      </c>
      <c r="E3130"/>
      <c r="F3130" s="62">
        <v>12</v>
      </c>
      <c r="G3130" s="9">
        <f t="shared" si="126"/>
        <v>189502.71000000028</v>
      </c>
      <c r="H3130" s="62"/>
      <c r="I3130" s="62"/>
    </row>
    <row r="3131" spans="1:9" hidden="1">
      <c r="A3131" s="1">
        <v>44362</v>
      </c>
      <c r="B3131" t="s">
        <v>248</v>
      </c>
      <c r="C3131" t="s">
        <v>250</v>
      </c>
      <c r="D3131" t="s">
        <v>252</v>
      </c>
      <c r="E3131"/>
      <c r="F3131" s="62">
        <v>-1291</v>
      </c>
      <c r="G3131" s="9">
        <f t="shared" si="126"/>
        <v>188211.71000000028</v>
      </c>
      <c r="H3131" s="62"/>
      <c r="I3131" s="75">
        <v>5.8700000000000002E-2</v>
      </c>
    </row>
    <row r="3132" spans="1:9" hidden="1">
      <c r="A3132" s="1">
        <v>44391</v>
      </c>
      <c r="B3132" t="s">
        <v>263</v>
      </c>
      <c r="C3132" t="s">
        <v>250</v>
      </c>
      <c r="D3132" t="s">
        <v>245</v>
      </c>
      <c r="E3132"/>
      <c r="F3132" s="62">
        <v>908.06</v>
      </c>
      <c r="G3132" s="9">
        <f t="shared" ref="G3132:G3134" si="127">G3131+F3132</f>
        <v>189119.77000000028</v>
      </c>
    </row>
    <row r="3133" spans="1:9" hidden="1">
      <c r="A3133" s="1">
        <v>44391</v>
      </c>
      <c r="B3133" t="s">
        <v>2</v>
      </c>
      <c r="C3133" t="s">
        <v>250</v>
      </c>
      <c r="D3133" t="s">
        <v>246</v>
      </c>
      <c r="E3133"/>
      <c r="F3133" s="62">
        <v>12</v>
      </c>
      <c r="G3133" s="9">
        <f t="shared" si="127"/>
        <v>189131.77000000028</v>
      </c>
    </row>
    <row r="3134" spans="1:9" hidden="1">
      <c r="A3134" s="1">
        <v>44392</v>
      </c>
      <c r="B3134" t="s">
        <v>248</v>
      </c>
      <c r="C3134" t="s">
        <v>250</v>
      </c>
      <c r="D3134" t="s">
        <v>252</v>
      </c>
      <c r="E3134"/>
      <c r="F3134" s="62">
        <v>-1291</v>
      </c>
      <c r="G3134" s="9">
        <f t="shared" si="127"/>
        <v>187840.77000000028</v>
      </c>
    </row>
    <row r="3135" spans="1:9" hidden="1">
      <c r="A3135" s="1">
        <v>44422</v>
      </c>
      <c r="B3135" t="s">
        <v>263</v>
      </c>
      <c r="C3135" t="s">
        <v>250</v>
      </c>
      <c r="D3135" t="s">
        <v>245</v>
      </c>
      <c r="E3135"/>
      <c r="F3135" s="62">
        <v>936.48</v>
      </c>
      <c r="G3135" s="9">
        <f t="shared" ref="G3135:G3143" si="128">G3134+F3135</f>
        <v>188777.25000000029</v>
      </c>
    </row>
    <row r="3136" spans="1:9" hidden="1">
      <c r="A3136" s="1">
        <v>44422</v>
      </c>
      <c r="B3136" t="s">
        <v>2</v>
      </c>
      <c r="C3136" t="s">
        <v>250</v>
      </c>
      <c r="D3136" t="s">
        <v>246</v>
      </c>
      <c r="E3136"/>
      <c r="F3136" s="62">
        <v>12</v>
      </c>
      <c r="G3136" s="9">
        <f t="shared" si="128"/>
        <v>188789.25000000029</v>
      </c>
    </row>
    <row r="3137" spans="1:7" hidden="1">
      <c r="A3137" s="1">
        <v>44423</v>
      </c>
      <c r="B3137" t="s">
        <v>248</v>
      </c>
      <c r="C3137" t="s">
        <v>250</v>
      </c>
      <c r="D3137" t="s">
        <v>252</v>
      </c>
      <c r="E3137"/>
      <c r="F3137" s="62">
        <v>-1291</v>
      </c>
      <c r="G3137" s="9">
        <f t="shared" si="128"/>
        <v>187498.25000000029</v>
      </c>
    </row>
    <row r="3138" spans="1:7" hidden="1">
      <c r="A3138" s="1">
        <v>44453</v>
      </c>
      <c r="B3138" t="s">
        <v>263</v>
      </c>
      <c r="C3138" t="s">
        <v>250</v>
      </c>
      <c r="D3138" t="s">
        <v>245</v>
      </c>
      <c r="E3138"/>
      <c r="F3138" s="62">
        <v>934.77</v>
      </c>
      <c r="G3138" s="9">
        <f t="shared" si="128"/>
        <v>188433.02000000028</v>
      </c>
    </row>
    <row r="3139" spans="1:7" hidden="1">
      <c r="A3139" s="1">
        <v>44453</v>
      </c>
      <c r="B3139" t="s">
        <v>2</v>
      </c>
      <c r="C3139" t="s">
        <v>250</v>
      </c>
      <c r="D3139" t="s">
        <v>246</v>
      </c>
      <c r="E3139"/>
      <c r="F3139" s="62">
        <v>12</v>
      </c>
      <c r="G3139" s="9">
        <f t="shared" si="128"/>
        <v>188445.02000000028</v>
      </c>
    </row>
    <row r="3140" spans="1:7" hidden="1">
      <c r="A3140" s="1">
        <v>44454</v>
      </c>
      <c r="B3140" t="s">
        <v>248</v>
      </c>
      <c r="C3140" t="s">
        <v>250</v>
      </c>
      <c r="D3140" t="s">
        <v>252</v>
      </c>
      <c r="E3140"/>
      <c r="F3140" s="62">
        <v>-1291</v>
      </c>
      <c r="G3140" s="9">
        <f t="shared" si="128"/>
        <v>187154.02000000028</v>
      </c>
    </row>
    <row r="3141" spans="1:7" hidden="1">
      <c r="A3141" s="1">
        <v>44480</v>
      </c>
      <c r="B3141" t="s">
        <v>263</v>
      </c>
      <c r="C3141" t="s">
        <v>250</v>
      </c>
      <c r="D3141" t="s">
        <v>245</v>
      </c>
      <c r="E3141"/>
      <c r="F3141" s="62">
        <v>782.56</v>
      </c>
      <c r="G3141" s="9">
        <f t="shared" si="128"/>
        <v>187936.58000000028</v>
      </c>
    </row>
    <row r="3142" spans="1:7" hidden="1">
      <c r="A3142" s="1">
        <v>44480</v>
      </c>
      <c r="B3142" t="s">
        <v>2</v>
      </c>
      <c r="C3142" t="s">
        <v>250</v>
      </c>
      <c r="D3142" t="s">
        <v>246</v>
      </c>
      <c r="E3142"/>
      <c r="F3142" s="62">
        <v>12</v>
      </c>
      <c r="G3142" s="9">
        <f t="shared" si="128"/>
        <v>187948.58000000028</v>
      </c>
    </row>
    <row r="3143" spans="1:7" hidden="1">
      <c r="A3143" s="1">
        <v>44480</v>
      </c>
      <c r="B3143" t="s">
        <v>248</v>
      </c>
      <c r="C3143" t="s">
        <v>250</v>
      </c>
      <c r="D3143" t="s">
        <v>252</v>
      </c>
      <c r="E3143"/>
      <c r="F3143" s="62">
        <v>-187948.58</v>
      </c>
      <c r="G3143" s="9">
        <f t="shared" si="128"/>
        <v>2.9103830456733704E-10</v>
      </c>
    </row>
  </sheetData>
  <autoFilter ref="A12:G175" xr:uid="{125A02B4-3875-45F8-9871-9EDE397BAB2A}"/>
  <phoneticPr fontId="28" type="noConversion"/>
  <pageMargins left="0.7" right="0.7" top="0.75" bottom="0.75" header="0.3" footer="0.3"/>
  <pageSetup paperSize="9" orientation="portrait" horizontalDpi="300" r:id="rId1"/>
  <headerFooter>
    <oddFooter>&amp;R&amp;D; &amp;Z&amp;F : &amp;A; 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703B-4F71-4EE1-A9E6-DB11775171EB}">
  <sheetPr>
    <pageSetUpPr fitToPage="1"/>
  </sheetPr>
  <dimension ref="A1:C29"/>
  <sheetViews>
    <sheetView workbookViewId="0">
      <selection activeCell="C20" sqref="C20"/>
    </sheetView>
  </sheetViews>
  <sheetFormatPr defaultRowHeight="15.75"/>
  <cols>
    <col min="1" max="1" width="47.85546875" customWidth="1"/>
    <col min="2" max="2" width="23.5703125" bestFit="1" customWidth="1"/>
    <col min="3" max="3" width="17.5703125" bestFit="1" customWidth="1"/>
    <col min="4" max="4" width="12.140625" bestFit="1" customWidth="1"/>
    <col min="5" max="6" width="10.85546875" customWidth="1"/>
    <col min="7" max="7" width="12.140625" bestFit="1" customWidth="1"/>
    <col min="8" max="8" width="11" bestFit="1" customWidth="1"/>
    <col min="9" max="9" width="9.28515625" bestFit="1" customWidth="1"/>
    <col min="10" max="10" width="12.5703125" bestFit="1" customWidth="1"/>
    <col min="11" max="11" width="11.42578125" bestFit="1" customWidth="1"/>
    <col min="12" max="12" width="10.5703125" bestFit="1" customWidth="1"/>
    <col min="13" max="13" width="10.7109375" bestFit="1" customWidth="1"/>
  </cols>
  <sheetData>
    <row r="1" spans="1:3" ht="19.5">
      <c r="A1" s="189" t="s">
        <v>10</v>
      </c>
      <c r="B1" s="16"/>
    </row>
    <row r="2" spans="1:3" ht="19.5">
      <c r="A2" s="189" t="s">
        <v>737</v>
      </c>
    </row>
    <row r="3" spans="1:3" ht="19.5">
      <c r="A3" s="189" t="s">
        <v>414</v>
      </c>
    </row>
    <row r="4" spans="1:3" ht="19.5">
      <c r="A4" s="189"/>
    </row>
    <row r="5" spans="1:3" ht="19.5">
      <c r="A5" s="189" t="s">
        <v>738</v>
      </c>
    </row>
    <row r="7" spans="1:3" ht="16.5" thickBot="1"/>
    <row r="8" spans="1:3">
      <c r="A8" s="398" t="s">
        <v>742</v>
      </c>
      <c r="B8" s="36"/>
    </row>
    <row r="9" spans="1:3" ht="31.5">
      <c r="A9" s="355" t="s">
        <v>739</v>
      </c>
      <c r="B9" s="396" t="s">
        <v>740</v>
      </c>
    </row>
    <row r="10" spans="1:3">
      <c r="A10" s="356">
        <v>44649</v>
      </c>
      <c r="B10" s="37">
        <v>0.75100999999999996</v>
      </c>
    </row>
    <row r="11" spans="1:3" ht="16.5" thickBot="1">
      <c r="A11" s="397">
        <v>44742</v>
      </c>
      <c r="B11" s="38">
        <f>ROUND(72151.28/104503.92,5)</f>
        <v>0.69042000000000003</v>
      </c>
    </row>
    <row r="13" spans="1:3">
      <c r="C13" s="1">
        <v>44742</v>
      </c>
    </row>
    <row r="14" spans="1:3">
      <c r="B14" s="58" t="s">
        <v>741</v>
      </c>
      <c r="C14" s="399" t="s">
        <v>743</v>
      </c>
    </row>
    <row r="15" spans="1:3">
      <c r="A15" t="s">
        <v>742</v>
      </c>
      <c r="C15" s="49">
        <f>B11</f>
        <v>0.69042000000000003</v>
      </c>
    </row>
    <row r="16" spans="1:3">
      <c r="C16" s="49"/>
    </row>
    <row r="17" spans="1:3">
      <c r="A17" t="s">
        <v>745</v>
      </c>
      <c r="B17" s="3">
        <v>2960.7900000000063</v>
      </c>
      <c r="C17" s="3">
        <f>B17/$C$15</f>
        <v>4288.3896758494921</v>
      </c>
    </row>
    <row r="18" spans="1:3">
      <c r="A18" t="s">
        <v>803</v>
      </c>
      <c r="B18" s="3">
        <v>11.07</v>
      </c>
      <c r="C18" s="3">
        <f t="shared" ref="C18" si="0">B18/$C$15</f>
        <v>16.033718606065872</v>
      </c>
    </row>
    <row r="19" spans="1:3">
      <c r="B19" s="3"/>
      <c r="C19" s="3"/>
    </row>
    <row r="20" spans="1:3">
      <c r="A20" s="410" t="s">
        <v>797</v>
      </c>
      <c r="B20" s="411">
        <v>72151.28</v>
      </c>
      <c r="C20" s="411">
        <f>B20/$C$15</f>
        <v>104503.46166101792</v>
      </c>
    </row>
    <row r="22" spans="1:3">
      <c r="A22" s="410" t="s">
        <v>798</v>
      </c>
      <c r="B22" s="410"/>
      <c r="C22" s="411">
        <v>95727.64</v>
      </c>
    </row>
    <row r="23" spans="1:3">
      <c r="C23" s="3"/>
    </row>
    <row r="24" spans="1:3">
      <c r="A24" s="410" t="s">
        <v>799</v>
      </c>
      <c r="B24" s="410"/>
      <c r="C24" s="411">
        <f>C20-C22</f>
        <v>8775.8216610179225</v>
      </c>
    </row>
    <row r="27" spans="1:3">
      <c r="C27" s="39"/>
    </row>
    <row r="29" spans="1:3">
      <c r="C29" s="39"/>
    </row>
  </sheetData>
  <phoneticPr fontId="32" type="noConversion"/>
  <printOptions gridLines="1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>
    <oddFooter>&amp;R&amp;D; &amp;Z&amp;F : 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EF85A-4FA8-4F1D-A163-F71946F6BFFA}">
  <sheetPr>
    <pageSetUpPr fitToPage="1"/>
  </sheetPr>
  <dimension ref="A1:E28"/>
  <sheetViews>
    <sheetView workbookViewId="0">
      <selection sqref="A1:XFD3"/>
    </sheetView>
  </sheetViews>
  <sheetFormatPr defaultRowHeight="15.75"/>
  <cols>
    <col min="1" max="1" width="10.7109375" style="432" bestFit="1" customWidth="1"/>
    <col min="2" max="2" width="23.85546875" style="432" bestFit="1" customWidth="1"/>
    <col min="3" max="3" width="20.42578125" style="432" customWidth="1"/>
    <col min="4" max="4" width="12" style="432" customWidth="1"/>
    <col min="5" max="5" width="23.28515625" style="62" bestFit="1" customWidth="1"/>
    <col min="6" max="16384" width="9.140625" style="432"/>
  </cols>
  <sheetData>
    <row r="1" spans="1:5">
      <c r="A1" s="431" t="s">
        <v>10</v>
      </c>
    </row>
    <row r="2" spans="1:5">
      <c r="A2" s="431" t="s">
        <v>522</v>
      </c>
    </row>
    <row r="3" spans="1:5">
      <c r="A3" s="431" t="s">
        <v>723</v>
      </c>
    </row>
    <row r="5" spans="1:5">
      <c r="E5" s="83" t="s">
        <v>33</v>
      </c>
    </row>
    <row r="6" spans="1:5" ht="47.25">
      <c r="B6" s="433" t="s">
        <v>792</v>
      </c>
      <c r="C6" s="60"/>
      <c r="E6" s="230">
        <v>145.44999999999999</v>
      </c>
    </row>
    <row r="7" spans="1:5">
      <c r="B7" s="432" t="s">
        <v>793</v>
      </c>
      <c r="C7" s="62"/>
      <c r="D7" s="62"/>
      <c r="E7" s="62">
        <f>-E6</f>
        <v>-145.44999999999999</v>
      </c>
    </row>
    <row r="8" spans="1:5">
      <c r="B8" s="432" t="s">
        <v>529</v>
      </c>
      <c r="E8" s="62">
        <v>-75</v>
      </c>
    </row>
    <row r="9" spans="1:5">
      <c r="C9" s="62"/>
      <c r="D9" s="62"/>
    </row>
    <row r="10" spans="1:5">
      <c r="B10" s="432" t="s">
        <v>795</v>
      </c>
      <c r="C10" s="62"/>
      <c r="D10" s="62"/>
    </row>
    <row r="11" spans="1:5" ht="16.5" thickBot="1">
      <c r="C11" s="62"/>
      <c r="D11" s="62"/>
    </row>
    <row r="12" spans="1:5">
      <c r="B12" s="434" t="s">
        <v>523</v>
      </c>
      <c r="C12" s="435">
        <v>-1402</v>
      </c>
      <c r="D12" s="231"/>
    </row>
    <row r="13" spans="1:5">
      <c r="B13" s="436" t="s">
        <v>524</v>
      </c>
      <c r="C13" s="9">
        <v>-1402</v>
      </c>
      <c r="D13" s="232"/>
    </row>
    <row r="14" spans="1:5">
      <c r="B14" s="436" t="s">
        <v>525</v>
      </c>
      <c r="C14" s="9">
        <v>-1402</v>
      </c>
      <c r="D14" s="232"/>
    </row>
    <row r="15" spans="1:5">
      <c r="B15" s="436" t="s">
        <v>526</v>
      </c>
      <c r="C15" s="9">
        <v>-1286</v>
      </c>
      <c r="D15" s="232">
        <f>SUM(C12:C15)</f>
        <v>-5492</v>
      </c>
    </row>
    <row r="16" spans="1:5">
      <c r="B16" s="436"/>
      <c r="C16" s="9"/>
      <c r="D16" s="232"/>
    </row>
    <row r="17" spans="2:5">
      <c r="B17" s="436" t="s">
        <v>789</v>
      </c>
      <c r="C17" s="84"/>
      <c r="D17" s="437">
        <v>6096.9</v>
      </c>
      <c r="E17" s="60"/>
    </row>
    <row r="18" spans="2:5">
      <c r="B18" s="436" t="s">
        <v>794</v>
      </c>
      <c r="C18" s="9"/>
      <c r="D18" s="232">
        <v>259</v>
      </c>
    </row>
    <row r="19" spans="2:5">
      <c r="B19" s="436"/>
      <c r="C19" s="9"/>
      <c r="D19" s="232"/>
    </row>
    <row r="20" spans="2:5" ht="16.5" thickBot="1">
      <c r="B20" s="438" t="s">
        <v>527</v>
      </c>
      <c r="C20" s="9"/>
      <c r="D20" s="233">
        <f>SUM(D6:D19)</f>
        <v>863.89999999999964</v>
      </c>
      <c r="E20" s="62">
        <f>D20</f>
        <v>863.89999999999964</v>
      </c>
    </row>
    <row r="21" spans="2:5" ht="17.25" thickTop="1" thickBot="1">
      <c r="B21" s="439"/>
      <c r="C21" s="440"/>
      <c r="D21" s="441"/>
    </row>
    <row r="23" spans="2:5">
      <c r="B23" s="442" t="s">
        <v>528</v>
      </c>
      <c r="C23" s="62"/>
    </row>
    <row r="24" spans="2:5">
      <c r="B24" s="432" t="s">
        <v>526</v>
      </c>
      <c r="E24" s="62">
        <f>-C15</f>
        <v>1286</v>
      </c>
    </row>
    <row r="26" spans="2:5" ht="48" thickBot="1">
      <c r="B26" s="443" t="s">
        <v>790</v>
      </c>
      <c r="C26" s="444"/>
      <c r="D26" s="444"/>
      <c r="E26" s="14">
        <f>SUM(E6:E25)</f>
        <v>2074.8999999999996</v>
      </c>
    </row>
    <row r="28" spans="2:5" ht="16.5" thickBot="1">
      <c r="B28" s="444" t="s">
        <v>791</v>
      </c>
      <c r="C28" s="444"/>
      <c r="D28" s="444"/>
      <c r="E28" s="14">
        <v>-38</v>
      </c>
    </row>
  </sheetData>
  <phoneticPr fontId="32" type="noConversion"/>
  <pageMargins left="0.31496062992125984" right="0.11811023622047245" top="0.74803149606299213" bottom="0.74803149606299213" header="0.31496062992125984" footer="0.31496062992125984"/>
  <pageSetup paperSize="9" scale="97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29D5-B275-4ED7-B680-EF7C38CC2A00}">
  <dimension ref="A1:E17"/>
  <sheetViews>
    <sheetView workbookViewId="0">
      <selection activeCell="A7" sqref="A7"/>
    </sheetView>
  </sheetViews>
  <sheetFormatPr defaultRowHeight="15.75"/>
  <cols>
    <col min="1" max="1" width="20.42578125" bestFit="1" customWidth="1"/>
    <col min="2" max="2" width="14.42578125" bestFit="1" customWidth="1"/>
    <col min="3" max="3" width="10.42578125" bestFit="1" customWidth="1"/>
    <col min="4" max="4" width="11.7109375" bestFit="1" customWidth="1"/>
    <col min="5" max="5" width="13" bestFit="1" customWidth="1"/>
    <col min="6" max="6" width="12.5703125" bestFit="1" customWidth="1"/>
  </cols>
  <sheetData>
    <row r="1" spans="1:5">
      <c r="A1" s="45" t="s">
        <v>10</v>
      </c>
      <c r="D1" s="62"/>
    </row>
    <row r="2" spans="1:5">
      <c r="A2" s="45" t="s">
        <v>815</v>
      </c>
      <c r="D2" s="62"/>
    </row>
    <row r="3" spans="1:5">
      <c r="A3" s="45" t="s">
        <v>723</v>
      </c>
      <c r="D3" s="62"/>
    </row>
    <row r="8" spans="1:5">
      <c r="A8" s="428" t="s">
        <v>820</v>
      </c>
    </row>
    <row r="10" spans="1:5">
      <c r="A10" s="358" t="s">
        <v>816</v>
      </c>
      <c r="B10" s="429" t="s">
        <v>817</v>
      </c>
      <c r="C10" s="430" t="s">
        <v>818</v>
      </c>
      <c r="D10" s="429" t="s">
        <v>742</v>
      </c>
      <c r="E10" s="429" t="s">
        <v>819</v>
      </c>
    </row>
    <row r="11" spans="1:5">
      <c r="A11" t="s">
        <v>8</v>
      </c>
      <c r="B11" s="3">
        <v>26022.57</v>
      </c>
      <c r="C11" t="s">
        <v>408</v>
      </c>
      <c r="D11">
        <v>1</v>
      </c>
      <c r="E11" s="3">
        <v>26022.57</v>
      </c>
    </row>
    <row r="12" spans="1:5">
      <c r="A12" t="s">
        <v>377</v>
      </c>
      <c r="B12" s="3">
        <v>97.33</v>
      </c>
      <c r="C12" t="s">
        <v>408</v>
      </c>
      <c r="D12">
        <v>1</v>
      </c>
      <c r="E12" s="3">
        <v>97.33</v>
      </c>
    </row>
    <row r="13" spans="1:5">
      <c r="A13" t="s">
        <v>379</v>
      </c>
      <c r="B13" s="3">
        <v>72151.28</v>
      </c>
      <c r="C13" t="s">
        <v>410</v>
      </c>
      <c r="D13" s="49">
        <v>0.69042000000000003</v>
      </c>
      <c r="E13" s="39">
        <f>B13/D13</f>
        <v>104503.46166101792</v>
      </c>
    </row>
    <row r="14" spans="1:5">
      <c r="A14" t="s">
        <v>368</v>
      </c>
      <c r="B14" s="3">
        <v>30000</v>
      </c>
      <c r="C14" t="s">
        <v>408</v>
      </c>
      <c r="D14">
        <v>1</v>
      </c>
      <c r="E14" s="3">
        <v>30000</v>
      </c>
    </row>
    <row r="16" spans="1:5" ht="16.5" thickBot="1">
      <c r="D16" s="49" t="s">
        <v>821</v>
      </c>
      <c r="E16" s="66">
        <f>SUM(E11:E15)</f>
        <v>160623.36166101793</v>
      </c>
    </row>
    <row r="17" ht="16.5" thickTop="1"/>
  </sheetData>
  <phoneticPr fontId="3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99322-21E5-46D3-9AB8-260EEA37CD90}">
  <sheetPr>
    <pageSetUpPr fitToPage="1"/>
  </sheetPr>
  <dimension ref="A1:I113"/>
  <sheetViews>
    <sheetView topLeftCell="A8" workbookViewId="0">
      <selection activeCell="A5" sqref="A5"/>
    </sheetView>
  </sheetViews>
  <sheetFormatPr defaultRowHeight="12.75"/>
  <cols>
    <col min="1" max="1" width="15.28515625" style="16" customWidth="1"/>
    <col min="2" max="2" width="11.7109375" style="17" customWidth="1"/>
    <col min="3" max="3" width="30.28515625" style="17" bestFit="1" customWidth="1"/>
    <col min="4" max="4" width="11.7109375" style="17" customWidth="1"/>
    <col min="5" max="5" width="15.42578125" style="17" customWidth="1"/>
    <col min="6" max="6" width="11.7109375" style="17" customWidth="1"/>
    <col min="7" max="7" width="10.85546875" style="17" customWidth="1"/>
    <col min="8" max="8" width="11.5703125" style="17" bestFit="1" customWidth="1"/>
    <col min="9" max="9" width="11.28515625" style="17" bestFit="1" customWidth="1"/>
    <col min="10" max="16384" width="9.140625" style="17"/>
  </cols>
  <sheetData>
    <row r="1" spans="1:9">
      <c r="A1" s="16" t="s">
        <v>10</v>
      </c>
    </row>
    <row r="2" spans="1:9">
      <c r="A2" s="16" t="s">
        <v>530</v>
      </c>
    </row>
    <row r="3" spans="1:9">
      <c r="A3" s="16" t="s">
        <v>812</v>
      </c>
    </row>
    <row r="4" spans="1:9" ht="25.5">
      <c r="B4" s="18" t="s">
        <v>24</v>
      </c>
      <c r="C4" s="18" t="s">
        <v>531</v>
      </c>
      <c r="D4" s="18" t="s">
        <v>3</v>
      </c>
      <c r="E4" s="18" t="s">
        <v>25</v>
      </c>
      <c r="F4" s="18" t="s">
        <v>26</v>
      </c>
      <c r="G4" s="18" t="s">
        <v>532</v>
      </c>
      <c r="H4" s="18" t="s">
        <v>27</v>
      </c>
    </row>
    <row r="5" spans="1:9" ht="15.75">
      <c r="A5" s="16" t="s">
        <v>533</v>
      </c>
      <c r="B5" s="19">
        <v>141423.54</v>
      </c>
      <c r="C5" s="63"/>
      <c r="D5" s="238">
        <v>27500</v>
      </c>
      <c r="E5" s="238">
        <v>-6871.5</v>
      </c>
      <c r="F5" s="238">
        <v>-3138.57</v>
      </c>
      <c r="G5" s="238">
        <v>11691.630000000001</v>
      </c>
      <c r="H5" s="19">
        <f>SUM(B5:G5)</f>
        <v>170605.1</v>
      </c>
      <c r="I5" s="23">
        <v>1681.56</v>
      </c>
    </row>
    <row r="6" spans="1:9" ht="15.75">
      <c r="A6" s="16" t="s">
        <v>37</v>
      </c>
      <c r="B6" s="19">
        <v>133301.53665924963</v>
      </c>
      <c r="C6" s="63"/>
      <c r="D6" s="238">
        <v>27500</v>
      </c>
      <c r="E6" s="238">
        <v>-6476.8700000000008</v>
      </c>
      <c r="F6" s="238">
        <v>-2958.3299999999995</v>
      </c>
      <c r="G6" s="238">
        <v>11020.189999999999</v>
      </c>
      <c r="H6" s="19">
        <f>SUM(B6:G6)</f>
        <v>162386.52665924965</v>
      </c>
      <c r="I6" s="23">
        <v>1584.99</v>
      </c>
    </row>
    <row r="7" spans="1:9" ht="15.75">
      <c r="A7" s="16" t="s">
        <v>811</v>
      </c>
      <c r="B7" s="19">
        <v>0</v>
      </c>
      <c r="C7" s="63"/>
      <c r="D7" s="238">
        <v>1087.71</v>
      </c>
      <c r="E7" s="234"/>
      <c r="F7" s="234"/>
      <c r="G7" s="234"/>
      <c r="H7" s="19">
        <f>SUM(B7:G7)</f>
        <v>1087.71</v>
      </c>
      <c r="I7" s="23"/>
    </row>
    <row r="8" spans="1:9" ht="16.5" thickBot="1">
      <c r="A8" s="21" t="s">
        <v>28</v>
      </c>
      <c r="B8" s="22">
        <f t="shared" ref="B8:G8" si="0">SUM(B5:B7)</f>
        <v>274725.07665924961</v>
      </c>
      <c r="C8" s="22">
        <f t="shared" si="0"/>
        <v>0</v>
      </c>
      <c r="D8" s="22">
        <f t="shared" si="0"/>
        <v>56087.71</v>
      </c>
      <c r="E8" s="22">
        <f t="shared" si="0"/>
        <v>-13348.37</v>
      </c>
      <c r="F8" s="22">
        <f t="shared" si="0"/>
        <v>-6096.9</v>
      </c>
      <c r="G8" s="22">
        <f t="shared" si="0"/>
        <v>22711.82</v>
      </c>
      <c r="H8" s="22">
        <f t="shared" ref="H8" si="1">SUM(H5:H7)</f>
        <v>334079.33665924967</v>
      </c>
    </row>
    <row r="9" spans="1:9" ht="13.5" thickTop="1">
      <c r="E9" s="23"/>
      <c r="F9" s="23"/>
    </row>
    <row r="10" spans="1:9">
      <c r="E10" s="23"/>
      <c r="F10" s="23"/>
      <c r="H10" s="23"/>
    </row>
    <row r="13" spans="1:9">
      <c r="A13" s="17" t="s">
        <v>29</v>
      </c>
      <c r="F13" s="23"/>
      <c r="G13" s="23"/>
    </row>
    <row r="15" spans="1:9">
      <c r="A15" s="24" t="s">
        <v>30</v>
      </c>
      <c r="B15" s="25" t="s">
        <v>31</v>
      </c>
      <c r="C15" s="25" t="s">
        <v>32</v>
      </c>
      <c r="D15" s="26" t="s">
        <v>33</v>
      </c>
      <c r="E15" s="25" t="s">
        <v>34</v>
      </c>
    </row>
    <row r="16" spans="1:9" ht="15.75" hidden="1">
      <c r="A16" s="16">
        <v>2012</v>
      </c>
      <c r="B16" s="40" t="s">
        <v>17</v>
      </c>
      <c r="C16" s="17" t="s">
        <v>35</v>
      </c>
      <c r="D16" s="9">
        <v>-463.26</v>
      </c>
      <c r="E16" s="17" t="s">
        <v>46</v>
      </c>
      <c r="G16" s="23"/>
    </row>
    <row r="17" spans="1:7" ht="15.75" hidden="1">
      <c r="A17" s="16">
        <v>2012</v>
      </c>
      <c r="B17" s="40" t="s">
        <v>18</v>
      </c>
      <c r="C17" s="17" t="s">
        <v>35</v>
      </c>
      <c r="D17" s="9">
        <v>-27.410000000000025</v>
      </c>
      <c r="E17" s="17" t="s">
        <v>48</v>
      </c>
      <c r="G17" s="23"/>
    </row>
    <row r="18" spans="1:7" ht="15.75" hidden="1">
      <c r="A18" s="16">
        <v>2012</v>
      </c>
      <c r="B18" s="17" t="s">
        <v>21</v>
      </c>
      <c r="C18" s="17" t="s">
        <v>36</v>
      </c>
      <c r="D18" s="19">
        <v>-1229.83</v>
      </c>
      <c r="E18" s="17" t="s">
        <v>47</v>
      </c>
      <c r="G18" s="23"/>
    </row>
    <row r="19" spans="1:7" ht="15.75" hidden="1">
      <c r="A19" s="16">
        <v>2012</v>
      </c>
      <c r="B19" s="17" t="s">
        <v>22</v>
      </c>
      <c r="C19" s="17" t="s">
        <v>36</v>
      </c>
      <c r="D19" s="20">
        <v>-72.769999999999982</v>
      </c>
      <c r="E19" s="17" t="s">
        <v>49</v>
      </c>
      <c r="G19" s="23"/>
    </row>
    <row r="20" spans="1:7" hidden="1">
      <c r="A20" s="16">
        <v>2012</v>
      </c>
      <c r="B20" s="17" t="s">
        <v>13</v>
      </c>
      <c r="C20" s="17" t="s">
        <v>50</v>
      </c>
      <c r="D20" s="17">
        <v>8475.7199999999993</v>
      </c>
      <c r="E20" s="17" t="s">
        <v>51</v>
      </c>
    </row>
    <row r="21" spans="1:7" hidden="1">
      <c r="A21" s="16">
        <v>2012</v>
      </c>
      <c r="B21" s="17" t="s">
        <v>12</v>
      </c>
      <c r="C21" s="17" t="s">
        <v>50</v>
      </c>
      <c r="D21" s="17">
        <v>501.5</v>
      </c>
      <c r="E21" s="17" t="s">
        <v>52</v>
      </c>
    </row>
    <row r="22" spans="1:7" ht="15.75" hidden="1">
      <c r="A22" s="16">
        <v>2013</v>
      </c>
      <c r="B22" s="17" t="s">
        <v>534</v>
      </c>
      <c r="C22" s="5" t="s">
        <v>60</v>
      </c>
      <c r="D22" s="63">
        <v>73236.009999999995</v>
      </c>
      <c r="E22" s="5" t="s">
        <v>60</v>
      </c>
    </row>
    <row r="23" spans="1:7" ht="15.75" hidden="1">
      <c r="A23" s="16">
        <v>2013</v>
      </c>
      <c r="B23" s="17" t="s">
        <v>535</v>
      </c>
      <c r="C23" s="5" t="s">
        <v>61</v>
      </c>
      <c r="D23" s="63">
        <v>52890.31</v>
      </c>
      <c r="E23" s="5" t="s">
        <v>61</v>
      </c>
    </row>
    <row r="24" spans="1:7" ht="15.75" hidden="1">
      <c r="A24" s="16">
        <v>2013</v>
      </c>
      <c r="B24" s="17" t="s">
        <v>13</v>
      </c>
      <c r="C24" s="5" t="s">
        <v>222</v>
      </c>
      <c r="D24" s="63">
        <v>10939.5</v>
      </c>
      <c r="E24" s="17" t="s">
        <v>51</v>
      </c>
    </row>
    <row r="25" spans="1:7" ht="15.75" hidden="1">
      <c r="A25" s="16">
        <v>2013</v>
      </c>
      <c r="B25" s="17" t="s">
        <v>12</v>
      </c>
      <c r="C25" t="s">
        <v>50</v>
      </c>
      <c r="D25" s="63">
        <v>938</v>
      </c>
      <c r="E25" s="17" t="s">
        <v>52</v>
      </c>
    </row>
    <row r="26" spans="1:7" ht="15.75" hidden="1">
      <c r="A26" s="16">
        <v>2013</v>
      </c>
      <c r="B26" s="17" t="s">
        <v>17</v>
      </c>
      <c r="C26" t="s">
        <v>38</v>
      </c>
      <c r="D26" s="63">
        <v>-12308.27</v>
      </c>
      <c r="E26" s="17" t="s">
        <v>46</v>
      </c>
    </row>
    <row r="27" spans="1:7" ht="15.75" hidden="1">
      <c r="A27" s="16">
        <v>2013</v>
      </c>
      <c r="B27" s="17" t="s">
        <v>18</v>
      </c>
      <c r="C27" t="s">
        <v>39</v>
      </c>
      <c r="D27" s="63">
        <v>-728.27</v>
      </c>
      <c r="E27" s="17" t="s">
        <v>48</v>
      </c>
    </row>
    <row r="28" spans="1:7" ht="15.75" hidden="1">
      <c r="A28" s="16">
        <v>2014</v>
      </c>
      <c r="B28" s="17" t="s">
        <v>13</v>
      </c>
      <c r="C28" t="s">
        <v>222</v>
      </c>
      <c r="D28" s="63">
        <v>11477.21</v>
      </c>
      <c r="E28" s="17" t="s">
        <v>51</v>
      </c>
      <c r="F28" s="16"/>
    </row>
    <row r="29" spans="1:7" ht="15.75" hidden="1">
      <c r="A29" s="16">
        <v>2014</v>
      </c>
      <c r="B29" s="17" t="s">
        <v>12</v>
      </c>
      <c r="C29" t="s">
        <v>268</v>
      </c>
      <c r="D29" s="63">
        <v>18000</v>
      </c>
      <c r="E29" s="17" t="s">
        <v>52</v>
      </c>
      <c r="F29" s="235"/>
    </row>
    <row r="30" spans="1:7" ht="15.75" hidden="1">
      <c r="A30" s="16">
        <v>2014</v>
      </c>
      <c r="B30" s="17" t="s">
        <v>17</v>
      </c>
      <c r="C30" t="s">
        <v>38</v>
      </c>
      <c r="D30" s="63">
        <v>-8695.6</v>
      </c>
      <c r="E30" s="17" t="s">
        <v>536</v>
      </c>
      <c r="F30" s="235"/>
    </row>
    <row r="31" spans="1:7" ht="15.75" hidden="1">
      <c r="A31" s="16">
        <v>2014</v>
      </c>
      <c r="B31" s="17" t="s">
        <v>18</v>
      </c>
      <c r="C31" t="s">
        <v>39</v>
      </c>
      <c r="D31" s="63">
        <v>-5915.15</v>
      </c>
      <c r="E31" s="17" t="s">
        <v>537</v>
      </c>
      <c r="F31" s="235"/>
    </row>
    <row r="32" spans="1:7" ht="15.75" hidden="1">
      <c r="A32" s="16">
        <v>2014</v>
      </c>
      <c r="B32" s="17" t="s">
        <v>21</v>
      </c>
      <c r="C32" t="s">
        <v>38</v>
      </c>
      <c r="D32" s="63">
        <v>-1286.95</v>
      </c>
      <c r="E32" s="17" t="s">
        <v>47</v>
      </c>
      <c r="F32" s="235"/>
    </row>
    <row r="33" spans="1:6" ht="15.75" hidden="1">
      <c r="A33" s="16">
        <v>2014</v>
      </c>
      <c r="B33" s="17" t="s">
        <v>22</v>
      </c>
      <c r="C33" t="s">
        <v>39</v>
      </c>
      <c r="D33" s="63">
        <v>-875.45</v>
      </c>
      <c r="E33" s="17" t="s">
        <v>49</v>
      </c>
      <c r="F33" s="235"/>
    </row>
    <row r="34" spans="1:6" ht="15.75" hidden="1">
      <c r="A34" s="16">
        <v>2015</v>
      </c>
      <c r="B34" s="17" t="s">
        <v>13</v>
      </c>
      <c r="C34" t="s">
        <v>222</v>
      </c>
      <c r="D34" s="63">
        <v>12334.42</v>
      </c>
      <c r="E34" s="17" t="s">
        <v>51</v>
      </c>
      <c r="F34" s="235"/>
    </row>
    <row r="35" spans="1:6" ht="15.75" hidden="1">
      <c r="A35" s="16">
        <v>2015</v>
      </c>
      <c r="B35" s="17" t="s">
        <v>534</v>
      </c>
      <c r="C35" s="5" t="s">
        <v>60</v>
      </c>
      <c r="D35" s="63">
        <v>350.3</v>
      </c>
      <c r="E35" s="5" t="s">
        <v>60</v>
      </c>
      <c r="F35" s="235"/>
    </row>
    <row r="36" spans="1:6" ht="15.75" hidden="1">
      <c r="A36" s="16">
        <v>2015</v>
      </c>
      <c r="B36" s="17" t="s">
        <v>12</v>
      </c>
      <c r="C36" t="s">
        <v>268</v>
      </c>
      <c r="D36" s="63">
        <v>0</v>
      </c>
      <c r="E36" s="17" t="s">
        <v>52</v>
      </c>
      <c r="F36" s="235"/>
    </row>
    <row r="37" spans="1:6" ht="15.75" hidden="1">
      <c r="A37" s="16">
        <v>2015</v>
      </c>
      <c r="B37" s="17" t="s">
        <v>17</v>
      </c>
      <c r="C37" t="s">
        <v>38</v>
      </c>
      <c r="D37" s="63">
        <v>-6666.72</v>
      </c>
      <c r="E37" s="17" t="s">
        <v>536</v>
      </c>
      <c r="F37" s="235"/>
    </row>
    <row r="38" spans="1:6" ht="15.75" hidden="1">
      <c r="A38" s="16">
        <v>2015</v>
      </c>
      <c r="B38" s="17" t="s">
        <v>18</v>
      </c>
      <c r="C38" t="s">
        <v>39</v>
      </c>
      <c r="D38" s="63">
        <v>-5382.89</v>
      </c>
      <c r="E38" s="17" t="s">
        <v>537</v>
      </c>
      <c r="F38" s="235"/>
    </row>
    <row r="39" spans="1:6" ht="15.75" hidden="1">
      <c r="A39" s="16">
        <v>2015</v>
      </c>
      <c r="B39" s="17" t="s">
        <v>21</v>
      </c>
      <c r="C39" t="s">
        <v>38</v>
      </c>
      <c r="D39" s="63">
        <v>-45.06</v>
      </c>
      <c r="E39" s="17" t="s">
        <v>47</v>
      </c>
      <c r="F39" s="235"/>
    </row>
    <row r="40" spans="1:6" ht="15.75" hidden="1">
      <c r="A40" s="16">
        <v>2015</v>
      </c>
      <c r="B40" s="17" t="s">
        <v>22</v>
      </c>
      <c r="C40" t="s">
        <v>39</v>
      </c>
      <c r="D40" s="63">
        <v>-36.39</v>
      </c>
      <c r="E40" s="17" t="s">
        <v>49</v>
      </c>
      <c r="F40" s="235"/>
    </row>
    <row r="41" spans="1:6" ht="15.75" hidden="1">
      <c r="A41" s="16">
        <v>2015</v>
      </c>
      <c r="B41" s="17" t="s">
        <v>17</v>
      </c>
      <c r="C41" t="s">
        <v>38</v>
      </c>
      <c r="D41" s="63">
        <v>26.14</v>
      </c>
      <c r="E41" s="17" t="s">
        <v>538</v>
      </c>
      <c r="F41" s="235"/>
    </row>
    <row r="42" spans="1:6" ht="15.75" hidden="1">
      <c r="A42" s="16">
        <v>2015</v>
      </c>
      <c r="B42" s="17" t="s">
        <v>18</v>
      </c>
      <c r="C42" t="s">
        <v>39</v>
      </c>
      <c r="D42" s="63">
        <v>21.11</v>
      </c>
      <c r="E42" s="17" t="s">
        <v>539</v>
      </c>
      <c r="F42" s="235"/>
    </row>
    <row r="43" spans="1:6" ht="15.75" hidden="1">
      <c r="A43" s="16">
        <v>2016</v>
      </c>
      <c r="B43" s="40" t="s">
        <v>17</v>
      </c>
      <c r="C43" t="s">
        <v>38</v>
      </c>
      <c r="D43" s="63">
        <v>-26.14</v>
      </c>
      <c r="E43" s="17" t="s">
        <v>540</v>
      </c>
    </row>
    <row r="44" spans="1:6" ht="15.75" hidden="1">
      <c r="A44" s="16">
        <v>2016</v>
      </c>
      <c r="B44" s="40" t="s">
        <v>18</v>
      </c>
      <c r="C44" t="s">
        <v>39</v>
      </c>
      <c r="D44" s="63">
        <v>-21.11</v>
      </c>
      <c r="E44" s="17" t="s">
        <v>541</v>
      </c>
    </row>
    <row r="45" spans="1:6" ht="15.75" hidden="1">
      <c r="A45" s="16">
        <v>2016</v>
      </c>
      <c r="B45" s="40" t="s">
        <v>17</v>
      </c>
      <c r="C45" t="s">
        <v>38</v>
      </c>
      <c r="D45" s="63">
        <v>-13653.65</v>
      </c>
      <c r="E45" s="17" t="s">
        <v>536</v>
      </c>
    </row>
    <row r="46" spans="1:6" ht="15.75" hidden="1">
      <c r="A46" s="16">
        <v>2016</v>
      </c>
      <c r="B46" s="40" t="s">
        <v>18</v>
      </c>
      <c r="C46" t="s">
        <v>39</v>
      </c>
      <c r="D46" s="63">
        <v>-9400.970000000003</v>
      </c>
      <c r="E46" s="17" t="s">
        <v>537</v>
      </c>
    </row>
    <row r="47" spans="1:6" ht="15.75" hidden="1">
      <c r="A47" s="16">
        <v>2016</v>
      </c>
      <c r="B47" s="17" t="s">
        <v>17</v>
      </c>
      <c r="C47" s="17" t="s">
        <v>38</v>
      </c>
      <c r="D47" s="63">
        <v>-510.21</v>
      </c>
      <c r="E47" s="17" t="s">
        <v>542</v>
      </c>
    </row>
    <row r="48" spans="1:6" ht="15.75" hidden="1">
      <c r="A48" s="16">
        <v>2016</v>
      </c>
      <c r="B48" s="17" t="s">
        <v>18</v>
      </c>
      <c r="C48" s="17" t="s">
        <v>39</v>
      </c>
      <c r="D48" s="63">
        <v>-351.29334075036928</v>
      </c>
      <c r="E48" s="17" t="s">
        <v>543</v>
      </c>
    </row>
    <row r="49" spans="1:5" ht="15.75" hidden="1">
      <c r="A49" s="16">
        <v>2016</v>
      </c>
      <c r="B49" s="17" t="s">
        <v>13</v>
      </c>
      <c r="C49" s="17" t="s">
        <v>222</v>
      </c>
      <c r="D49" s="63">
        <v>4575</v>
      </c>
      <c r="E49" s="17" t="s">
        <v>544</v>
      </c>
    </row>
    <row r="50" spans="1:5" ht="15.75" hidden="1">
      <c r="A50" s="16">
        <v>2017</v>
      </c>
      <c r="B50" s="17" t="s">
        <v>13</v>
      </c>
      <c r="C50" t="s">
        <v>222</v>
      </c>
      <c r="D50" s="63">
        <v>30000</v>
      </c>
      <c r="E50" s="17" t="s">
        <v>544</v>
      </c>
    </row>
    <row r="51" spans="1:5" ht="15.75" hidden="1">
      <c r="A51" s="16">
        <v>2017</v>
      </c>
      <c r="B51" s="17" t="s">
        <v>12</v>
      </c>
      <c r="C51" t="s">
        <v>268</v>
      </c>
      <c r="D51" s="63">
        <v>30000</v>
      </c>
      <c r="E51" s="17" t="s">
        <v>52</v>
      </c>
    </row>
    <row r="52" spans="1:5" ht="15.75" hidden="1">
      <c r="A52" s="16">
        <v>2017</v>
      </c>
      <c r="B52" s="17" t="s">
        <v>12</v>
      </c>
      <c r="C52" t="s">
        <v>545</v>
      </c>
      <c r="D52" s="63">
        <v>4182.12</v>
      </c>
      <c r="E52" s="17" t="s">
        <v>546</v>
      </c>
    </row>
    <row r="53" spans="1:5" ht="15.75" hidden="1">
      <c r="A53" s="16">
        <v>2017</v>
      </c>
      <c r="B53" s="17" t="s">
        <v>17</v>
      </c>
      <c r="C53" t="s">
        <v>38</v>
      </c>
      <c r="D53" s="63">
        <v>-8000.73</v>
      </c>
      <c r="E53" s="17" t="s">
        <v>536</v>
      </c>
    </row>
    <row r="54" spans="1:5" ht="15.75" hidden="1">
      <c r="A54" s="16">
        <v>2017</v>
      </c>
      <c r="B54" s="17" t="s">
        <v>18</v>
      </c>
      <c r="C54" t="s">
        <v>39</v>
      </c>
      <c r="D54" s="63">
        <v>-5179.1000000000004</v>
      </c>
      <c r="E54" s="17" t="s">
        <v>537</v>
      </c>
    </row>
    <row r="55" spans="1:5" ht="15.75" hidden="1">
      <c r="A55" s="16">
        <v>2017</v>
      </c>
      <c r="B55" s="17" t="s">
        <v>17</v>
      </c>
      <c r="C55" s="17" t="s">
        <v>38</v>
      </c>
      <c r="D55" s="63">
        <v>-5032.3900000000003</v>
      </c>
      <c r="E55" s="17" t="s">
        <v>542</v>
      </c>
    </row>
    <row r="56" spans="1:5" ht="15.75" hidden="1">
      <c r="A56" s="16">
        <v>2017</v>
      </c>
      <c r="B56" s="17" t="s">
        <v>18</v>
      </c>
      <c r="C56" s="17" t="s">
        <v>39</v>
      </c>
      <c r="D56" s="63">
        <v>-3257.61</v>
      </c>
      <c r="E56" s="17" t="s">
        <v>543</v>
      </c>
    </row>
    <row r="57" spans="1:5" ht="15.75" hidden="1">
      <c r="A57" s="16">
        <v>2017</v>
      </c>
      <c r="B57" s="17" t="s">
        <v>535</v>
      </c>
      <c r="C57" s="5" t="s">
        <v>61</v>
      </c>
      <c r="D57" s="63">
        <v>3103.61</v>
      </c>
      <c r="E57" s="5" t="s">
        <v>61</v>
      </c>
    </row>
    <row r="58" spans="1:5" ht="15.75" hidden="1">
      <c r="A58" s="16">
        <v>2017</v>
      </c>
      <c r="B58" s="17" t="s">
        <v>21</v>
      </c>
      <c r="C58" s="5" t="s">
        <v>38</v>
      </c>
      <c r="D58" s="63">
        <v>-4231.82</v>
      </c>
      <c r="E58" s="17" t="s">
        <v>47</v>
      </c>
    </row>
    <row r="59" spans="1:5" ht="15.75" hidden="1">
      <c r="A59" s="16">
        <v>2017</v>
      </c>
      <c r="B59" s="17" t="s">
        <v>22</v>
      </c>
      <c r="C59" s="5" t="s">
        <v>39</v>
      </c>
      <c r="D59" s="63">
        <v>-2739.38</v>
      </c>
      <c r="E59" s="17" t="s">
        <v>49</v>
      </c>
    </row>
    <row r="60" spans="1:5" ht="15.75" hidden="1">
      <c r="A60" s="16">
        <v>2018</v>
      </c>
      <c r="B60" s="17" t="s">
        <v>13</v>
      </c>
      <c r="C60" t="s">
        <v>222</v>
      </c>
      <c r="D60" s="63">
        <v>25000</v>
      </c>
      <c r="E60" s="17" t="s">
        <v>544</v>
      </c>
    </row>
    <row r="61" spans="1:5" ht="15.75" hidden="1">
      <c r="A61" s="16">
        <v>2018</v>
      </c>
      <c r="B61" s="17" t="s">
        <v>12</v>
      </c>
      <c r="C61" t="s">
        <v>268</v>
      </c>
      <c r="D61" s="63">
        <v>25000</v>
      </c>
      <c r="E61" s="17" t="s">
        <v>52</v>
      </c>
    </row>
    <row r="62" spans="1:5" ht="15.75" hidden="1">
      <c r="A62" s="16">
        <v>2018</v>
      </c>
      <c r="B62" s="17" t="s">
        <v>12</v>
      </c>
      <c r="C62" t="s">
        <v>545</v>
      </c>
      <c r="D62" s="63">
        <v>0</v>
      </c>
      <c r="E62" s="17" t="s">
        <v>546</v>
      </c>
    </row>
    <row r="63" spans="1:5" ht="15.75" hidden="1">
      <c r="A63" s="16">
        <v>2018</v>
      </c>
      <c r="B63" s="17" t="s">
        <v>17</v>
      </c>
      <c r="C63" t="s">
        <v>38</v>
      </c>
      <c r="D63" s="63">
        <v>395.9</v>
      </c>
      <c r="E63" s="17" t="s">
        <v>547</v>
      </c>
    </row>
    <row r="64" spans="1:5" ht="15.75" hidden="1">
      <c r="A64" s="16">
        <v>2018</v>
      </c>
      <c r="B64" s="17" t="s">
        <v>18</v>
      </c>
      <c r="C64" t="s">
        <v>39</v>
      </c>
      <c r="D64" s="63">
        <v>335.51</v>
      </c>
      <c r="E64" s="17" t="s">
        <v>548</v>
      </c>
    </row>
    <row r="65" spans="1:8" ht="15.75" hidden="1">
      <c r="A65" s="16">
        <v>2018</v>
      </c>
      <c r="B65" s="17" t="s">
        <v>17</v>
      </c>
      <c r="C65" s="17" t="s">
        <v>38</v>
      </c>
      <c r="D65" s="63">
        <v>-15888.94</v>
      </c>
      <c r="E65" s="17" t="s">
        <v>542</v>
      </c>
    </row>
    <row r="66" spans="1:8" ht="15.75" hidden="1">
      <c r="A66" s="16">
        <v>2018</v>
      </c>
      <c r="B66" s="17" t="s">
        <v>18</v>
      </c>
      <c r="C66" s="17" t="s">
        <v>39</v>
      </c>
      <c r="D66" s="63">
        <v>-13465.51</v>
      </c>
      <c r="E66" s="17" t="s">
        <v>543</v>
      </c>
    </row>
    <row r="67" spans="1:8" ht="15.75" hidden="1">
      <c r="A67" s="16">
        <v>2018</v>
      </c>
      <c r="B67" s="17" t="s">
        <v>534</v>
      </c>
      <c r="C67" s="5" t="s">
        <v>549</v>
      </c>
      <c r="D67" s="63">
        <v>85.77</v>
      </c>
      <c r="E67" s="5" t="s">
        <v>549</v>
      </c>
    </row>
    <row r="68" spans="1:8" ht="15.75" hidden="1">
      <c r="A68" s="16">
        <v>2018</v>
      </c>
      <c r="B68" s="17" t="s">
        <v>535</v>
      </c>
      <c r="C68" s="5" t="s">
        <v>61</v>
      </c>
      <c r="D68" s="63">
        <v>95.77</v>
      </c>
      <c r="E68" s="5" t="s">
        <v>61</v>
      </c>
    </row>
    <row r="69" spans="1:8" ht="15.75" hidden="1">
      <c r="A69" s="16">
        <v>2018</v>
      </c>
      <c r="B69" s="17" t="s">
        <v>21</v>
      </c>
      <c r="C69" s="5" t="s">
        <v>38</v>
      </c>
      <c r="D69" s="63">
        <v>-3189.38</v>
      </c>
      <c r="E69" s="17" t="s">
        <v>47</v>
      </c>
    </row>
    <row r="70" spans="1:8" ht="15.75" hidden="1">
      <c r="A70" s="16">
        <v>2018</v>
      </c>
      <c r="B70" s="17" t="s">
        <v>22</v>
      </c>
      <c r="C70" s="5" t="s">
        <v>39</v>
      </c>
      <c r="D70" s="63">
        <v>-2702.92</v>
      </c>
      <c r="E70" s="17" t="s">
        <v>49</v>
      </c>
    </row>
    <row r="71" spans="1:8" ht="15.75" hidden="1">
      <c r="A71" s="16">
        <v>2019</v>
      </c>
      <c r="B71" s="17" t="s">
        <v>13</v>
      </c>
      <c r="C71" t="s">
        <v>222</v>
      </c>
      <c r="D71" s="63">
        <v>25000</v>
      </c>
      <c r="E71" s="17" t="s">
        <v>544</v>
      </c>
    </row>
    <row r="72" spans="1:8" ht="15.75" hidden="1">
      <c r="A72" s="16">
        <v>2019</v>
      </c>
      <c r="B72" s="17" t="s">
        <v>12</v>
      </c>
      <c r="C72" t="s">
        <v>268</v>
      </c>
      <c r="D72" s="63">
        <v>25000</v>
      </c>
      <c r="E72" s="17" t="s">
        <v>52</v>
      </c>
    </row>
    <row r="73" spans="1:8" ht="15.75" hidden="1">
      <c r="A73" s="16">
        <v>2019</v>
      </c>
      <c r="B73" s="17" t="s">
        <v>17</v>
      </c>
      <c r="C73" t="s">
        <v>38</v>
      </c>
      <c r="D73" s="63">
        <v>5907.05</v>
      </c>
      <c r="E73" s="17" t="s">
        <v>542</v>
      </c>
    </row>
    <row r="74" spans="1:8" ht="15.75" hidden="1">
      <c r="A74" s="16">
        <v>2019</v>
      </c>
      <c r="B74" s="17" t="s">
        <v>18</v>
      </c>
      <c r="C74" t="s">
        <v>39</v>
      </c>
      <c r="D74" s="63">
        <v>5242.95</v>
      </c>
      <c r="E74" s="17" t="s">
        <v>543</v>
      </c>
    </row>
    <row r="75" spans="1:8" ht="15.75" hidden="1">
      <c r="A75" s="16">
        <v>2019</v>
      </c>
      <c r="B75" s="17" t="s">
        <v>17</v>
      </c>
      <c r="C75" t="s">
        <v>38</v>
      </c>
      <c r="D75" s="63">
        <v>-10306.719999999999</v>
      </c>
      <c r="E75" s="17" t="s">
        <v>547</v>
      </c>
    </row>
    <row r="76" spans="1:8" ht="15.75" hidden="1">
      <c r="A76" s="16">
        <v>2019</v>
      </c>
      <c r="B76" s="17" t="s">
        <v>18</v>
      </c>
      <c r="C76" t="s">
        <v>39</v>
      </c>
      <c r="D76" s="63">
        <v>-9147.99</v>
      </c>
      <c r="E76" s="17" t="s">
        <v>548</v>
      </c>
    </row>
    <row r="77" spans="1:8" ht="15.75" hidden="1">
      <c r="A77" s="16">
        <v>2019</v>
      </c>
      <c r="B77" s="17" t="s">
        <v>21</v>
      </c>
      <c r="C77" s="5" t="s">
        <v>448</v>
      </c>
      <c r="D77" s="63">
        <v>-3209.28</v>
      </c>
      <c r="E77" s="17" t="s">
        <v>47</v>
      </c>
    </row>
    <row r="78" spans="1:8" ht="15.75" hidden="1">
      <c r="A78" s="16">
        <v>2019</v>
      </c>
      <c r="B78" s="17" t="s">
        <v>22</v>
      </c>
      <c r="C78" s="5" t="s">
        <v>449</v>
      </c>
      <c r="D78" s="63">
        <v>-2848.47</v>
      </c>
      <c r="E78" s="17" t="s">
        <v>49</v>
      </c>
    </row>
    <row r="79" spans="1:8" ht="15.75">
      <c r="A79" s="16">
        <v>2020</v>
      </c>
      <c r="B79" s="17" t="s">
        <v>13</v>
      </c>
      <c r="C79" t="s">
        <v>222</v>
      </c>
      <c r="D79" s="63">
        <v>25000</v>
      </c>
      <c r="E79" s="17" t="s">
        <v>544</v>
      </c>
    </row>
    <row r="80" spans="1:8" ht="15.75">
      <c r="A80" s="16">
        <v>2020</v>
      </c>
      <c r="B80" s="17" t="s">
        <v>12</v>
      </c>
      <c r="C80" t="s">
        <v>268</v>
      </c>
      <c r="D80" s="63">
        <v>25000</v>
      </c>
      <c r="E80" s="17" t="s">
        <v>52</v>
      </c>
      <c r="H80" s="17">
        <v>-1</v>
      </c>
    </row>
    <row r="81" spans="1:5" ht="15.75">
      <c r="A81" s="16">
        <v>2020</v>
      </c>
      <c r="B81" s="17" t="s">
        <v>17</v>
      </c>
      <c r="C81" t="s">
        <v>38</v>
      </c>
      <c r="D81" s="63">
        <v>-4078.52</v>
      </c>
      <c r="E81" s="17" t="s">
        <v>542</v>
      </c>
    </row>
    <row r="82" spans="1:5" ht="15.75">
      <c r="A82" s="16">
        <v>2020</v>
      </c>
      <c r="B82" s="17" t="s">
        <v>18</v>
      </c>
      <c r="C82" t="s">
        <v>39</v>
      </c>
      <c r="D82" s="63">
        <v>-3721.38</v>
      </c>
      <c r="E82" s="17" t="s">
        <v>543</v>
      </c>
    </row>
    <row r="83" spans="1:5" ht="15.75">
      <c r="A83" s="16">
        <v>2020</v>
      </c>
      <c r="B83" s="17" t="s">
        <v>17</v>
      </c>
      <c r="C83" t="s">
        <v>38</v>
      </c>
      <c r="D83" s="63">
        <v>-8074.84</v>
      </c>
      <c r="E83" s="17" t="s">
        <v>547</v>
      </c>
    </row>
    <row r="84" spans="1:5" ht="15.75">
      <c r="A84" s="16">
        <v>2020</v>
      </c>
      <c r="B84" s="17" t="s">
        <v>18</v>
      </c>
      <c r="C84" t="s">
        <v>39</v>
      </c>
      <c r="D84" s="63">
        <v>-7367.769999999995</v>
      </c>
      <c r="E84" s="17" t="s">
        <v>548</v>
      </c>
    </row>
    <row r="85" spans="1:5" ht="15.75">
      <c r="A85" s="16">
        <v>2020</v>
      </c>
      <c r="B85" s="17" t="s">
        <v>21</v>
      </c>
      <c r="C85" s="5" t="s">
        <v>448</v>
      </c>
      <c r="D85" s="63">
        <v>-2932.73</v>
      </c>
      <c r="E85" s="17" t="s">
        <v>47</v>
      </c>
    </row>
    <row r="86" spans="1:5" ht="15.75">
      <c r="A86" s="16">
        <v>2020</v>
      </c>
      <c r="B86" s="17" t="s">
        <v>22</v>
      </c>
      <c r="C86" s="5" t="s">
        <v>449</v>
      </c>
      <c r="D86" s="63">
        <v>-2675.9199999999996</v>
      </c>
      <c r="E86" s="17" t="s">
        <v>49</v>
      </c>
    </row>
    <row r="87" spans="1:5" ht="15.75">
      <c r="A87" s="16">
        <v>2021</v>
      </c>
      <c r="B87" s="17" t="s">
        <v>13</v>
      </c>
      <c r="C87" t="s">
        <v>222</v>
      </c>
      <c r="D87" s="63">
        <v>25000</v>
      </c>
      <c r="E87" s="17" t="s">
        <v>544</v>
      </c>
    </row>
    <row r="88" spans="1:5" ht="15.75">
      <c r="A88" s="16">
        <v>2021</v>
      </c>
      <c r="B88" s="17" t="s">
        <v>12</v>
      </c>
      <c r="C88" t="s">
        <v>268</v>
      </c>
      <c r="D88" s="63">
        <v>25000</v>
      </c>
      <c r="E88" s="17" t="s">
        <v>52</v>
      </c>
    </row>
    <row r="89" spans="1:5" ht="15.75">
      <c r="A89" s="16">
        <v>2021</v>
      </c>
      <c r="B89" s="5" t="s">
        <v>17</v>
      </c>
      <c r="C89" t="s">
        <v>38</v>
      </c>
      <c r="D89" s="416">
        <v>9661.9699999999993</v>
      </c>
      <c r="E89" s="17" t="s">
        <v>550</v>
      </c>
    </row>
    <row r="90" spans="1:5" ht="15.75">
      <c r="A90" s="16">
        <v>2021</v>
      </c>
      <c r="B90" s="5" t="s">
        <v>18</v>
      </c>
      <c r="C90" t="s">
        <v>39</v>
      </c>
      <c r="D90" s="416">
        <v>8987.93</v>
      </c>
      <c r="E90" s="17" t="s">
        <v>551</v>
      </c>
    </row>
    <row r="91" spans="1:5" ht="15.75">
      <c r="A91" s="16">
        <v>2021</v>
      </c>
      <c r="B91" s="5" t="s">
        <v>17</v>
      </c>
      <c r="C91" t="s">
        <v>38</v>
      </c>
      <c r="D91" s="63">
        <v>-13364.41</v>
      </c>
      <c r="E91" s="17" t="s">
        <v>547</v>
      </c>
    </row>
    <row r="92" spans="1:5" ht="15.75">
      <c r="A92" s="16">
        <v>2021</v>
      </c>
      <c r="B92" s="5" t="s">
        <v>18</v>
      </c>
      <c r="C92" t="s">
        <v>39</v>
      </c>
      <c r="D92" s="63">
        <v>-12432.07</v>
      </c>
      <c r="E92" s="17" t="s">
        <v>548</v>
      </c>
    </row>
    <row r="93" spans="1:5" ht="15.75">
      <c r="A93" s="16">
        <v>2021</v>
      </c>
      <c r="B93" s="5" t="s">
        <v>21</v>
      </c>
      <c r="C93" t="s">
        <v>448</v>
      </c>
      <c r="D93" s="63">
        <v>-2846</v>
      </c>
      <c r="E93" s="17" t="s">
        <v>47</v>
      </c>
    </row>
    <row r="94" spans="1:5" ht="15.75">
      <c r="A94" s="16">
        <v>2021</v>
      </c>
      <c r="B94" s="5" t="s">
        <v>22</v>
      </c>
      <c r="C94" t="s">
        <v>449</v>
      </c>
      <c r="D94" s="63">
        <v>-2647.45</v>
      </c>
      <c r="E94" s="17" t="s">
        <v>49</v>
      </c>
    </row>
    <row r="95" spans="1:5" ht="15.75">
      <c r="A95" s="236">
        <v>2022</v>
      </c>
      <c r="B95" s="237" t="s">
        <v>13</v>
      </c>
      <c r="C95" s="129" t="s">
        <v>222</v>
      </c>
      <c r="D95" s="238">
        <v>20624.990000000002</v>
      </c>
      <c r="E95" s="129" t="s">
        <v>222</v>
      </c>
    </row>
    <row r="96" spans="1:5" ht="15.75">
      <c r="A96" s="236">
        <v>2022</v>
      </c>
      <c r="B96" s="237" t="s">
        <v>12</v>
      </c>
      <c r="C96" s="129" t="s">
        <v>268</v>
      </c>
      <c r="D96" s="238">
        <v>20624.990000000002</v>
      </c>
      <c r="E96" s="129" t="s">
        <v>268</v>
      </c>
    </row>
    <row r="97" spans="1:5" ht="15.75">
      <c r="A97" s="236">
        <v>2022</v>
      </c>
      <c r="B97" s="237" t="s">
        <v>13</v>
      </c>
      <c r="C97" s="129" t="s">
        <v>222</v>
      </c>
      <c r="D97" s="238">
        <v>6875.01</v>
      </c>
      <c r="E97" s="129" t="s">
        <v>222</v>
      </c>
    </row>
    <row r="98" spans="1:5" ht="15.75">
      <c r="A98" s="236">
        <v>2022</v>
      </c>
      <c r="B98" s="237" t="s">
        <v>453</v>
      </c>
      <c r="C98" s="129" t="s">
        <v>452</v>
      </c>
      <c r="D98" s="238">
        <v>1087.71</v>
      </c>
      <c r="E98" s="129" t="s">
        <v>452</v>
      </c>
    </row>
    <row r="99" spans="1:5" ht="15.75">
      <c r="A99" s="236">
        <v>2022</v>
      </c>
      <c r="B99" s="237" t="s">
        <v>12</v>
      </c>
      <c r="C99" s="129" t="s">
        <v>268</v>
      </c>
      <c r="D99" s="238">
        <v>6875.01</v>
      </c>
      <c r="E99" s="129" t="s">
        <v>268</v>
      </c>
    </row>
    <row r="100" spans="1:5" ht="15.75">
      <c r="A100" s="236">
        <v>2022</v>
      </c>
      <c r="B100" s="237" t="s">
        <v>17</v>
      </c>
      <c r="C100" s="129" t="s">
        <v>38</v>
      </c>
      <c r="D100" s="238">
        <v>7174</v>
      </c>
      <c r="E100" s="17" t="s">
        <v>550</v>
      </c>
    </row>
    <row r="101" spans="1:5" ht="15.75">
      <c r="A101" s="236">
        <v>2022</v>
      </c>
      <c r="B101" s="237" t="s">
        <v>18</v>
      </c>
      <c r="C101" s="129" t="s">
        <v>39</v>
      </c>
      <c r="D101" s="238">
        <v>6762</v>
      </c>
      <c r="E101" s="17" t="s">
        <v>551</v>
      </c>
    </row>
    <row r="102" spans="1:5" ht="15.75">
      <c r="A102" s="236">
        <v>2022</v>
      </c>
      <c r="B102" s="237" t="s">
        <v>17</v>
      </c>
      <c r="C102" s="129" t="s">
        <v>38</v>
      </c>
      <c r="D102" s="238">
        <v>4517.63</v>
      </c>
      <c r="E102" s="17" t="s">
        <v>550</v>
      </c>
    </row>
    <row r="103" spans="1:5" ht="15.75">
      <c r="A103" s="236">
        <v>2022</v>
      </c>
      <c r="B103" s="237" t="s">
        <v>18</v>
      </c>
      <c r="C103" s="129" t="s">
        <v>39</v>
      </c>
      <c r="D103" s="238">
        <v>4258.1899999999996</v>
      </c>
      <c r="E103" s="17" t="s">
        <v>551</v>
      </c>
    </row>
    <row r="104" spans="1:5" ht="15.75">
      <c r="A104" s="236">
        <v>2022</v>
      </c>
      <c r="B104" s="237" t="s">
        <v>17</v>
      </c>
      <c r="C104" s="129" t="s">
        <v>38</v>
      </c>
      <c r="D104" s="238">
        <v>-6871.5</v>
      </c>
      <c r="E104" s="129" t="s">
        <v>38</v>
      </c>
    </row>
    <row r="105" spans="1:5" ht="15.75">
      <c r="A105" s="236">
        <v>2022</v>
      </c>
      <c r="B105" s="237" t="s">
        <v>18</v>
      </c>
      <c r="C105" s="129" t="s">
        <v>39</v>
      </c>
      <c r="D105" s="238">
        <v>-6476.8700000000008</v>
      </c>
      <c r="E105" s="129" t="s">
        <v>39</v>
      </c>
    </row>
    <row r="106" spans="1:5" ht="15.75">
      <c r="A106" s="236">
        <v>2022</v>
      </c>
      <c r="B106" s="237" t="s">
        <v>21</v>
      </c>
      <c r="C106" s="129" t="s">
        <v>448</v>
      </c>
      <c r="D106" s="238">
        <v>-3138.57</v>
      </c>
      <c r="E106" s="129" t="s">
        <v>448</v>
      </c>
    </row>
    <row r="107" spans="1:5" ht="15.75">
      <c r="A107" s="236">
        <v>2022</v>
      </c>
      <c r="B107" s="237" t="s">
        <v>22</v>
      </c>
      <c r="C107" s="129" t="s">
        <v>449</v>
      </c>
      <c r="D107" s="238">
        <v>-2958.3299999999995</v>
      </c>
      <c r="E107" s="129" t="s">
        <v>449</v>
      </c>
    </row>
    <row r="108" spans="1:5" ht="15.75">
      <c r="C108" s="5"/>
      <c r="D108" s="63"/>
    </row>
    <row r="110" spans="1:5" ht="16.5" thickBot="1">
      <c r="D110" s="22">
        <f>SUM(D16:D109)</f>
        <v>334079.3366592495</v>
      </c>
    </row>
    <row r="111" spans="1:5" ht="13.5" thickTop="1"/>
    <row r="113" spans="4:4">
      <c r="D113" s="23"/>
    </row>
  </sheetData>
  <autoFilter ref="A15:E78" xr:uid="{00000000-0009-0000-0000-000015000000}"/>
  <phoneticPr fontId="32" type="noConversion"/>
  <printOptions horizontalCentered="1" verticalCentered="1" gridLines="1"/>
  <pageMargins left="0.51181102362204722" right="0.11811023622047245" top="0.35433070866141736" bottom="0.55118110236220474" header="0.11811023622047245" footer="0.11811023622047245"/>
  <pageSetup paperSize="9" scale="73" orientation="portrait" r:id="rId1"/>
  <headerFooter>
    <oddFooter>&amp;R&amp;D; &amp;Z&amp;F : 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7C80-67C1-471E-9BA4-E02F42292F2E}">
  <dimension ref="A1:R39"/>
  <sheetViews>
    <sheetView topLeftCell="A11" workbookViewId="0">
      <selection activeCell="R39" sqref="R39"/>
    </sheetView>
  </sheetViews>
  <sheetFormatPr defaultRowHeight="15.75"/>
  <cols>
    <col min="1" max="1" width="11.42578125" customWidth="1"/>
    <col min="2" max="2" width="26.28515625" customWidth="1"/>
    <col min="3" max="3" width="13" customWidth="1"/>
    <col min="4" max="5" width="12" bestFit="1" customWidth="1"/>
    <col min="6" max="7" width="13" customWidth="1"/>
    <col min="8" max="8" width="12" bestFit="1" customWidth="1"/>
    <col min="9" max="10" width="13" customWidth="1"/>
    <col min="11" max="11" width="12" bestFit="1" customWidth="1"/>
    <col min="12" max="12" width="13" customWidth="1"/>
    <col min="13" max="13" width="12" bestFit="1" customWidth="1"/>
    <col min="14" max="18" width="13" customWidth="1"/>
  </cols>
  <sheetData>
    <row r="1" spans="1:18">
      <c r="A1" t="s">
        <v>10</v>
      </c>
    </row>
    <row r="2" spans="1:18">
      <c r="A2" t="s">
        <v>552</v>
      </c>
    </row>
    <row r="3" spans="1:18">
      <c r="A3" t="s">
        <v>502</v>
      </c>
      <c r="M3" s="427"/>
      <c r="N3" s="427"/>
      <c r="O3" s="239"/>
      <c r="P3" s="239"/>
      <c r="Q3" s="239"/>
      <c r="R3" s="239"/>
    </row>
    <row r="4" spans="1:18" ht="26.25">
      <c r="C4" s="240">
        <v>41090</v>
      </c>
      <c r="D4" s="241" t="s">
        <v>553</v>
      </c>
      <c r="E4" s="241" t="s">
        <v>554</v>
      </c>
      <c r="F4" s="240">
        <v>41455</v>
      </c>
      <c r="G4" s="240">
        <v>41820</v>
      </c>
      <c r="H4" s="241" t="s">
        <v>555</v>
      </c>
      <c r="I4" s="240">
        <v>42185</v>
      </c>
      <c r="J4" s="240">
        <v>42551</v>
      </c>
      <c r="K4" s="241" t="s">
        <v>556</v>
      </c>
      <c r="L4" s="240">
        <v>42916</v>
      </c>
      <c r="M4" s="242" t="s">
        <v>531</v>
      </c>
      <c r="N4" s="243">
        <v>43281</v>
      </c>
      <c r="O4" s="243">
        <v>43646</v>
      </c>
      <c r="P4" s="243">
        <v>44012</v>
      </c>
      <c r="Q4" s="243">
        <v>44377</v>
      </c>
      <c r="R4" s="243">
        <v>44742</v>
      </c>
    </row>
    <row r="5" spans="1:18">
      <c r="A5" s="244" t="s">
        <v>533</v>
      </c>
      <c r="M5" s="101"/>
      <c r="N5" s="37"/>
      <c r="O5" s="37"/>
      <c r="P5" s="37"/>
      <c r="Q5" s="37"/>
      <c r="R5" s="37"/>
    </row>
    <row r="6" spans="1:18">
      <c r="A6" s="45" t="s">
        <v>557</v>
      </c>
      <c r="M6" s="101"/>
      <c r="N6" s="37"/>
      <c r="O6" s="37"/>
      <c r="P6" s="37"/>
      <c r="Q6" s="37"/>
      <c r="R6" s="37"/>
    </row>
    <row r="7" spans="1:18">
      <c r="B7" s="245" t="s">
        <v>558</v>
      </c>
      <c r="C7" s="110"/>
      <c r="D7" s="110">
        <v>7663.74</v>
      </c>
      <c r="E7" s="110">
        <v>426.61</v>
      </c>
      <c r="F7" s="110">
        <f>D7+E7</f>
        <v>8090.3499999999995</v>
      </c>
      <c r="G7" s="110">
        <f>F7</f>
        <v>8090.3499999999995</v>
      </c>
      <c r="H7" s="110">
        <v>0</v>
      </c>
      <c r="I7" s="39">
        <f>G7</f>
        <v>8090.3499999999995</v>
      </c>
      <c r="J7" s="39">
        <f>I7</f>
        <v>8090.3499999999995</v>
      </c>
      <c r="K7" s="110">
        <v>0</v>
      </c>
      <c r="L7" s="39">
        <f>J7</f>
        <v>8090.3499999999995</v>
      </c>
      <c r="M7" s="246">
        <v>0</v>
      </c>
      <c r="N7" s="91">
        <f>L7</f>
        <v>8090.3499999999995</v>
      </c>
      <c r="O7" s="91">
        <f>N7</f>
        <v>8090.3499999999995</v>
      </c>
      <c r="P7" s="91">
        <f>O7</f>
        <v>8090.3499999999995</v>
      </c>
      <c r="Q7" s="91">
        <f>P7</f>
        <v>8090.3499999999995</v>
      </c>
      <c r="R7" s="91">
        <f>Q7</f>
        <v>8090.3499999999995</v>
      </c>
    </row>
    <row r="8" spans="1:18" ht="25.5">
      <c r="B8" s="247" t="s">
        <v>559</v>
      </c>
      <c r="C8">
        <v>6782.6299999999992</v>
      </c>
      <c r="D8" s="248">
        <v>61441.22</v>
      </c>
      <c r="E8" s="248">
        <v>3704.44</v>
      </c>
      <c r="F8" s="248">
        <f>F9-F7</f>
        <v>70559.51999999999</v>
      </c>
      <c r="G8" s="248">
        <f>G9-G7</f>
        <v>72054.179999999993</v>
      </c>
      <c r="H8" s="248">
        <v>350.3</v>
      </c>
      <c r="I8" s="39">
        <f>I9-I7</f>
        <v>78053.262152229974</v>
      </c>
      <c r="J8" s="39">
        <f>J9-J7</f>
        <v>68438.262152229974</v>
      </c>
      <c r="K8" s="248">
        <v>0</v>
      </c>
      <c r="L8" s="39">
        <f>L9-L7</f>
        <v>81173.319999999992</v>
      </c>
      <c r="M8" s="249">
        <v>85.77</v>
      </c>
      <c r="N8" s="91">
        <f>N9-N7</f>
        <v>87576.67</v>
      </c>
      <c r="O8" s="91">
        <f>O9-O7</f>
        <v>104967.71999999999</v>
      </c>
      <c r="P8" s="91">
        <f>P9-P7</f>
        <v>114881.63</v>
      </c>
      <c r="Q8" s="91">
        <f>Q9-Q7</f>
        <v>133333.19</v>
      </c>
      <c r="R8" s="91">
        <f>R9-R7</f>
        <v>162514.75</v>
      </c>
    </row>
    <row r="9" spans="1:18" ht="16.5" thickBot="1">
      <c r="B9" s="250" t="s">
        <v>560</v>
      </c>
      <c r="C9" s="251">
        <f>SUM(C6:C8)</f>
        <v>6782.6299999999992</v>
      </c>
      <c r="D9" s="251">
        <f>SUM(D6:D8)</f>
        <v>69104.960000000006</v>
      </c>
      <c r="E9" s="251">
        <f>SUM(E6:E8)</f>
        <v>4131.05</v>
      </c>
      <c r="F9" s="251">
        <v>78649.87</v>
      </c>
      <c r="G9" s="251">
        <v>80144.53</v>
      </c>
      <c r="H9" s="251">
        <f>SUM(H6:H8)</f>
        <v>350.3</v>
      </c>
      <c r="I9" s="252">
        <v>86143.61215222998</v>
      </c>
      <c r="J9" s="252">
        <v>76528.61215222998</v>
      </c>
      <c r="K9" s="251">
        <f>SUM(K6:K8)</f>
        <v>0</v>
      </c>
      <c r="L9" s="252">
        <v>89263.67</v>
      </c>
      <c r="M9" s="253">
        <f>SUM(M6:M8)</f>
        <v>85.77</v>
      </c>
      <c r="N9" s="254">
        <v>95667.02</v>
      </c>
      <c r="O9" s="254">
        <v>113058.06999999999</v>
      </c>
      <c r="P9" s="254">
        <v>122971.98000000001</v>
      </c>
      <c r="Q9" s="254">
        <v>141423.54</v>
      </c>
      <c r="R9" s="254">
        <v>170605.1</v>
      </c>
    </row>
    <row r="10" spans="1:18" ht="16.5" thickTop="1">
      <c r="A10" s="45" t="s">
        <v>561</v>
      </c>
      <c r="C10" s="110"/>
      <c r="D10" s="110"/>
      <c r="E10" s="110"/>
      <c r="F10" s="110"/>
      <c r="G10" s="110"/>
      <c r="H10" s="110"/>
      <c r="K10" s="110"/>
      <c r="M10" s="246"/>
      <c r="N10" s="37"/>
      <c r="O10" s="37"/>
      <c r="P10" s="37"/>
      <c r="Q10" s="37"/>
      <c r="R10" s="37"/>
    </row>
    <row r="11" spans="1:18">
      <c r="B11" s="17" t="s">
        <v>562</v>
      </c>
      <c r="C11" s="110">
        <v>6782.6299999999992</v>
      </c>
      <c r="D11" s="110">
        <f>D14-D13-D12</f>
        <v>69104.960000000006</v>
      </c>
      <c r="E11" s="110">
        <f>E14-E13-E12</f>
        <v>4131.05</v>
      </c>
      <c r="F11" s="110">
        <f>F9</f>
        <v>78649.87</v>
      </c>
      <c r="G11" s="110">
        <f>G9</f>
        <v>80144.53</v>
      </c>
      <c r="H11" s="110">
        <v>350.3</v>
      </c>
      <c r="I11" s="110">
        <f>I9</f>
        <v>86143.61215222998</v>
      </c>
      <c r="J11" s="110">
        <f>J9</f>
        <v>76528.61215222998</v>
      </c>
      <c r="K11" s="110">
        <v>0</v>
      </c>
      <c r="L11" s="110">
        <f>L9</f>
        <v>89263.67</v>
      </c>
      <c r="M11" s="246">
        <v>0</v>
      </c>
      <c r="N11" s="255">
        <f>N9</f>
        <v>95667.02</v>
      </c>
      <c r="O11" s="255">
        <f>O9</f>
        <v>113058.06999999999</v>
      </c>
      <c r="P11" s="255">
        <f>P9</f>
        <v>122971.98000000001</v>
      </c>
      <c r="Q11" s="255">
        <f>Q9</f>
        <v>141423.54</v>
      </c>
      <c r="R11" s="255">
        <f>R9</f>
        <v>170605.1</v>
      </c>
    </row>
    <row r="12" spans="1:18">
      <c r="B12" s="256" t="s">
        <v>563</v>
      </c>
      <c r="C12" s="248">
        <v>0</v>
      </c>
      <c r="D12" s="248">
        <v>0</v>
      </c>
      <c r="E12" s="248">
        <v>0</v>
      </c>
      <c r="F12" s="248">
        <v>0</v>
      </c>
      <c r="G12" s="248">
        <v>0</v>
      </c>
      <c r="H12" s="248">
        <v>0</v>
      </c>
      <c r="I12" s="248">
        <v>0</v>
      </c>
      <c r="J12" s="248">
        <v>0</v>
      </c>
      <c r="K12" s="248">
        <v>0</v>
      </c>
      <c r="L12" s="248">
        <v>0</v>
      </c>
      <c r="M12" s="249">
        <v>0</v>
      </c>
      <c r="N12" s="257">
        <v>0</v>
      </c>
      <c r="O12" s="257">
        <v>0</v>
      </c>
      <c r="P12" s="257">
        <v>0</v>
      </c>
      <c r="Q12" s="257">
        <v>0</v>
      </c>
      <c r="R12" s="257">
        <v>0</v>
      </c>
    </row>
    <row r="13" spans="1:18">
      <c r="B13" s="17" t="s">
        <v>564</v>
      </c>
      <c r="C13" s="110">
        <v>0</v>
      </c>
      <c r="D13" s="110">
        <v>0</v>
      </c>
      <c r="E13" s="110">
        <v>0</v>
      </c>
      <c r="F13" s="110">
        <v>0</v>
      </c>
      <c r="G13" s="110">
        <v>0</v>
      </c>
      <c r="H13" s="110">
        <v>0</v>
      </c>
      <c r="I13" s="110">
        <v>0</v>
      </c>
      <c r="J13" s="110">
        <v>0</v>
      </c>
      <c r="K13" s="110">
        <v>0</v>
      </c>
      <c r="L13" s="110">
        <v>0</v>
      </c>
      <c r="M13" s="246">
        <v>0</v>
      </c>
      <c r="N13" s="255">
        <v>0</v>
      </c>
      <c r="O13" s="255">
        <v>0</v>
      </c>
      <c r="P13" s="255">
        <v>0</v>
      </c>
      <c r="Q13" s="255">
        <v>0</v>
      </c>
      <c r="R13" s="255">
        <v>0</v>
      </c>
    </row>
    <row r="14" spans="1:18" ht="16.5" thickBot="1">
      <c r="B14" s="258" t="s">
        <v>565</v>
      </c>
      <c r="C14" s="251">
        <f t="shared" ref="C14:Q14" si="0">C9</f>
        <v>6782.6299999999992</v>
      </c>
      <c r="D14" s="251">
        <f t="shared" si="0"/>
        <v>69104.960000000006</v>
      </c>
      <c r="E14" s="251">
        <f t="shared" si="0"/>
        <v>4131.05</v>
      </c>
      <c r="F14" s="251">
        <f t="shared" si="0"/>
        <v>78649.87</v>
      </c>
      <c r="G14" s="251">
        <f t="shared" si="0"/>
        <v>80144.53</v>
      </c>
      <c r="H14" s="251">
        <f t="shared" si="0"/>
        <v>350.3</v>
      </c>
      <c r="I14" s="251">
        <f t="shared" si="0"/>
        <v>86143.61215222998</v>
      </c>
      <c r="J14" s="251">
        <f t="shared" si="0"/>
        <v>76528.61215222998</v>
      </c>
      <c r="K14" s="251">
        <f t="shared" si="0"/>
        <v>0</v>
      </c>
      <c r="L14" s="251">
        <f t="shared" si="0"/>
        <v>89263.67</v>
      </c>
      <c r="M14" s="253">
        <f t="shared" si="0"/>
        <v>85.77</v>
      </c>
      <c r="N14" s="259">
        <f t="shared" si="0"/>
        <v>95667.02</v>
      </c>
      <c r="O14" s="259">
        <f t="shared" si="0"/>
        <v>113058.06999999999</v>
      </c>
      <c r="P14" s="259">
        <f t="shared" si="0"/>
        <v>122971.98000000001</v>
      </c>
      <c r="Q14" s="259">
        <f t="shared" si="0"/>
        <v>141423.54</v>
      </c>
      <c r="R14" s="259">
        <f t="shared" ref="R14" si="1">R9</f>
        <v>170605.1</v>
      </c>
    </row>
    <row r="15" spans="1:18" ht="16.5" thickTop="1">
      <c r="M15" s="101"/>
      <c r="N15" s="37"/>
      <c r="O15" s="37"/>
      <c r="P15" s="37"/>
      <c r="Q15" s="37"/>
      <c r="R15" s="37"/>
    </row>
    <row r="16" spans="1:18">
      <c r="A16" s="244" t="s">
        <v>566</v>
      </c>
      <c r="M16" s="101"/>
      <c r="N16" s="37"/>
      <c r="O16" s="37"/>
      <c r="P16" s="37"/>
      <c r="Q16" s="37"/>
      <c r="R16" s="37"/>
    </row>
    <row r="17" spans="1:18">
      <c r="A17" s="45" t="s">
        <v>557</v>
      </c>
      <c r="M17" s="101"/>
      <c r="N17" s="37"/>
      <c r="O17" s="37"/>
      <c r="P17" s="37"/>
      <c r="Q17" s="37"/>
      <c r="R17" s="37"/>
    </row>
    <row r="18" spans="1:18">
      <c r="B18" s="245" t="s">
        <v>558</v>
      </c>
      <c r="C18" s="39"/>
      <c r="D18" s="110">
        <v>4600</v>
      </c>
      <c r="E18" s="110">
        <v>0</v>
      </c>
      <c r="F18" s="39">
        <f>D18+E18</f>
        <v>4600</v>
      </c>
      <c r="G18" s="39">
        <f>F18</f>
        <v>4600</v>
      </c>
      <c r="H18" s="110">
        <v>0</v>
      </c>
      <c r="I18" s="39">
        <f>G18</f>
        <v>4600</v>
      </c>
      <c r="J18" s="39">
        <f>I18</f>
        <v>4600</v>
      </c>
      <c r="K18" s="110">
        <v>0</v>
      </c>
      <c r="L18" s="39">
        <f>J18</f>
        <v>4600</v>
      </c>
      <c r="M18" s="246">
        <v>0</v>
      </c>
      <c r="N18" s="91">
        <f>L18</f>
        <v>4600</v>
      </c>
      <c r="O18" s="91">
        <f>N18</f>
        <v>4600</v>
      </c>
      <c r="P18" s="91">
        <f>O18</f>
        <v>4600</v>
      </c>
      <c r="Q18" s="91">
        <f>P18</f>
        <v>4600</v>
      </c>
      <c r="R18" s="91">
        <f>Q18</f>
        <v>4600</v>
      </c>
    </row>
    <row r="19" spans="1:18" ht="25.5">
      <c r="B19" s="247" t="s">
        <v>559</v>
      </c>
      <c r="C19" s="39">
        <v>401.32</v>
      </c>
      <c r="D19" s="248">
        <v>48290.31</v>
      </c>
      <c r="E19" s="248">
        <v>0</v>
      </c>
      <c r="F19" s="39">
        <f>F20-F18</f>
        <v>48901.36</v>
      </c>
      <c r="G19" s="39">
        <f>G20-G18</f>
        <v>60110.76</v>
      </c>
      <c r="H19" s="248">
        <v>0</v>
      </c>
      <c r="I19" s="39">
        <f>I20-I18</f>
        <v>54712.587847770017</v>
      </c>
      <c r="J19" s="39">
        <f>J20-J18</f>
        <v>44939.214507019649</v>
      </c>
      <c r="K19" s="248">
        <v>3103.61</v>
      </c>
      <c r="L19" s="39">
        <f>L20-L18</f>
        <v>71048.86</v>
      </c>
      <c r="M19" s="249">
        <v>95.77</v>
      </c>
      <c r="N19" s="91">
        <f>N20-N18</f>
        <v>80311.710000000006</v>
      </c>
      <c r="O19" s="91">
        <f>O20-O18</f>
        <v>98558.196659249617</v>
      </c>
      <c r="P19" s="91">
        <f>P20-P18</f>
        <v>109793.12665924962</v>
      </c>
      <c r="Q19" s="91">
        <f>Q20-Q18</f>
        <v>128701.53665924963</v>
      </c>
      <c r="R19" s="91">
        <f>R20-R18</f>
        <v>157786.53</v>
      </c>
    </row>
    <row r="20" spans="1:18" ht="16.5" thickBot="1">
      <c r="B20" s="250" t="s">
        <v>560</v>
      </c>
      <c r="C20" s="251">
        <f>SUM(C18:C19)</f>
        <v>401.32</v>
      </c>
      <c r="D20" s="251">
        <f>SUM(D18:D19)</f>
        <v>52890.31</v>
      </c>
      <c r="E20" s="251">
        <f>SUM(E18:E19)</f>
        <v>0</v>
      </c>
      <c r="F20" s="251">
        <v>53501.36</v>
      </c>
      <c r="G20" s="251">
        <v>64710.76</v>
      </c>
      <c r="H20" s="251">
        <f>SUM(H18:H19)</f>
        <v>0</v>
      </c>
      <c r="I20" s="252">
        <v>59312.587847770017</v>
      </c>
      <c r="J20" s="252">
        <v>49539.214507019649</v>
      </c>
      <c r="K20" s="251">
        <f>SUM(K18:K19)</f>
        <v>3103.61</v>
      </c>
      <c r="L20" s="252">
        <v>75648.86</v>
      </c>
      <c r="M20" s="253">
        <f>SUM(M18:M19)</f>
        <v>95.77</v>
      </c>
      <c r="N20" s="254">
        <v>84911.71</v>
      </c>
      <c r="O20" s="254">
        <v>103158.19665924962</v>
      </c>
      <c r="P20" s="254">
        <v>114393.12665924962</v>
      </c>
      <c r="Q20" s="254">
        <v>133301.53665924963</v>
      </c>
      <c r="R20" s="254">
        <v>162386.53</v>
      </c>
    </row>
    <row r="21" spans="1:18" ht="16.5" thickTop="1">
      <c r="A21" s="45" t="s">
        <v>561</v>
      </c>
      <c r="D21" s="110"/>
      <c r="E21" s="110"/>
      <c r="H21" s="110"/>
      <c r="K21" s="110"/>
      <c r="M21" s="246"/>
      <c r="N21" s="37"/>
      <c r="O21" s="37"/>
      <c r="P21" s="37"/>
      <c r="Q21" s="37"/>
      <c r="R21" s="37"/>
    </row>
    <row r="22" spans="1:18">
      <c r="B22" s="17" t="s">
        <v>562</v>
      </c>
      <c r="C22" s="39">
        <v>401.32</v>
      </c>
      <c r="D22" s="110">
        <f>D25-D24-D23</f>
        <v>52802.99</v>
      </c>
      <c r="E22" s="110">
        <f>E25-E24-E23</f>
        <v>0</v>
      </c>
      <c r="F22" s="110">
        <f>F25-F24-F23</f>
        <v>53414.04</v>
      </c>
      <c r="G22" s="110">
        <f>G25-G24-G23</f>
        <v>64623.44</v>
      </c>
      <c r="H22" s="110">
        <v>0</v>
      </c>
      <c r="I22" s="110">
        <f>I25-I24-I23</f>
        <v>59225.267847770017</v>
      </c>
      <c r="J22" s="110">
        <f>J25-J24-J23</f>
        <v>49539.214507019649</v>
      </c>
      <c r="K22" s="110">
        <v>3103.61</v>
      </c>
      <c r="L22" s="110">
        <f>L25-L24-L23</f>
        <v>75648.86</v>
      </c>
      <c r="M22" s="246">
        <v>95.77</v>
      </c>
      <c r="N22" s="255">
        <f>N25-N24-N23</f>
        <v>84911.71</v>
      </c>
      <c r="O22" s="255">
        <f>O25-O24-O23</f>
        <v>103158.19665924962</v>
      </c>
      <c r="P22" s="255">
        <f>P25-P24-P23</f>
        <v>114393.12665924962</v>
      </c>
      <c r="Q22" s="255">
        <f>Q25-Q24-Q23</f>
        <v>133301.53665924963</v>
      </c>
      <c r="R22" s="255">
        <f>R25-R24-R23</f>
        <v>162386.53</v>
      </c>
    </row>
    <row r="23" spans="1:18">
      <c r="B23" s="256" t="s">
        <v>563</v>
      </c>
      <c r="C23" s="248"/>
      <c r="D23" s="248">
        <v>0</v>
      </c>
      <c r="E23" s="248">
        <v>0</v>
      </c>
      <c r="F23" s="248"/>
      <c r="G23" s="248"/>
      <c r="H23" s="248">
        <v>0</v>
      </c>
      <c r="K23" s="248">
        <v>0</v>
      </c>
      <c r="M23" s="249">
        <v>0</v>
      </c>
      <c r="N23" s="37"/>
      <c r="O23" s="37"/>
      <c r="P23" s="37"/>
      <c r="Q23" s="37"/>
      <c r="R23" s="37"/>
    </row>
    <row r="24" spans="1:18">
      <c r="B24" s="17" t="s">
        <v>564</v>
      </c>
      <c r="C24" s="110">
        <v>0</v>
      </c>
      <c r="D24" s="110">
        <v>87.32</v>
      </c>
      <c r="E24" s="110">
        <v>0</v>
      </c>
      <c r="F24" s="110">
        <f>D24</f>
        <v>87.32</v>
      </c>
      <c r="G24" s="110">
        <f>F24</f>
        <v>87.32</v>
      </c>
      <c r="H24" s="110">
        <v>0</v>
      </c>
      <c r="I24" s="110">
        <f>G24</f>
        <v>87.32</v>
      </c>
      <c r="J24" s="110">
        <f>H24</f>
        <v>0</v>
      </c>
      <c r="K24" s="110">
        <v>0</v>
      </c>
      <c r="L24" s="110">
        <f>J24</f>
        <v>0</v>
      </c>
      <c r="M24" s="246">
        <v>0</v>
      </c>
      <c r="N24" s="255">
        <f>L24</f>
        <v>0</v>
      </c>
      <c r="O24" s="255">
        <f>N24</f>
        <v>0</v>
      </c>
      <c r="P24" s="255">
        <f>O24</f>
        <v>0</v>
      </c>
      <c r="Q24" s="255">
        <f>P24</f>
        <v>0</v>
      </c>
      <c r="R24" s="255">
        <f>Q24</f>
        <v>0</v>
      </c>
    </row>
    <row r="25" spans="1:18" ht="16.5" thickBot="1">
      <c r="B25" s="258" t="s">
        <v>565</v>
      </c>
      <c r="C25" s="251">
        <f>SUM(C22:C24)</f>
        <v>401.32</v>
      </c>
      <c r="D25" s="251">
        <f t="shared" ref="D25:Q25" si="2">D20</f>
        <v>52890.31</v>
      </c>
      <c r="E25" s="251">
        <f t="shared" si="2"/>
        <v>0</v>
      </c>
      <c r="F25" s="251">
        <f t="shared" si="2"/>
        <v>53501.36</v>
      </c>
      <c r="G25" s="251">
        <f t="shared" si="2"/>
        <v>64710.76</v>
      </c>
      <c r="H25" s="251">
        <f t="shared" si="2"/>
        <v>0</v>
      </c>
      <c r="I25" s="251">
        <f t="shared" si="2"/>
        <v>59312.587847770017</v>
      </c>
      <c r="J25" s="251">
        <f t="shared" si="2"/>
        <v>49539.214507019649</v>
      </c>
      <c r="K25" s="251">
        <f t="shared" si="2"/>
        <v>3103.61</v>
      </c>
      <c r="L25" s="251">
        <f t="shared" si="2"/>
        <v>75648.86</v>
      </c>
      <c r="M25" s="253">
        <f t="shared" si="2"/>
        <v>95.77</v>
      </c>
      <c r="N25" s="259">
        <f t="shared" si="2"/>
        <v>84911.71</v>
      </c>
      <c r="O25" s="259">
        <f t="shared" si="2"/>
        <v>103158.19665924962</v>
      </c>
      <c r="P25" s="259">
        <f t="shared" si="2"/>
        <v>114393.12665924962</v>
      </c>
      <c r="Q25" s="259">
        <f t="shared" si="2"/>
        <v>133301.53665924963</v>
      </c>
      <c r="R25" s="259">
        <f t="shared" ref="R25" si="3">R20</f>
        <v>162386.53</v>
      </c>
    </row>
    <row r="26" spans="1:18" ht="16.5" thickTop="1">
      <c r="M26" s="101"/>
      <c r="N26" s="37"/>
      <c r="O26" s="37"/>
      <c r="P26" s="37"/>
      <c r="Q26" s="37"/>
      <c r="R26" s="37"/>
    </row>
    <row r="27" spans="1:18">
      <c r="A27" s="244" t="s">
        <v>813</v>
      </c>
      <c r="M27" s="101"/>
      <c r="N27" s="37"/>
      <c r="O27" s="37"/>
      <c r="P27" s="37"/>
      <c r="Q27" s="37"/>
      <c r="R27" s="37"/>
    </row>
    <row r="28" spans="1:18">
      <c r="A28" s="45" t="s">
        <v>557</v>
      </c>
      <c r="M28" s="101"/>
      <c r="N28" s="37"/>
      <c r="O28" s="37"/>
      <c r="P28" s="37"/>
      <c r="Q28" s="37"/>
      <c r="R28" s="37"/>
    </row>
    <row r="29" spans="1:18">
      <c r="B29" s="245" t="s">
        <v>558</v>
      </c>
      <c r="C29" s="39"/>
      <c r="D29" s="110"/>
      <c r="E29" s="110"/>
      <c r="F29" s="39"/>
      <c r="G29" s="39"/>
      <c r="H29" s="110"/>
      <c r="I29" s="39"/>
      <c r="J29" s="39"/>
      <c r="K29" s="110"/>
      <c r="L29" s="39"/>
      <c r="M29" s="246"/>
      <c r="N29" s="91"/>
      <c r="O29" s="91"/>
      <c r="P29" s="91"/>
      <c r="Q29" s="91"/>
      <c r="R29" s="91">
        <f>Q29</f>
        <v>0</v>
      </c>
    </row>
    <row r="30" spans="1:18" ht="25.5">
      <c r="B30" s="247" t="s">
        <v>559</v>
      </c>
      <c r="C30" s="39"/>
      <c r="D30" s="248"/>
      <c r="E30" s="248"/>
      <c r="F30" s="39"/>
      <c r="G30" s="39"/>
      <c r="H30" s="248"/>
      <c r="I30" s="39"/>
      <c r="J30" s="39"/>
      <c r="K30" s="248"/>
      <c r="L30" s="39"/>
      <c r="M30" s="249"/>
      <c r="N30" s="91"/>
      <c r="O30" s="91"/>
      <c r="P30" s="91"/>
      <c r="Q30" s="91"/>
      <c r="R30" s="91">
        <f>R31-R29</f>
        <v>1087.71</v>
      </c>
    </row>
    <row r="31" spans="1:18" ht="16.5" thickBot="1">
      <c r="B31" s="250" t="s">
        <v>560</v>
      </c>
      <c r="C31" s="251"/>
      <c r="D31" s="251"/>
      <c r="E31" s="251"/>
      <c r="F31" s="251"/>
      <c r="G31" s="251"/>
      <c r="H31" s="251"/>
      <c r="I31" s="252"/>
      <c r="J31" s="252"/>
      <c r="K31" s="251"/>
      <c r="L31" s="252"/>
      <c r="M31" s="253"/>
      <c r="N31" s="254"/>
      <c r="O31" s="254"/>
      <c r="P31" s="254"/>
      <c r="Q31" s="254"/>
      <c r="R31" s="254">
        <v>1087.71</v>
      </c>
    </row>
    <row r="32" spans="1:18" ht="16.5" thickTop="1">
      <c r="A32" s="45" t="s">
        <v>561</v>
      </c>
      <c r="D32" s="110"/>
      <c r="E32" s="110"/>
      <c r="H32" s="110"/>
      <c r="K32" s="110"/>
      <c r="M32" s="246"/>
      <c r="N32" s="37"/>
      <c r="O32" s="37"/>
      <c r="P32" s="37"/>
      <c r="Q32" s="37"/>
      <c r="R32" s="37"/>
    </row>
    <row r="33" spans="1:18">
      <c r="B33" s="17" t="s">
        <v>562</v>
      </c>
      <c r="C33" s="39"/>
      <c r="D33" s="110"/>
      <c r="E33" s="110"/>
      <c r="F33" s="110"/>
      <c r="G33" s="110"/>
      <c r="H33" s="110"/>
      <c r="I33" s="110"/>
      <c r="J33" s="110"/>
      <c r="K33" s="110"/>
      <c r="L33" s="110"/>
      <c r="M33" s="246"/>
      <c r="N33" s="255"/>
      <c r="O33" s="255"/>
      <c r="P33" s="255"/>
      <c r="Q33" s="255"/>
      <c r="R33" s="255">
        <f>R36-R35-R34</f>
        <v>1087.71</v>
      </c>
    </row>
    <row r="34" spans="1:18">
      <c r="B34" s="256" t="s">
        <v>563</v>
      </c>
      <c r="C34" s="248"/>
      <c r="D34" s="248"/>
      <c r="E34" s="248"/>
      <c r="F34" s="248"/>
      <c r="G34" s="248"/>
      <c r="H34" s="248"/>
      <c r="K34" s="248"/>
      <c r="M34" s="249"/>
      <c r="N34" s="37"/>
      <c r="O34" s="37"/>
      <c r="P34" s="37"/>
      <c r="Q34" s="37"/>
      <c r="R34" s="37"/>
    </row>
    <row r="35" spans="1:18">
      <c r="B35" s="17" t="s">
        <v>564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246"/>
      <c r="N35" s="255"/>
      <c r="O35" s="255"/>
      <c r="P35" s="255"/>
      <c r="Q35" s="255"/>
      <c r="R35" s="255">
        <f>Q35</f>
        <v>0</v>
      </c>
    </row>
    <row r="36" spans="1:18" ht="16.5" thickBot="1">
      <c r="B36" s="258" t="s">
        <v>565</v>
      </c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3"/>
      <c r="N36" s="259"/>
      <c r="O36" s="259"/>
      <c r="P36" s="259"/>
      <c r="Q36" s="259"/>
      <c r="R36" s="259">
        <f t="shared" ref="R36" si="4">R31</f>
        <v>1087.71</v>
      </c>
    </row>
    <row r="37" spans="1:18" ht="16.5" thickTop="1">
      <c r="M37" s="101"/>
      <c r="N37" s="37"/>
      <c r="O37" s="37"/>
      <c r="P37" s="37"/>
      <c r="Q37" s="37"/>
      <c r="R37" s="37"/>
    </row>
    <row r="38" spans="1:18">
      <c r="M38" s="101"/>
      <c r="N38" s="37"/>
      <c r="O38" s="37"/>
      <c r="P38" s="37"/>
      <c r="Q38" s="37"/>
      <c r="R38" s="37"/>
    </row>
    <row r="39" spans="1:18">
      <c r="A39" t="s">
        <v>567</v>
      </c>
      <c r="C39" s="39">
        <f t="shared" ref="C39:R39" si="5">C14+C25+C36</f>
        <v>7183.9499999999989</v>
      </c>
      <c r="D39" s="39">
        <f t="shared" si="5"/>
        <v>121995.27</v>
      </c>
      <c r="E39" s="39">
        <f t="shared" si="5"/>
        <v>4131.05</v>
      </c>
      <c r="F39" s="39">
        <f t="shared" si="5"/>
        <v>132151.22999999998</v>
      </c>
      <c r="G39" s="39">
        <f t="shared" si="5"/>
        <v>144855.29</v>
      </c>
      <c r="H39" s="39">
        <f t="shared" si="5"/>
        <v>350.3</v>
      </c>
      <c r="I39" s="39">
        <f t="shared" si="5"/>
        <v>145456.20000000001</v>
      </c>
      <c r="J39" s="39">
        <f t="shared" si="5"/>
        <v>126067.82665924964</v>
      </c>
      <c r="K39" s="39">
        <f t="shared" si="5"/>
        <v>3103.61</v>
      </c>
      <c r="L39" s="39">
        <f t="shared" si="5"/>
        <v>164912.53</v>
      </c>
      <c r="M39" s="260">
        <f t="shared" si="5"/>
        <v>181.54</v>
      </c>
      <c r="N39" s="91">
        <f t="shared" si="5"/>
        <v>180578.73</v>
      </c>
      <c r="O39" s="91">
        <f t="shared" si="5"/>
        <v>216216.26665924961</v>
      </c>
      <c r="P39" s="91">
        <f t="shared" si="5"/>
        <v>237365.10665924964</v>
      </c>
      <c r="Q39" s="91">
        <f t="shared" si="5"/>
        <v>274725.07665924961</v>
      </c>
      <c r="R39" s="91">
        <f t="shared" si="5"/>
        <v>334079.34000000003</v>
      </c>
    </row>
  </sheetData>
  <mergeCells count="1">
    <mergeCell ref="M3:N3"/>
  </mergeCells>
  <phoneticPr fontId="3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387B6-CE76-4224-818E-878A8B76909A}">
  <dimension ref="A1:E36"/>
  <sheetViews>
    <sheetView workbookViewId="0">
      <selection activeCell="G26" sqref="G26"/>
    </sheetView>
  </sheetViews>
  <sheetFormatPr defaultRowHeight="12.75"/>
  <cols>
    <col min="1" max="1" width="47.140625" style="27" bestFit="1" customWidth="1"/>
    <col min="2" max="2" width="12.28515625" style="27" bestFit="1" customWidth="1"/>
    <col min="3" max="3" width="12.5703125" style="27" bestFit="1" customWidth="1"/>
    <col min="4" max="5" width="11.28515625" style="27" bestFit="1" customWidth="1"/>
    <col min="6" max="16384" width="9.140625" style="27"/>
  </cols>
  <sheetData>
    <row r="1" spans="1:5">
      <c r="A1" s="16" t="s">
        <v>10</v>
      </c>
    </row>
    <row r="2" spans="1:5">
      <c r="A2" s="27" t="s">
        <v>807</v>
      </c>
    </row>
    <row r="4" spans="1:5" ht="15.75">
      <c r="B4" s="28"/>
      <c r="C4" s="28"/>
    </row>
    <row r="5" spans="1:5" ht="15.75">
      <c r="A5" s="27" t="s">
        <v>40</v>
      </c>
      <c r="B5" s="28"/>
      <c r="C5" s="261">
        <v>65451</v>
      </c>
    </row>
    <row r="6" spans="1:5" ht="15.75">
      <c r="B6" s="28"/>
      <c r="C6" s="28"/>
    </row>
    <row r="7" spans="1:5" ht="15.75">
      <c r="A7" s="29" t="s">
        <v>41</v>
      </c>
      <c r="B7" s="28"/>
      <c r="C7" s="28"/>
    </row>
    <row r="8" spans="1:5" ht="15.75">
      <c r="B8" s="262"/>
      <c r="C8" s="28"/>
    </row>
    <row r="9" spans="1:5" ht="15.75">
      <c r="A9" s="27" t="s">
        <v>42</v>
      </c>
      <c r="B9" s="263"/>
    </row>
    <row r="10" spans="1:5" ht="15.75">
      <c r="A10" s="27" t="s">
        <v>568</v>
      </c>
      <c r="B10" s="263"/>
    </row>
    <row r="11" spans="1:5" ht="15.75">
      <c r="A11" s="27" t="s">
        <v>569</v>
      </c>
      <c r="B11" s="264">
        <v>0</v>
      </c>
      <c r="C11" s="28"/>
    </row>
    <row r="12" spans="1:5" ht="15.75">
      <c r="A12" s="27" t="s">
        <v>222</v>
      </c>
      <c r="B12" s="265"/>
      <c r="C12" s="28"/>
      <c r="D12" s="27" t="s">
        <v>570</v>
      </c>
    </row>
    <row r="13" spans="1:5" ht="15.75">
      <c r="A13" s="27" t="s">
        <v>268</v>
      </c>
      <c r="B13" s="265"/>
      <c r="C13" s="28"/>
      <c r="D13" s="27" t="s">
        <v>570</v>
      </c>
    </row>
    <row r="14" spans="1:5" ht="15.75">
      <c r="A14" s="27" t="s">
        <v>545</v>
      </c>
      <c r="B14" s="265"/>
      <c r="C14" s="28"/>
      <c r="D14" s="27" t="s">
        <v>570</v>
      </c>
    </row>
    <row r="15" spans="1:5" ht="15.75">
      <c r="A15" t="s">
        <v>571</v>
      </c>
      <c r="B15" s="266">
        <v>-22712</v>
      </c>
      <c r="C15" s="28"/>
    </row>
    <row r="16" spans="1:5" ht="15.75">
      <c r="A16" t="s">
        <v>572</v>
      </c>
      <c r="B16" s="267"/>
      <c r="C16" s="28"/>
      <c r="E16" s="268"/>
    </row>
    <row r="17" spans="1:5" ht="15.75">
      <c r="B17" s="28"/>
      <c r="C17" s="32">
        <f>SUM(B8:B16)</f>
        <v>-22712</v>
      </c>
      <c r="E17" s="268"/>
    </row>
    <row r="18" spans="1:5" ht="15.75">
      <c r="B18" s="28"/>
      <c r="C18" s="28"/>
    </row>
    <row r="19" spans="1:5" ht="15.75">
      <c r="B19" s="28"/>
      <c r="C19" s="28"/>
    </row>
    <row r="20" spans="1:5" ht="16.5" thickBot="1">
      <c r="A20" s="29" t="s">
        <v>43</v>
      </c>
      <c r="B20" s="28"/>
      <c r="C20" s="28"/>
    </row>
    <row r="21" spans="1:5">
      <c r="B21" s="269"/>
    </row>
    <row r="22" spans="1:5" ht="15.75">
      <c r="A22" s="27" t="s">
        <v>573</v>
      </c>
      <c r="B22" s="30">
        <v>2094</v>
      </c>
    </row>
    <row r="23" spans="1:5" ht="15.75">
      <c r="A23" s="27" t="s">
        <v>574</v>
      </c>
      <c r="B23" s="270">
        <v>0</v>
      </c>
    </row>
    <row r="24" spans="1:5" ht="15.75">
      <c r="A24" s="27" t="s">
        <v>575</v>
      </c>
      <c r="B24" s="30">
        <v>0</v>
      </c>
    </row>
    <row r="25" spans="1:5" ht="16.5" thickBot="1">
      <c r="B25" s="31"/>
      <c r="C25" s="28"/>
    </row>
    <row r="26" spans="1:5" ht="15.75">
      <c r="C26" s="32">
        <f>SUM(B21:B25)</f>
        <v>2094</v>
      </c>
    </row>
    <row r="28" spans="1:5" ht="15.75">
      <c r="A28" s="33" t="s">
        <v>44</v>
      </c>
      <c r="B28" s="34"/>
      <c r="C28" s="35">
        <f>C5+C17-C26</f>
        <v>40645</v>
      </c>
      <c r="D28" s="268"/>
    </row>
    <row r="30" spans="1:5" ht="15.75">
      <c r="C30" s="62"/>
      <c r="E30" s="271"/>
    </row>
    <row r="31" spans="1:5">
      <c r="C31" s="268"/>
    </row>
    <row r="32" spans="1:5">
      <c r="C32" s="272"/>
    </row>
    <row r="33" spans="3:5">
      <c r="C33" s="268"/>
      <c r="D33" s="268"/>
      <c r="E33" s="268"/>
    </row>
    <row r="34" spans="3:5" ht="15.75">
      <c r="C34" s="273"/>
      <c r="D34" s="28"/>
    </row>
    <row r="36" spans="3:5">
      <c r="C36" s="272"/>
    </row>
  </sheetData>
  <phoneticPr fontId="3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&amp;R&amp;D; &amp;Z&amp;F ; 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BFD31-E0B4-4C45-9D9C-9360F349CF84}">
  <dimension ref="A1:J19"/>
  <sheetViews>
    <sheetView workbookViewId="0">
      <selection activeCell="K26" sqref="K26"/>
    </sheetView>
  </sheetViews>
  <sheetFormatPr defaultRowHeight="15.75"/>
  <cols>
    <col min="1" max="1" width="9.140625" style="275"/>
    <col min="2" max="4" width="14" style="275" customWidth="1"/>
    <col min="6" max="6" width="9.140625" style="276"/>
    <col min="7" max="9" width="12.5703125" style="276" customWidth="1"/>
  </cols>
  <sheetData>
    <row r="1" spans="1:10">
      <c r="A1" s="274" t="s">
        <v>10</v>
      </c>
    </row>
    <row r="2" spans="1:10">
      <c r="A2" s="277" t="s">
        <v>414</v>
      </c>
    </row>
    <row r="3" spans="1:10">
      <c r="A3" s="277" t="s">
        <v>576</v>
      </c>
      <c r="B3" s="278"/>
      <c r="C3" s="278"/>
      <c r="D3" s="278"/>
    </row>
    <row r="4" spans="1:10">
      <c r="A4" s="277"/>
      <c r="B4" s="278"/>
      <c r="C4" s="278"/>
      <c r="D4" s="278"/>
    </row>
    <row r="5" spans="1:10">
      <c r="A5" s="277"/>
      <c r="B5" s="278"/>
      <c r="C5" s="278"/>
      <c r="D5" s="278"/>
    </row>
    <row r="6" spans="1:10">
      <c r="A6" s="279" t="s">
        <v>576</v>
      </c>
      <c r="B6" s="278"/>
      <c r="C6" s="278"/>
      <c r="D6" s="278"/>
      <c r="F6" s="280" t="s">
        <v>577</v>
      </c>
    </row>
    <row r="7" spans="1:10" ht="31.5">
      <c r="A7" s="281" t="s">
        <v>578</v>
      </c>
      <c r="B7" s="281" t="s">
        <v>579</v>
      </c>
      <c r="C7" s="281" t="s">
        <v>580</v>
      </c>
      <c r="D7" s="281" t="s">
        <v>581</v>
      </c>
      <c r="F7" s="282" t="s">
        <v>578</v>
      </c>
      <c r="G7" s="282" t="s">
        <v>806</v>
      </c>
      <c r="H7" s="282" t="s">
        <v>580</v>
      </c>
      <c r="I7" s="282" t="s">
        <v>581</v>
      </c>
    </row>
    <row r="8" spans="1:10">
      <c r="A8" s="275">
        <v>2019</v>
      </c>
      <c r="B8" s="283"/>
      <c r="C8" s="284"/>
      <c r="D8" s="283"/>
      <c r="F8" s="276">
        <v>2019</v>
      </c>
      <c r="G8" s="415">
        <v>9840</v>
      </c>
      <c r="I8" s="285">
        <f>G8</f>
        <v>9840</v>
      </c>
    </row>
    <row r="9" spans="1:10">
      <c r="A9" s="275">
        <v>2020</v>
      </c>
      <c r="B9" s="283"/>
      <c r="C9" s="284"/>
      <c r="D9" s="283"/>
      <c r="F9" s="276">
        <v>2020</v>
      </c>
      <c r="G9" s="415">
        <v>2835</v>
      </c>
      <c r="I9" s="285">
        <f>I8+G9-H9</f>
        <v>12675</v>
      </c>
    </row>
    <row r="10" spans="1:10">
      <c r="A10" s="275">
        <v>2021</v>
      </c>
      <c r="B10" s="284"/>
      <c r="C10" s="284"/>
      <c r="D10" s="284"/>
      <c r="F10" s="276">
        <v>2021</v>
      </c>
      <c r="G10" s="415">
        <v>12420</v>
      </c>
      <c r="I10" s="285">
        <f t="shared" ref="I10:I11" si="0">I9+G10-H10</f>
        <v>25095</v>
      </c>
    </row>
    <row r="11" spans="1:10">
      <c r="A11" s="275">
        <v>2022</v>
      </c>
      <c r="B11" s="283"/>
      <c r="C11" s="284"/>
      <c r="D11" s="283"/>
      <c r="F11" s="276">
        <v>2022</v>
      </c>
      <c r="G11" s="285"/>
      <c r="H11" s="276">
        <v>632</v>
      </c>
      <c r="I11" s="285">
        <f t="shared" si="0"/>
        <v>24463</v>
      </c>
      <c r="J11" s="414"/>
    </row>
    <row r="12" spans="1:10">
      <c r="B12" s="284"/>
      <c r="C12" s="284"/>
      <c r="D12" s="284"/>
    </row>
    <row r="13" spans="1:10">
      <c r="B13" s="284"/>
      <c r="C13" s="284"/>
      <c r="D13" s="284"/>
    </row>
    <row r="14" spans="1:10">
      <c r="B14" s="284"/>
      <c r="C14" s="284"/>
      <c r="D14" s="284"/>
    </row>
    <row r="15" spans="1:10">
      <c r="B15" s="284"/>
      <c r="C15" s="284"/>
      <c r="D15" s="284"/>
    </row>
    <row r="16" spans="1:10">
      <c r="B16" s="284"/>
      <c r="C16" s="284"/>
      <c r="D16" s="284"/>
    </row>
    <row r="17" spans="2:4">
      <c r="B17" s="284"/>
      <c r="C17" s="284"/>
      <c r="D17" s="284"/>
    </row>
    <row r="18" spans="2:4">
      <c r="B18" s="284"/>
      <c r="C18" s="284"/>
      <c r="D18" s="284"/>
    </row>
    <row r="19" spans="2:4">
      <c r="B19" s="284"/>
      <c r="C19" s="284"/>
      <c r="D19" s="284"/>
    </row>
  </sheetData>
  <phoneticPr fontId="3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3FFC4-D6E9-4E24-9DBD-D75BD7B2B7D2}">
  <dimension ref="A1:A301"/>
  <sheetViews>
    <sheetView workbookViewId="0">
      <selection activeCell="A5" sqref="A5"/>
    </sheetView>
  </sheetViews>
  <sheetFormatPr defaultRowHeight="15.75"/>
  <sheetData>
    <row r="1" spans="1:1">
      <c r="A1" s="16" t="s">
        <v>10</v>
      </c>
    </row>
    <row r="3" spans="1:1">
      <c r="A3" s="46" t="s">
        <v>582</v>
      </c>
    </row>
    <row r="4" spans="1:1">
      <c r="A4" t="s">
        <v>583</v>
      </c>
    </row>
    <row r="5" spans="1:1">
      <c r="A5" t="s">
        <v>584</v>
      </c>
    </row>
    <row r="6" spans="1:1">
      <c r="A6" t="s">
        <v>585</v>
      </c>
    </row>
    <row r="7" spans="1:1">
      <c r="A7" t="s">
        <v>586</v>
      </c>
    </row>
    <row r="8" spans="1:1">
      <c r="A8" t="s">
        <v>587</v>
      </c>
    </row>
    <row r="9" spans="1:1">
      <c r="A9" t="s">
        <v>588</v>
      </c>
    </row>
    <row r="11" spans="1:1">
      <c r="A11" t="s">
        <v>589</v>
      </c>
    </row>
    <row r="12" spans="1:1">
      <c r="A12" t="s">
        <v>590</v>
      </c>
    </row>
    <row r="14" spans="1:1">
      <c r="A14" s="46" t="s">
        <v>591</v>
      </c>
    </row>
    <row r="15" spans="1:1">
      <c r="A15" t="s">
        <v>592</v>
      </c>
    </row>
    <row r="16" spans="1:1">
      <c r="A16" t="s">
        <v>593</v>
      </c>
    </row>
    <row r="17" spans="1:1">
      <c r="A17" s="67" t="s">
        <v>594</v>
      </c>
    </row>
    <row r="18" spans="1:1">
      <c r="A18" s="67" t="s">
        <v>595</v>
      </c>
    </row>
    <row r="19" spans="1:1">
      <c r="A19" s="67" t="s">
        <v>596</v>
      </c>
    </row>
    <row r="20" spans="1:1">
      <c r="A20" s="67" t="s">
        <v>597</v>
      </c>
    </row>
    <row r="21" spans="1:1">
      <c r="A21" t="s">
        <v>598</v>
      </c>
    </row>
    <row r="22" spans="1:1">
      <c r="A22" t="s">
        <v>599</v>
      </c>
    </row>
    <row r="83" spans="1:1">
      <c r="A83" t="s">
        <v>600</v>
      </c>
    </row>
    <row r="137" spans="1:1">
      <c r="A137" t="s">
        <v>585</v>
      </c>
    </row>
    <row r="192" spans="1:1">
      <c r="A192" t="s">
        <v>586</v>
      </c>
    </row>
    <row r="246" spans="1:1">
      <c r="A246" t="s">
        <v>587</v>
      </c>
    </row>
    <row r="301" spans="1:1">
      <c r="A301" t="s">
        <v>588</v>
      </c>
    </row>
  </sheetData>
  <phoneticPr fontId="32" type="noConversion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E7CDC-A814-40D3-9C87-68B76D313A09}">
  <dimension ref="A1:H166"/>
  <sheetViews>
    <sheetView workbookViewId="0">
      <selection activeCell="A5" sqref="A5"/>
    </sheetView>
  </sheetViews>
  <sheetFormatPr defaultRowHeight="15.75"/>
  <cols>
    <col min="1" max="1" width="14.140625" style="5" customWidth="1"/>
    <col min="2" max="2" width="13.42578125" style="5" bestFit="1" customWidth="1"/>
    <col min="3" max="3" width="105.140625" bestFit="1" customWidth="1"/>
    <col min="4" max="4" width="9.28515625" bestFit="1" customWidth="1"/>
    <col min="5" max="5" width="14.42578125" customWidth="1"/>
    <col min="6" max="6" width="18.85546875" style="49" customWidth="1"/>
  </cols>
  <sheetData>
    <row r="1" spans="1:7">
      <c r="A1" s="274" t="s">
        <v>10</v>
      </c>
    </row>
    <row r="2" spans="1:7">
      <c r="A2" s="286" t="s">
        <v>413</v>
      </c>
    </row>
    <row r="3" spans="1:7">
      <c r="A3" s="5" t="s">
        <v>601</v>
      </c>
    </row>
    <row r="5" spans="1:7">
      <c r="A5" s="287" t="s">
        <v>602</v>
      </c>
    </row>
    <row r="6" spans="1:7" ht="25.5">
      <c r="A6" s="288" t="s">
        <v>603</v>
      </c>
      <c r="B6" s="288" t="s">
        <v>604</v>
      </c>
      <c r="C6" s="288" t="s">
        <v>605</v>
      </c>
      <c r="D6" s="288" t="s">
        <v>606</v>
      </c>
      <c r="E6" s="288" t="s">
        <v>607</v>
      </c>
      <c r="F6" s="289" t="s">
        <v>9</v>
      </c>
      <c r="G6" s="288"/>
    </row>
    <row r="7" spans="1:7">
      <c r="A7" s="290">
        <v>37073</v>
      </c>
      <c r="B7" s="291"/>
      <c r="C7" s="292" t="s">
        <v>400</v>
      </c>
      <c r="D7" s="292"/>
      <c r="E7" s="292"/>
      <c r="F7" s="293">
        <v>0</v>
      </c>
      <c r="G7" s="292"/>
    </row>
    <row r="8" spans="1:7">
      <c r="A8" s="290">
        <v>41569</v>
      </c>
      <c r="B8" s="290">
        <v>41568</v>
      </c>
      <c r="C8" s="294" t="s">
        <v>608</v>
      </c>
      <c r="D8" s="295"/>
      <c r="E8" s="296">
        <v>1302</v>
      </c>
      <c r="F8" s="296">
        <v>1302</v>
      </c>
      <c r="G8" s="297" t="s">
        <v>609</v>
      </c>
    </row>
    <row r="9" spans="1:7">
      <c r="A9" s="298">
        <v>41569</v>
      </c>
      <c r="B9" s="291"/>
      <c r="C9" s="292" t="s">
        <v>610</v>
      </c>
      <c r="D9" s="293">
        <v>0</v>
      </c>
      <c r="E9" s="299"/>
      <c r="F9" s="299"/>
      <c r="G9" s="291"/>
    </row>
    <row r="10" spans="1:7">
      <c r="A10" s="297"/>
      <c r="B10" s="290">
        <v>41568</v>
      </c>
      <c r="C10" s="294" t="s">
        <v>611</v>
      </c>
      <c r="D10" s="300">
        <v>1302</v>
      </c>
      <c r="E10" s="295"/>
      <c r="F10" s="296">
        <v>0</v>
      </c>
      <c r="G10" s="297"/>
    </row>
    <row r="11" spans="1:7">
      <c r="A11" s="298">
        <v>42213</v>
      </c>
      <c r="B11" s="298">
        <v>42212</v>
      </c>
      <c r="C11" s="292" t="s">
        <v>608</v>
      </c>
      <c r="D11" s="299"/>
      <c r="E11" s="293">
        <v>594</v>
      </c>
      <c r="F11" s="293">
        <v>594</v>
      </c>
      <c r="G11" s="291" t="s">
        <v>609</v>
      </c>
    </row>
    <row r="12" spans="1:7">
      <c r="A12" s="290">
        <v>42253</v>
      </c>
      <c r="B12" s="297"/>
      <c r="C12" s="294" t="s">
        <v>612</v>
      </c>
      <c r="D12" s="296">
        <v>0</v>
      </c>
      <c r="E12" s="295"/>
      <c r="F12" s="295"/>
      <c r="G12" s="297"/>
    </row>
    <row r="13" spans="1:7">
      <c r="A13" s="291"/>
      <c r="B13" s="298">
        <v>42213</v>
      </c>
      <c r="C13" s="292" t="s">
        <v>611</v>
      </c>
      <c r="D13" s="301">
        <v>594</v>
      </c>
      <c r="E13" s="299"/>
      <c r="F13" s="293">
        <v>0</v>
      </c>
      <c r="G13" s="291"/>
    </row>
    <row r="14" spans="1:7">
      <c r="A14" s="290">
        <v>42304</v>
      </c>
      <c r="B14" s="290">
        <v>42303</v>
      </c>
      <c r="C14" s="294" t="s">
        <v>608</v>
      </c>
      <c r="D14" s="295"/>
      <c r="E14" s="296">
        <v>589</v>
      </c>
      <c r="F14" s="296">
        <v>589</v>
      </c>
      <c r="G14" s="297" t="s">
        <v>609</v>
      </c>
    </row>
    <row r="15" spans="1:7">
      <c r="A15" s="298">
        <v>42309</v>
      </c>
      <c r="B15" s="291"/>
      <c r="C15" s="292" t="s">
        <v>613</v>
      </c>
      <c r="D15" s="293">
        <v>0</v>
      </c>
      <c r="E15" s="299"/>
      <c r="F15" s="299"/>
      <c r="G15" s="291"/>
    </row>
    <row r="16" spans="1:7">
      <c r="A16" s="297"/>
      <c r="B16" s="290">
        <v>42305</v>
      </c>
      <c r="C16" s="294" t="s">
        <v>611</v>
      </c>
      <c r="D16" s="300">
        <v>589</v>
      </c>
      <c r="E16" s="295"/>
      <c r="F16" s="296">
        <v>0</v>
      </c>
      <c r="G16" s="297"/>
    </row>
    <row r="17" spans="1:8">
      <c r="A17" s="298">
        <v>42429</v>
      </c>
      <c r="B17" s="298">
        <v>42426</v>
      </c>
      <c r="C17" s="292" t="s">
        <v>608</v>
      </c>
      <c r="D17" s="299"/>
      <c r="E17" s="293">
        <v>589</v>
      </c>
      <c r="F17" s="293">
        <v>589</v>
      </c>
      <c r="G17" s="291" t="s">
        <v>609</v>
      </c>
    </row>
    <row r="18" spans="1:8">
      <c r="A18" s="290">
        <v>42435</v>
      </c>
      <c r="B18" s="297"/>
      <c r="C18" s="294" t="s">
        <v>614</v>
      </c>
      <c r="D18" s="296">
        <v>0</v>
      </c>
      <c r="E18" s="295"/>
      <c r="F18" s="295"/>
      <c r="G18" s="297"/>
    </row>
    <row r="19" spans="1:8">
      <c r="A19" s="291"/>
      <c r="B19" s="298">
        <v>42429</v>
      </c>
      <c r="C19" s="292" t="s">
        <v>611</v>
      </c>
      <c r="D19" s="301">
        <v>589</v>
      </c>
      <c r="E19" s="299"/>
      <c r="F19" s="293">
        <v>0</v>
      </c>
      <c r="G19" s="291"/>
    </row>
    <row r="20" spans="1:8">
      <c r="A20" s="298">
        <v>42468</v>
      </c>
      <c r="B20" s="298">
        <v>42467</v>
      </c>
      <c r="C20" s="292" t="s">
        <v>608</v>
      </c>
      <c r="D20" s="302"/>
      <c r="E20" s="302">
        <v>589</v>
      </c>
      <c r="F20" s="302">
        <v>589</v>
      </c>
      <c r="G20" s="291" t="s">
        <v>609</v>
      </c>
    </row>
    <row r="21" spans="1:8">
      <c r="A21" s="298">
        <v>42491</v>
      </c>
      <c r="B21" s="298"/>
      <c r="C21" s="292" t="s">
        <v>615</v>
      </c>
      <c r="D21" s="293">
        <v>0</v>
      </c>
      <c r="E21" s="293"/>
      <c r="F21" s="293"/>
      <c r="G21" s="291"/>
    </row>
    <row r="22" spans="1:8">
      <c r="A22" s="298"/>
      <c r="B22" s="298">
        <v>42488</v>
      </c>
      <c r="C22" s="292" t="s">
        <v>611</v>
      </c>
      <c r="D22" s="293">
        <v>589</v>
      </c>
      <c r="E22" s="293"/>
      <c r="F22" s="293">
        <v>0</v>
      </c>
      <c r="G22" s="291"/>
    </row>
    <row r="23" spans="1:8">
      <c r="A23" s="303">
        <v>43352</v>
      </c>
      <c r="B23" s="304"/>
      <c r="C23" s="305" t="s">
        <v>616</v>
      </c>
      <c r="D23" s="306">
        <v>0</v>
      </c>
      <c r="E23" s="307"/>
      <c r="F23" s="308"/>
      <c r="G23" s="295"/>
      <c r="H23" s="49"/>
    </row>
    <row r="24" spans="1:8">
      <c r="A24" s="309"/>
      <c r="B24" s="310">
        <v>43311</v>
      </c>
      <c r="C24" s="291" t="s">
        <v>611</v>
      </c>
      <c r="D24" s="311">
        <v>1999</v>
      </c>
      <c r="E24" s="312"/>
      <c r="F24" s="313">
        <v>1999</v>
      </c>
      <c r="G24" s="299"/>
      <c r="H24" s="49"/>
    </row>
    <row r="25" spans="1:8">
      <c r="A25" s="314">
        <v>43356</v>
      </c>
      <c r="B25" s="315">
        <v>43355</v>
      </c>
      <c r="C25" s="316" t="s">
        <v>608</v>
      </c>
      <c r="D25" s="317"/>
      <c r="E25" s="318">
        <v>1999</v>
      </c>
      <c r="F25" s="319">
        <v>0</v>
      </c>
      <c r="G25" s="295"/>
      <c r="H25" s="49"/>
    </row>
    <row r="26" spans="1:8">
      <c r="A26" s="310">
        <v>43372</v>
      </c>
      <c r="B26" s="310">
        <v>43336</v>
      </c>
      <c r="C26" s="291" t="s">
        <v>617</v>
      </c>
      <c r="D26" s="320">
        <v>12.79</v>
      </c>
      <c r="E26" s="321"/>
      <c r="F26" s="313">
        <v>12.79</v>
      </c>
      <c r="G26" s="299"/>
      <c r="H26" s="49"/>
    </row>
    <row r="27" spans="1:8">
      <c r="A27" s="322">
        <v>43372</v>
      </c>
      <c r="B27" s="322">
        <v>43337</v>
      </c>
      <c r="C27" s="297" t="s">
        <v>618</v>
      </c>
      <c r="D27" s="308"/>
      <c r="E27" s="319">
        <v>12.79</v>
      </c>
      <c r="F27" s="319">
        <v>0</v>
      </c>
      <c r="G27" s="295"/>
      <c r="H27" s="49"/>
    </row>
    <row r="28" spans="1:8">
      <c r="A28" s="310">
        <v>43372</v>
      </c>
      <c r="B28" s="310">
        <v>43371</v>
      </c>
      <c r="C28" s="291" t="s">
        <v>619</v>
      </c>
      <c r="D28" s="320">
        <v>8.8800000000000008</v>
      </c>
      <c r="E28" s="321"/>
      <c r="F28" s="313">
        <v>8.8800000000000008</v>
      </c>
      <c r="G28" s="299"/>
      <c r="H28" s="49"/>
    </row>
    <row r="29" spans="1:8">
      <c r="A29" s="322">
        <v>43372</v>
      </c>
      <c r="B29" s="322">
        <v>43372</v>
      </c>
      <c r="C29" s="297" t="s">
        <v>618</v>
      </c>
      <c r="D29" s="308"/>
      <c r="E29" s="319">
        <v>8.8800000000000008</v>
      </c>
      <c r="F29" s="319">
        <v>0</v>
      </c>
      <c r="G29" s="295"/>
      <c r="H29" s="49"/>
    </row>
    <row r="30" spans="1:8">
      <c r="A30" s="310">
        <v>43384</v>
      </c>
      <c r="B30" s="310">
        <v>43383</v>
      </c>
      <c r="C30" s="291" t="s">
        <v>608</v>
      </c>
      <c r="D30" s="321"/>
      <c r="E30" s="313">
        <v>2037</v>
      </c>
      <c r="F30" s="313">
        <v>2037</v>
      </c>
      <c r="G30" s="291" t="s">
        <v>609</v>
      </c>
      <c r="H30" s="49"/>
    </row>
    <row r="31" spans="1:8">
      <c r="A31" s="322">
        <v>43408</v>
      </c>
      <c r="B31" s="323"/>
      <c r="C31" s="297" t="s">
        <v>620</v>
      </c>
      <c r="D31" s="319">
        <v>0</v>
      </c>
      <c r="E31" s="308"/>
      <c r="F31" s="308"/>
      <c r="G31" s="295"/>
      <c r="H31" s="49"/>
    </row>
    <row r="32" spans="1:8">
      <c r="A32" s="324"/>
      <c r="B32" s="310">
        <v>43402</v>
      </c>
      <c r="C32" s="291" t="s">
        <v>611</v>
      </c>
      <c r="D32" s="320">
        <v>2037</v>
      </c>
      <c r="E32" s="321"/>
      <c r="F32" s="313">
        <v>0</v>
      </c>
      <c r="G32" s="299"/>
      <c r="H32" s="49"/>
    </row>
    <row r="33" spans="1:8">
      <c r="A33" s="322">
        <v>43510</v>
      </c>
      <c r="B33" s="323"/>
      <c r="C33" s="297" t="s">
        <v>621</v>
      </c>
      <c r="D33" s="319">
        <v>0</v>
      </c>
      <c r="E33" s="308"/>
      <c r="F33" s="308"/>
      <c r="G33" s="295"/>
      <c r="H33" s="49"/>
    </row>
    <row r="34" spans="1:8">
      <c r="A34" s="324"/>
      <c r="B34" s="310">
        <v>43524</v>
      </c>
      <c r="C34" s="291" t="s">
        <v>611</v>
      </c>
      <c r="D34" s="320">
        <v>2037</v>
      </c>
      <c r="E34" s="321"/>
      <c r="F34" s="313">
        <v>2037</v>
      </c>
      <c r="G34" s="299"/>
      <c r="H34" s="49"/>
    </row>
    <row r="35" spans="1:8">
      <c r="A35" s="322">
        <v>43524</v>
      </c>
      <c r="B35" s="322">
        <v>43523</v>
      </c>
      <c r="C35" s="297" t="s">
        <v>608</v>
      </c>
      <c r="D35" s="308"/>
      <c r="E35" s="319">
        <v>2037</v>
      </c>
      <c r="F35" s="319">
        <v>0</v>
      </c>
      <c r="G35" s="295"/>
      <c r="H35" s="49"/>
    </row>
    <row r="36" spans="1:8">
      <c r="A36" s="310">
        <v>43571</v>
      </c>
      <c r="B36" s="324"/>
      <c r="C36" s="291" t="s">
        <v>622</v>
      </c>
      <c r="D36" s="313">
        <v>0</v>
      </c>
      <c r="E36" s="321"/>
      <c r="F36" s="321"/>
      <c r="G36" s="299"/>
      <c r="H36" s="49"/>
    </row>
    <row r="37" spans="1:8">
      <c r="A37" s="323"/>
      <c r="B37" s="322">
        <v>43584</v>
      </c>
      <c r="C37" s="297" t="s">
        <v>611</v>
      </c>
      <c r="D37" s="325">
        <v>2037</v>
      </c>
      <c r="E37" s="308"/>
      <c r="F37" s="319">
        <v>2037</v>
      </c>
      <c r="G37" s="295"/>
      <c r="H37" s="49"/>
    </row>
    <row r="38" spans="1:8">
      <c r="A38" s="310">
        <v>43571</v>
      </c>
      <c r="B38" s="310">
        <v>43570</v>
      </c>
      <c r="C38" s="291" t="s">
        <v>608</v>
      </c>
      <c r="D38" s="321"/>
      <c r="E38" s="313">
        <v>2037</v>
      </c>
      <c r="F38" s="313">
        <v>0</v>
      </c>
      <c r="G38" s="299"/>
      <c r="H38" s="49"/>
    </row>
    <row r="39" spans="1:8">
      <c r="A39" s="290">
        <v>43580</v>
      </c>
      <c r="B39" s="297"/>
      <c r="C39" s="297" t="s">
        <v>623</v>
      </c>
      <c r="D39" s="295"/>
      <c r="E39" s="295"/>
      <c r="F39" s="296">
        <v>0</v>
      </c>
      <c r="G39" s="49"/>
      <c r="H39" s="49"/>
    </row>
    <row r="40" spans="1:8" ht="17.25" customHeight="1">
      <c r="A40" s="310">
        <v>43681</v>
      </c>
      <c r="B40" s="310">
        <v>43675</v>
      </c>
      <c r="C40" s="291" t="s">
        <v>624</v>
      </c>
      <c r="D40" s="321"/>
      <c r="E40" s="313">
        <v>0</v>
      </c>
      <c r="F40" s="313">
        <v>0</v>
      </c>
      <c r="G40" s="310"/>
      <c r="H40" s="49"/>
    </row>
    <row r="41" spans="1:8" ht="17.25" customHeight="1">
      <c r="A41" s="310">
        <v>43739</v>
      </c>
      <c r="B41" s="310">
        <v>43766</v>
      </c>
      <c r="C41" s="291" t="s">
        <v>625</v>
      </c>
      <c r="D41" s="313">
        <v>1248</v>
      </c>
      <c r="E41" s="313"/>
      <c r="F41" s="313" t="s">
        <v>626</v>
      </c>
      <c r="G41" s="310"/>
      <c r="H41" s="49"/>
    </row>
    <row r="42" spans="1:8" ht="17.25" customHeight="1">
      <c r="A42" s="310">
        <v>43874</v>
      </c>
      <c r="B42" s="310">
        <v>43889</v>
      </c>
      <c r="C42" s="291" t="s">
        <v>627</v>
      </c>
      <c r="D42" s="313">
        <v>1248</v>
      </c>
      <c r="E42" s="313"/>
      <c r="F42" s="313" t="s">
        <v>628</v>
      </c>
      <c r="G42" s="310"/>
      <c r="H42" s="49"/>
    </row>
    <row r="43" spans="1:8" ht="15.75" customHeight="1">
      <c r="A43" s="310">
        <v>43875</v>
      </c>
      <c r="B43" s="310">
        <v>43874</v>
      </c>
      <c r="C43" s="291" t="s">
        <v>608</v>
      </c>
      <c r="D43" s="313"/>
      <c r="E43" s="313">
        <v>2496</v>
      </c>
      <c r="F43" s="313">
        <v>0</v>
      </c>
      <c r="G43" s="310"/>
      <c r="H43" s="49"/>
    </row>
    <row r="44" spans="1:8" ht="15.75" customHeight="1">
      <c r="A44" s="310">
        <v>43875</v>
      </c>
      <c r="B44" s="310">
        <v>43875</v>
      </c>
      <c r="C44" s="291" t="s">
        <v>629</v>
      </c>
      <c r="D44" s="313"/>
      <c r="E44" s="313"/>
      <c r="F44" s="313">
        <v>0</v>
      </c>
      <c r="G44" s="310"/>
      <c r="H44" s="49"/>
    </row>
    <row r="45" spans="1:8" ht="17.25" customHeight="1">
      <c r="A45" s="310">
        <v>43945</v>
      </c>
      <c r="B45" s="310">
        <v>43969</v>
      </c>
      <c r="C45" s="291" t="s">
        <v>630</v>
      </c>
      <c r="D45" s="313">
        <v>466</v>
      </c>
      <c r="E45" s="313"/>
      <c r="F45" s="313" t="s">
        <v>631</v>
      </c>
      <c r="G45" s="310"/>
      <c r="H45" s="49"/>
    </row>
    <row r="46" spans="1:8" ht="15.75" customHeight="1">
      <c r="A46" s="310">
        <v>43948</v>
      </c>
      <c r="B46" s="310">
        <v>43945</v>
      </c>
      <c r="C46" s="291" t="s">
        <v>608</v>
      </c>
      <c r="D46" s="321"/>
      <c r="E46" s="313">
        <v>466</v>
      </c>
      <c r="F46" s="313">
        <v>0</v>
      </c>
      <c r="G46" s="310"/>
      <c r="H46" s="49"/>
    </row>
    <row r="47" spans="1:8">
      <c r="A47" s="326">
        <v>43966</v>
      </c>
      <c r="B47" s="326">
        <v>43977</v>
      </c>
      <c r="C47" t="s">
        <v>632</v>
      </c>
      <c r="F47" s="327">
        <v>0</v>
      </c>
    </row>
    <row r="48" spans="1:8">
      <c r="A48" s="326">
        <v>43966</v>
      </c>
      <c r="B48" s="326">
        <v>43977</v>
      </c>
      <c r="C48" t="s">
        <v>633</v>
      </c>
      <c r="D48" s="82">
        <v>1248</v>
      </c>
      <c r="F48" s="49" t="s">
        <v>626</v>
      </c>
    </row>
    <row r="49" spans="1:6" ht="16.5" thickBot="1">
      <c r="A49" s="328">
        <v>43969</v>
      </c>
      <c r="B49" s="328">
        <v>43966</v>
      </c>
      <c r="C49" s="13" t="s">
        <v>634</v>
      </c>
      <c r="D49" s="13"/>
      <c r="E49" s="329">
        <v>1248</v>
      </c>
      <c r="F49" s="330">
        <v>0</v>
      </c>
    </row>
    <row r="50" spans="1:6">
      <c r="A50" s="326">
        <v>44069</v>
      </c>
      <c r="B50" s="326">
        <v>44068</v>
      </c>
      <c r="C50" t="s">
        <v>635</v>
      </c>
      <c r="F50" s="327">
        <v>0</v>
      </c>
    </row>
    <row r="51" spans="1:6">
      <c r="A51" s="326">
        <v>44069</v>
      </c>
      <c r="B51" s="326">
        <v>44068</v>
      </c>
      <c r="C51" t="s">
        <v>633</v>
      </c>
      <c r="D51" s="82">
        <v>2615</v>
      </c>
      <c r="F51" s="49" t="s">
        <v>636</v>
      </c>
    </row>
    <row r="52" spans="1:6">
      <c r="A52" s="326">
        <v>44070</v>
      </c>
      <c r="B52" s="326">
        <v>44069</v>
      </c>
      <c r="C52" t="s">
        <v>634</v>
      </c>
      <c r="E52" s="82">
        <v>2615</v>
      </c>
      <c r="F52" s="327">
        <v>0</v>
      </c>
    </row>
    <row r="53" spans="1:6">
      <c r="A53" s="326">
        <v>44070</v>
      </c>
      <c r="B53" s="326">
        <v>44070</v>
      </c>
      <c r="C53" t="s">
        <v>637</v>
      </c>
      <c r="D53" s="82">
        <v>0.5</v>
      </c>
      <c r="F53" s="49" t="s">
        <v>638</v>
      </c>
    </row>
    <row r="54" spans="1:6">
      <c r="A54" s="326">
        <v>44070</v>
      </c>
      <c r="B54" s="326">
        <v>44070</v>
      </c>
      <c r="C54" t="s">
        <v>639</v>
      </c>
      <c r="E54" s="82">
        <v>0.5</v>
      </c>
      <c r="F54" s="327">
        <v>0</v>
      </c>
    </row>
    <row r="55" spans="1:6">
      <c r="A55" s="326">
        <v>44154</v>
      </c>
      <c r="B55" s="326">
        <v>44153</v>
      </c>
      <c r="C55" t="s">
        <v>634</v>
      </c>
      <c r="E55" s="82">
        <v>1514</v>
      </c>
      <c r="F55" s="49" t="s">
        <v>640</v>
      </c>
    </row>
    <row r="56" spans="1:6">
      <c r="A56" s="326">
        <v>44164</v>
      </c>
      <c r="B56" s="326">
        <v>44160</v>
      </c>
      <c r="C56" t="s">
        <v>641</v>
      </c>
      <c r="F56" s="49" t="s">
        <v>640</v>
      </c>
    </row>
    <row r="57" spans="1:6">
      <c r="A57" s="326">
        <v>44164</v>
      </c>
      <c r="B57" s="326">
        <v>44160</v>
      </c>
      <c r="C57" t="s">
        <v>633</v>
      </c>
      <c r="D57" s="82">
        <v>1514</v>
      </c>
      <c r="F57" s="327">
        <v>0</v>
      </c>
    </row>
    <row r="58" spans="1:6">
      <c r="A58" s="326">
        <v>44262</v>
      </c>
      <c r="B58" s="326">
        <v>44257</v>
      </c>
      <c r="C58" t="s">
        <v>642</v>
      </c>
      <c r="F58" s="327">
        <v>0</v>
      </c>
    </row>
    <row r="59" spans="1:6">
      <c r="A59" s="326">
        <v>44262</v>
      </c>
      <c r="B59" s="326">
        <v>44257</v>
      </c>
      <c r="C59" t="s">
        <v>633</v>
      </c>
      <c r="D59" s="82">
        <v>1514</v>
      </c>
      <c r="F59" s="49" t="s">
        <v>643</v>
      </c>
    </row>
    <row r="60" spans="1:6">
      <c r="A60" s="326">
        <v>44284</v>
      </c>
      <c r="B60" s="326">
        <v>44281</v>
      </c>
      <c r="C60" t="s">
        <v>634</v>
      </c>
      <c r="E60" s="82">
        <v>1514</v>
      </c>
      <c r="F60" s="327">
        <v>0</v>
      </c>
    </row>
    <row r="61" spans="1:6">
      <c r="A61" s="326">
        <v>44284</v>
      </c>
      <c r="B61" s="326">
        <v>44284</v>
      </c>
      <c r="C61" t="s">
        <v>644</v>
      </c>
      <c r="D61" s="82">
        <v>7</v>
      </c>
      <c r="F61" s="49" t="s">
        <v>645</v>
      </c>
    </row>
    <row r="62" spans="1:6">
      <c r="A62" s="326">
        <v>44284</v>
      </c>
      <c r="B62" s="326">
        <v>44284</v>
      </c>
      <c r="C62" t="s">
        <v>639</v>
      </c>
      <c r="E62" s="82">
        <v>7</v>
      </c>
      <c r="F62" s="327">
        <v>0</v>
      </c>
    </row>
    <row r="63" spans="1:6">
      <c r="A63" s="326">
        <v>44308</v>
      </c>
      <c r="B63" s="326">
        <v>44307</v>
      </c>
      <c r="C63" t="s">
        <v>634</v>
      </c>
      <c r="E63" s="82">
        <v>643</v>
      </c>
      <c r="F63" s="327" t="s">
        <v>646</v>
      </c>
    </row>
    <row r="64" spans="1:6">
      <c r="A64" s="326">
        <v>44314</v>
      </c>
      <c r="B64" s="326">
        <v>44313</v>
      </c>
      <c r="C64" t="s">
        <v>634</v>
      </c>
      <c r="E64" s="82">
        <v>1514</v>
      </c>
      <c r="F64" s="327" t="s">
        <v>647</v>
      </c>
    </row>
    <row r="65" spans="1:6">
      <c r="A65" s="326">
        <v>44326</v>
      </c>
      <c r="B65" s="326">
        <v>44333</v>
      </c>
      <c r="C65" t="s">
        <v>635</v>
      </c>
      <c r="E65" s="82"/>
      <c r="F65" s="327" t="s">
        <v>647</v>
      </c>
    </row>
    <row r="66" spans="1:6">
      <c r="A66" s="326">
        <v>44326</v>
      </c>
      <c r="B66" s="326">
        <v>44333</v>
      </c>
      <c r="C66" t="s">
        <v>648</v>
      </c>
      <c r="D66" s="327">
        <v>643</v>
      </c>
      <c r="E66" s="82"/>
      <c r="F66" s="327" t="s">
        <v>640</v>
      </c>
    </row>
    <row r="67" spans="1:6">
      <c r="A67" s="326">
        <v>44346</v>
      </c>
      <c r="B67" s="326">
        <v>44342</v>
      </c>
      <c r="C67" t="s">
        <v>649</v>
      </c>
      <c r="D67" s="327"/>
      <c r="E67" s="82"/>
      <c r="F67" s="327" t="s">
        <v>640</v>
      </c>
    </row>
    <row r="68" spans="1:6">
      <c r="A68" s="331">
        <v>44346</v>
      </c>
      <c r="B68" s="331">
        <v>44342</v>
      </c>
      <c r="C68" s="222" t="s">
        <v>633</v>
      </c>
      <c r="D68" s="332">
        <v>1514</v>
      </c>
      <c r="E68" s="333"/>
      <c r="F68" s="332">
        <v>0</v>
      </c>
    </row>
    <row r="69" spans="1:6">
      <c r="A69" s="326">
        <v>44409</v>
      </c>
      <c r="B69" s="326">
        <v>44405</v>
      </c>
      <c r="C69" t="s">
        <v>650</v>
      </c>
      <c r="D69" s="327"/>
      <c r="E69" s="82"/>
      <c r="F69" s="327">
        <v>0</v>
      </c>
    </row>
    <row r="70" spans="1:6">
      <c r="A70" s="326">
        <v>44409</v>
      </c>
      <c r="B70" s="326">
        <v>44405</v>
      </c>
      <c r="C70" t="s">
        <v>633</v>
      </c>
      <c r="D70" s="327">
        <v>1065</v>
      </c>
      <c r="E70" s="82"/>
      <c r="F70" s="327" t="s">
        <v>651</v>
      </c>
    </row>
    <row r="71" spans="1:6">
      <c r="A71" s="326">
        <v>44410</v>
      </c>
      <c r="B71" s="326">
        <v>44410</v>
      </c>
      <c r="C71" t="s">
        <v>652</v>
      </c>
      <c r="D71" s="327">
        <v>1.02</v>
      </c>
      <c r="E71" s="82"/>
      <c r="F71" s="327" t="s">
        <v>653</v>
      </c>
    </row>
    <row r="72" spans="1:6">
      <c r="A72" s="326">
        <v>44410</v>
      </c>
      <c r="B72" s="326">
        <v>44410</v>
      </c>
      <c r="C72" t="s">
        <v>639</v>
      </c>
      <c r="D72" s="327"/>
      <c r="E72" s="82">
        <v>1.02</v>
      </c>
      <c r="F72" s="327" t="s">
        <v>651</v>
      </c>
    </row>
    <row r="73" spans="1:6">
      <c r="A73" s="326">
        <v>44411</v>
      </c>
      <c r="B73" s="326">
        <v>44410</v>
      </c>
      <c r="C73" t="s">
        <v>634</v>
      </c>
      <c r="D73" s="327"/>
      <c r="E73" s="82">
        <v>1065</v>
      </c>
      <c r="F73" s="327">
        <v>0</v>
      </c>
    </row>
    <row r="74" spans="1:6">
      <c r="A74" s="326">
        <v>44500</v>
      </c>
      <c r="B74" s="326">
        <v>44497</v>
      </c>
      <c r="C74" t="s">
        <v>654</v>
      </c>
      <c r="D74" s="327"/>
      <c r="E74" s="82"/>
      <c r="F74" s="327">
        <v>0</v>
      </c>
    </row>
    <row r="75" spans="1:6">
      <c r="A75" s="326">
        <v>44500</v>
      </c>
      <c r="B75" s="326">
        <v>44497</v>
      </c>
      <c r="C75" t="s">
        <v>633</v>
      </c>
      <c r="D75" s="327">
        <v>1402</v>
      </c>
      <c r="E75" s="82"/>
      <c r="F75" s="327" t="s">
        <v>655</v>
      </c>
    </row>
    <row r="76" spans="1:6">
      <c r="A76" s="326">
        <v>44501</v>
      </c>
      <c r="B76" s="326">
        <v>44501</v>
      </c>
      <c r="C76" t="s">
        <v>656</v>
      </c>
      <c r="D76" s="327">
        <v>1.07</v>
      </c>
      <c r="E76" s="82"/>
      <c r="F76" s="327" t="s">
        <v>657</v>
      </c>
    </row>
    <row r="77" spans="1:6">
      <c r="A77" s="326">
        <v>44501</v>
      </c>
      <c r="B77" s="326">
        <v>44501</v>
      </c>
      <c r="C77" t="s">
        <v>639</v>
      </c>
      <c r="D77" s="327"/>
      <c r="E77" s="82">
        <v>1.07</v>
      </c>
      <c r="F77" s="327" t="s">
        <v>655</v>
      </c>
    </row>
    <row r="78" spans="1:6">
      <c r="A78" s="326">
        <v>44518</v>
      </c>
      <c r="B78" s="326">
        <v>44517</v>
      </c>
      <c r="C78" t="s">
        <v>634</v>
      </c>
      <c r="D78" s="327"/>
      <c r="E78" s="82">
        <v>1402</v>
      </c>
      <c r="F78" s="327">
        <v>0</v>
      </c>
    </row>
    <row r="79" spans="1:6">
      <c r="A79" s="326">
        <v>44518</v>
      </c>
      <c r="B79" s="326">
        <v>44518</v>
      </c>
      <c r="C79" t="s">
        <v>658</v>
      </c>
      <c r="D79" s="327">
        <v>4.3099999999999996</v>
      </c>
      <c r="E79" s="82"/>
      <c r="F79" s="327" t="s">
        <v>659</v>
      </c>
    </row>
    <row r="80" spans="1:6">
      <c r="A80" s="326">
        <v>44518</v>
      </c>
      <c r="B80" s="326">
        <v>44518</v>
      </c>
      <c r="C80" t="s">
        <v>639</v>
      </c>
      <c r="D80" s="327"/>
      <c r="E80" s="82">
        <v>4.3099999999999996</v>
      </c>
      <c r="F80" s="327">
        <v>0</v>
      </c>
    </row>
    <row r="81" spans="1:6">
      <c r="A81" s="326">
        <v>44578</v>
      </c>
      <c r="B81" s="326">
        <v>44575</v>
      </c>
      <c r="C81" t="s">
        <v>634</v>
      </c>
      <c r="D81" s="327"/>
      <c r="E81" s="82">
        <v>1402</v>
      </c>
      <c r="F81" s="327" t="s">
        <v>660</v>
      </c>
    </row>
    <row r="82" spans="1:6">
      <c r="A82" s="326">
        <v>44627</v>
      </c>
      <c r="B82" s="326">
        <v>44620</v>
      </c>
      <c r="C82" t="s">
        <v>661</v>
      </c>
      <c r="D82" s="327"/>
      <c r="E82" s="82"/>
      <c r="F82" s="327" t="s">
        <v>660</v>
      </c>
    </row>
    <row r="83" spans="1:6">
      <c r="A83" s="326">
        <v>44627</v>
      </c>
      <c r="B83" s="326">
        <v>44620</v>
      </c>
      <c r="C83" t="s">
        <v>633</v>
      </c>
      <c r="D83" s="327">
        <v>1402</v>
      </c>
      <c r="E83" s="82"/>
      <c r="F83" s="327">
        <v>0</v>
      </c>
    </row>
    <row r="84" spans="1:6" s="401" customFormat="1">
      <c r="A84" s="400">
        <v>44627</v>
      </c>
      <c r="B84" s="400">
        <v>44627</v>
      </c>
      <c r="C84" s="401" t="s">
        <v>759</v>
      </c>
      <c r="D84" s="402">
        <v>1.89</v>
      </c>
      <c r="F84" s="406" t="s">
        <v>760</v>
      </c>
    </row>
    <row r="85" spans="1:6" s="401" customFormat="1">
      <c r="A85" s="400">
        <v>44627</v>
      </c>
      <c r="B85" s="400">
        <v>44627</v>
      </c>
      <c r="C85" s="401" t="s">
        <v>639</v>
      </c>
      <c r="E85" s="402">
        <v>1.89</v>
      </c>
      <c r="F85" s="407">
        <v>0</v>
      </c>
    </row>
    <row r="86" spans="1:6" s="401" customFormat="1">
      <c r="A86" s="400">
        <v>44627</v>
      </c>
      <c r="B86" s="400">
        <v>44627</v>
      </c>
      <c r="C86" s="401" t="s">
        <v>761</v>
      </c>
      <c r="E86" s="402">
        <v>1.89</v>
      </c>
      <c r="F86" s="406" t="s">
        <v>762</v>
      </c>
    </row>
    <row r="87" spans="1:6" s="401" customFormat="1">
      <c r="A87" s="400">
        <v>44627</v>
      </c>
      <c r="B87" s="400">
        <v>44627</v>
      </c>
      <c r="C87" s="401" t="s">
        <v>763</v>
      </c>
      <c r="D87" s="402">
        <v>1.89</v>
      </c>
      <c r="F87" s="407">
        <v>0</v>
      </c>
    </row>
    <row r="88" spans="1:6" s="401" customFormat="1">
      <c r="A88" s="400">
        <v>44657</v>
      </c>
      <c r="B88" s="400">
        <v>44656</v>
      </c>
      <c r="C88" s="401" t="s">
        <v>634</v>
      </c>
      <c r="E88" s="402">
        <v>1402</v>
      </c>
      <c r="F88" s="406" t="s">
        <v>660</v>
      </c>
    </row>
    <row r="89" spans="1:6" s="401" customFormat="1">
      <c r="A89" s="400">
        <v>44673</v>
      </c>
      <c r="B89" s="400">
        <v>44697</v>
      </c>
      <c r="C89" s="401" t="s">
        <v>650</v>
      </c>
      <c r="F89" s="406" t="s">
        <v>660</v>
      </c>
    </row>
    <row r="90" spans="1:6" s="401" customFormat="1">
      <c r="A90" s="400">
        <v>44673</v>
      </c>
      <c r="B90" s="400">
        <v>44673</v>
      </c>
      <c r="C90" s="401" t="s">
        <v>648</v>
      </c>
      <c r="E90" s="402">
        <v>75</v>
      </c>
      <c r="F90" s="406" t="s">
        <v>764</v>
      </c>
    </row>
    <row r="91" spans="1:6" s="401" customFormat="1">
      <c r="A91" s="400">
        <v>44673</v>
      </c>
      <c r="B91" s="400">
        <v>44679</v>
      </c>
      <c r="C91" s="401" t="s">
        <v>765</v>
      </c>
      <c r="F91" s="406" t="s">
        <v>764</v>
      </c>
    </row>
    <row r="92" spans="1:6" s="404" customFormat="1" ht="16.5" thickBot="1">
      <c r="A92" s="403">
        <v>44673</v>
      </c>
      <c r="B92" s="403">
        <v>44679</v>
      </c>
      <c r="C92" s="404" t="s">
        <v>633</v>
      </c>
      <c r="D92" s="405">
        <v>1402</v>
      </c>
      <c r="F92" s="408" t="s">
        <v>766</v>
      </c>
    </row>
    <row r="93" spans="1:6" s="401" customFormat="1">
      <c r="A93" s="400">
        <v>44773</v>
      </c>
      <c r="B93" s="400">
        <v>44770</v>
      </c>
      <c r="C93" s="401" t="s">
        <v>767</v>
      </c>
      <c r="F93" s="406" t="s">
        <v>766</v>
      </c>
    </row>
    <row r="94" spans="1:6" s="401" customFormat="1">
      <c r="A94" s="400">
        <v>44773</v>
      </c>
      <c r="B94" s="400">
        <v>44770</v>
      </c>
      <c r="C94" s="401" t="s">
        <v>633</v>
      </c>
      <c r="D94" s="402">
        <v>1286</v>
      </c>
      <c r="F94" s="406" t="s">
        <v>768</v>
      </c>
    </row>
    <row r="95" spans="1:6" s="401" customFormat="1">
      <c r="A95" s="400">
        <v>44773</v>
      </c>
      <c r="B95" s="400">
        <v>44773</v>
      </c>
      <c r="C95" s="401" t="s">
        <v>769</v>
      </c>
      <c r="D95" s="402">
        <v>0.79</v>
      </c>
      <c r="F95" s="406" t="s">
        <v>770</v>
      </c>
    </row>
    <row r="96" spans="1:6" s="401" customFormat="1">
      <c r="A96" s="400">
        <v>44773</v>
      </c>
      <c r="B96" s="400">
        <v>44773</v>
      </c>
      <c r="C96" s="401" t="s">
        <v>639</v>
      </c>
      <c r="E96" s="402">
        <v>0.79</v>
      </c>
      <c r="F96" s="406" t="s">
        <v>768</v>
      </c>
    </row>
    <row r="97" spans="1:6" s="401" customFormat="1">
      <c r="A97" s="400">
        <v>44773</v>
      </c>
      <c r="B97" s="400">
        <v>44773</v>
      </c>
      <c r="C97" s="401" t="s">
        <v>771</v>
      </c>
      <c r="D97" s="402">
        <v>0.05</v>
      </c>
      <c r="F97" s="406" t="s">
        <v>772</v>
      </c>
    </row>
    <row r="98" spans="1:6" s="401" customFormat="1">
      <c r="A98" s="400">
        <v>44773</v>
      </c>
      <c r="B98" s="400">
        <v>44773</v>
      </c>
      <c r="C98" s="401" t="s">
        <v>639</v>
      </c>
      <c r="E98" s="402">
        <v>0.05</v>
      </c>
      <c r="F98" s="406" t="s">
        <v>768</v>
      </c>
    </row>
    <row r="99" spans="1:6" s="401" customFormat="1">
      <c r="A99" s="400">
        <v>44773</v>
      </c>
      <c r="B99" s="400">
        <v>44773</v>
      </c>
      <c r="C99" s="401" t="s">
        <v>771</v>
      </c>
      <c r="E99" s="402">
        <v>0.05</v>
      </c>
      <c r="F99" s="406" t="s">
        <v>773</v>
      </c>
    </row>
    <row r="100" spans="1:6" s="401" customFormat="1">
      <c r="A100" s="400">
        <v>44773</v>
      </c>
      <c r="B100" s="400">
        <v>44773</v>
      </c>
      <c r="C100" s="401" t="s">
        <v>763</v>
      </c>
      <c r="D100" s="402">
        <v>0.05</v>
      </c>
      <c r="F100" s="406" t="s">
        <v>768</v>
      </c>
    </row>
    <row r="101" spans="1:6" s="401" customFormat="1">
      <c r="A101" s="400">
        <v>44774</v>
      </c>
      <c r="B101" s="400">
        <v>44774</v>
      </c>
      <c r="C101" s="401" t="s">
        <v>774</v>
      </c>
      <c r="D101" s="402">
        <v>0.26</v>
      </c>
      <c r="F101" s="406" t="s">
        <v>775</v>
      </c>
    </row>
    <row r="102" spans="1:6" s="401" customFormat="1">
      <c r="A102" s="400">
        <v>44774</v>
      </c>
      <c r="B102" s="400">
        <v>44774</v>
      </c>
      <c r="C102" s="401" t="s">
        <v>639</v>
      </c>
      <c r="E102" s="402">
        <v>0.26</v>
      </c>
      <c r="F102" s="406" t="s">
        <v>768</v>
      </c>
    </row>
    <row r="103" spans="1:6" s="401" customFormat="1">
      <c r="A103" s="400">
        <v>44778</v>
      </c>
      <c r="B103" s="400">
        <v>44777</v>
      </c>
      <c r="C103" s="401" t="s">
        <v>634</v>
      </c>
      <c r="E103" s="402">
        <v>1211</v>
      </c>
      <c r="F103" s="407">
        <v>0</v>
      </c>
    </row>
    <row r="104" spans="1:6" s="401" customFormat="1">
      <c r="A104" s="400">
        <v>44778</v>
      </c>
      <c r="B104" s="400">
        <v>44778</v>
      </c>
      <c r="C104" s="401" t="s">
        <v>776</v>
      </c>
      <c r="D104" s="402">
        <v>0.79</v>
      </c>
      <c r="F104" s="406" t="s">
        <v>777</v>
      </c>
    </row>
    <row r="105" spans="1:6" s="401" customFormat="1">
      <c r="A105" s="400">
        <v>44778</v>
      </c>
      <c r="B105" s="400">
        <v>44778</v>
      </c>
      <c r="C105" s="401" t="s">
        <v>639</v>
      </c>
      <c r="E105" s="402">
        <v>0.79</v>
      </c>
      <c r="F105" s="407">
        <v>0</v>
      </c>
    </row>
    <row r="106" spans="1:6" s="401" customFormat="1">
      <c r="A106" s="400">
        <v>44852</v>
      </c>
      <c r="B106" s="400">
        <v>44851</v>
      </c>
      <c r="C106" s="401" t="s">
        <v>634</v>
      </c>
      <c r="E106" s="402">
        <v>1400</v>
      </c>
      <c r="F106" s="406" t="s">
        <v>778</v>
      </c>
    </row>
    <row r="107" spans="1:6" s="401" customFormat="1">
      <c r="A107" s="400">
        <v>44864</v>
      </c>
      <c r="B107" s="400">
        <v>44862</v>
      </c>
      <c r="C107" s="401" t="s">
        <v>779</v>
      </c>
      <c r="F107" s="406" t="s">
        <v>778</v>
      </c>
    </row>
    <row r="108" spans="1:6" s="401" customFormat="1">
      <c r="A108" s="400">
        <v>44864</v>
      </c>
      <c r="B108" s="400">
        <v>44862</v>
      </c>
      <c r="C108" s="401" t="s">
        <v>633</v>
      </c>
      <c r="D108" s="402">
        <v>1400</v>
      </c>
      <c r="F108" s="407">
        <v>0</v>
      </c>
    </row>
    <row r="109" spans="1:6" s="401" customFormat="1">
      <c r="A109" s="400">
        <v>44864</v>
      </c>
      <c r="B109" s="400">
        <v>44864</v>
      </c>
      <c r="C109" s="401" t="s">
        <v>780</v>
      </c>
      <c r="D109" s="402">
        <v>0.71</v>
      </c>
      <c r="F109" s="406" t="s">
        <v>781</v>
      </c>
    </row>
    <row r="110" spans="1:6" s="401" customFormat="1">
      <c r="A110" s="400">
        <v>44864</v>
      </c>
      <c r="B110" s="400">
        <v>44864</v>
      </c>
      <c r="C110" s="401" t="s">
        <v>639</v>
      </c>
      <c r="E110" s="402">
        <v>0.71</v>
      </c>
      <c r="F110" s="407">
        <v>0</v>
      </c>
    </row>
    <row r="111" spans="1:6" s="401" customFormat="1">
      <c r="A111" s="400">
        <v>44864</v>
      </c>
      <c r="B111" s="400">
        <v>44864</v>
      </c>
      <c r="C111" s="401" t="s">
        <v>782</v>
      </c>
      <c r="E111" s="402">
        <v>0.71</v>
      </c>
      <c r="F111" s="406" t="s">
        <v>783</v>
      </c>
    </row>
    <row r="112" spans="1:6" s="401" customFormat="1">
      <c r="A112" s="400">
        <v>44864</v>
      </c>
      <c r="B112" s="400">
        <v>44864</v>
      </c>
      <c r="C112" s="401" t="s">
        <v>763</v>
      </c>
      <c r="D112" s="402">
        <v>0.71</v>
      </c>
      <c r="F112" s="407">
        <v>0</v>
      </c>
    </row>
    <row r="113" spans="1:7" s="401" customFormat="1">
      <c r="A113" s="400">
        <v>44943</v>
      </c>
      <c r="B113" s="400">
        <v>44942</v>
      </c>
      <c r="C113" s="401" t="s">
        <v>634</v>
      </c>
      <c r="E113" s="402">
        <v>1400</v>
      </c>
      <c r="F113" s="406" t="s">
        <v>778</v>
      </c>
    </row>
    <row r="114" spans="1:7" s="401" customFormat="1">
      <c r="A114" s="400">
        <v>44990</v>
      </c>
      <c r="B114" s="400">
        <v>44985</v>
      </c>
      <c r="C114" s="401" t="s">
        <v>784</v>
      </c>
      <c r="F114" s="406" t="s">
        <v>778</v>
      </c>
    </row>
    <row r="115" spans="1:7" s="401" customFormat="1">
      <c r="A115" s="400">
        <v>44990</v>
      </c>
      <c r="B115" s="400">
        <v>44985</v>
      </c>
      <c r="C115" s="401" t="s">
        <v>633</v>
      </c>
      <c r="D115" s="402">
        <v>1400</v>
      </c>
      <c r="F115" s="407">
        <v>0</v>
      </c>
    </row>
    <row r="116" spans="1:7" s="401" customFormat="1">
      <c r="A116" s="400">
        <v>44990</v>
      </c>
      <c r="B116" s="400">
        <v>44990</v>
      </c>
      <c r="C116" s="401" t="s">
        <v>785</v>
      </c>
      <c r="D116" s="402">
        <v>1.93</v>
      </c>
      <c r="F116" s="406" t="s">
        <v>786</v>
      </c>
    </row>
    <row r="117" spans="1:7" s="401" customFormat="1">
      <c r="A117" s="400">
        <v>44990</v>
      </c>
      <c r="B117" s="400">
        <v>44990</v>
      </c>
      <c r="C117" s="401" t="s">
        <v>639</v>
      </c>
      <c r="E117" s="402">
        <v>1.93</v>
      </c>
      <c r="F117" s="407">
        <v>0</v>
      </c>
    </row>
    <row r="118" spans="1:7" s="401" customFormat="1">
      <c r="A118" s="400">
        <v>44990</v>
      </c>
      <c r="B118" s="400">
        <v>44990</v>
      </c>
      <c r="C118" s="401" t="s">
        <v>787</v>
      </c>
      <c r="E118" s="402">
        <v>1.93</v>
      </c>
      <c r="F118" s="406" t="s">
        <v>788</v>
      </c>
    </row>
    <row r="119" spans="1:7" s="401" customFormat="1">
      <c r="A119" s="400">
        <v>44990</v>
      </c>
      <c r="B119" s="400">
        <v>44990</v>
      </c>
      <c r="C119" s="401" t="s">
        <v>763</v>
      </c>
      <c r="D119" s="402">
        <v>1.93</v>
      </c>
      <c r="F119" s="407">
        <v>0</v>
      </c>
    </row>
    <row r="120" spans="1:7" s="401" customFormat="1">
      <c r="A120" s="400">
        <v>45027</v>
      </c>
      <c r="B120" s="400">
        <v>45022</v>
      </c>
      <c r="C120" s="401" t="s">
        <v>634</v>
      </c>
      <c r="E120" s="402">
        <v>1400</v>
      </c>
      <c r="F120" s="406" t="s">
        <v>778</v>
      </c>
    </row>
    <row r="121" spans="1:7">
      <c r="A121" s="334"/>
      <c r="B121" s="334"/>
      <c r="D121" s="82"/>
      <c r="F121"/>
    </row>
    <row r="122" spans="1:7">
      <c r="A122" s="334"/>
      <c r="B122" s="334"/>
      <c r="E122" s="82"/>
      <c r="F122" s="82"/>
    </row>
    <row r="123" spans="1:7">
      <c r="A123" s="334"/>
      <c r="B123" s="334"/>
      <c r="E123" s="82"/>
      <c r="F123"/>
    </row>
    <row r="124" spans="1:7">
      <c r="A124" s="334" t="s">
        <v>662</v>
      </c>
      <c r="B124" s="334"/>
      <c r="D124" s="82"/>
      <c r="F124" s="82"/>
    </row>
    <row r="125" spans="1:7" ht="15.75" customHeight="1">
      <c r="A125" s="288" t="s">
        <v>603</v>
      </c>
      <c r="B125" s="288" t="s">
        <v>604</v>
      </c>
      <c r="C125" s="288" t="s">
        <v>605</v>
      </c>
      <c r="D125" s="288" t="s">
        <v>606</v>
      </c>
      <c r="E125" s="288" t="s">
        <v>607</v>
      </c>
      <c r="F125" s="289" t="s">
        <v>9</v>
      </c>
      <c r="G125" s="288"/>
    </row>
    <row r="126" spans="1:7">
      <c r="A126" s="290">
        <v>37073</v>
      </c>
      <c r="B126" s="297"/>
      <c r="C126" s="294" t="s">
        <v>663</v>
      </c>
      <c r="D126" s="295"/>
      <c r="E126" s="295"/>
      <c r="F126" s="296">
        <v>0</v>
      </c>
      <c r="G126" s="297"/>
    </row>
    <row r="127" spans="1:7">
      <c r="A127" s="298">
        <v>41285</v>
      </c>
      <c r="B127" s="298">
        <v>41333</v>
      </c>
      <c r="C127" s="292" t="s">
        <v>664</v>
      </c>
      <c r="D127" s="293">
        <v>1502.6</v>
      </c>
      <c r="E127" s="299"/>
      <c r="F127" s="293">
        <v>1502.6</v>
      </c>
      <c r="G127" s="291"/>
    </row>
    <row r="128" spans="1:7">
      <c r="A128" s="290">
        <v>41334</v>
      </c>
      <c r="B128" s="290">
        <v>41334</v>
      </c>
      <c r="C128" s="294" t="s">
        <v>665</v>
      </c>
      <c r="D128" s="296">
        <v>0.42</v>
      </c>
      <c r="E128" s="295"/>
      <c r="F128" s="296">
        <v>1503.02</v>
      </c>
      <c r="G128" s="297"/>
    </row>
    <row r="129" spans="1:7">
      <c r="A129" s="298">
        <v>41334</v>
      </c>
      <c r="B129" s="298">
        <v>41334</v>
      </c>
      <c r="C129" s="292" t="s">
        <v>666</v>
      </c>
      <c r="D129" s="299"/>
      <c r="E129" s="293">
        <v>0.42</v>
      </c>
      <c r="F129" s="293">
        <v>1502.6</v>
      </c>
      <c r="G129" s="291"/>
    </row>
    <row r="130" spans="1:7">
      <c r="A130" s="290">
        <v>41354</v>
      </c>
      <c r="B130" s="290">
        <v>41353</v>
      </c>
      <c r="C130" s="294" t="s">
        <v>608</v>
      </c>
      <c r="D130" s="295"/>
      <c r="E130" s="296">
        <v>1502.6</v>
      </c>
      <c r="F130" s="296">
        <v>0</v>
      </c>
      <c r="G130" s="297"/>
    </row>
    <row r="131" spans="1:7">
      <c r="A131" s="298">
        <v>41354</v>
      </c>
      <c r="B131" s="298">
        <v>41354</v>
      </c>
      <c r="C131" s="292" t="s">
        <v>667</v>
      </c>
      <c r="D131" s="293">
        <v>8.02</v>
      </c>
      <c r="E131" s="299"/>
      <c r="F131" s="293">
        <v>8.02</v>
      </c>
      <c r="G131" s="291"/>
    </row>
    <row r="132" spans="1:7">
      <c r="A132" s="290">
        <v>41354</v>
      </c>
      <c r="B132" s="290">
        <v>41354</v>
      </c>
      <c r="C132" s="294" t="s">
        <v>666</v>
      </c>
      <c r="D132" s="295"/>
      <c r="E132" s="296">
        <v>8.02</v>
      </c>
      <c r="F132" s="296">
        <v>0</v>
      </c>
      <c r="G132" s="297"/>
    </row>
    <row r="133" spans="1:7">
      <c r="A133" s="298">
        <v>41773</v>
      </c>
      <c r="B133" s="298">
        <v>41773</v>
      </c>
      <c r="C133" s="292" t="s">
        <v>668</v>
      </c>
      <c r="D133" s="299"/>
      <c r="E133" s="293">
        <v>981</v>
      </c>
      <c r="F133" s="293">
        <v>981</v>
      </c>
      <c r="G133" s="291" t="s">
        <v>609</v>
      </c>
    </row>
    <row r="134" spans="1:7">
      <c r="A134" s="290">
        <v>41774</v>
      </c>
      <c r="B134" s="290">
        <v>41774</v>
      </c>
      <c r="C134" s="294" t="s">
        <v>669</v>
      </c>
      <c r="D134" s="295"/>
      <c r="E134" s="296">
        <v>0.66</v>
      </c>
      <c r="F134" s="296">
        <v>981.66</v>
      </c>
      <c r="G134" s="297" t="s">
        <v>609</v>
      </c>
    </row>
    <row r="135" spans="1:7">
      <c r="A135" s="298">
        <v>41775</v>
      </c>
      <c r="B135" s="298">
        <v>41780</v>
      </c>
      <c r="C135" s="292" t="s">
        <v>670</v>
      </c>
      <c r="D135" s="293">
        <v>981.66</v>
      </c>
      <c r="E135" s="299"/>
      <c r="F135" s="293">
        <v>0</v>
      </c>
      <c r="G135" s="291"/>
    </row>
    <row r="136" spans="1:7">
      <c r="A136" s="290">
        <v>42129</v>
      </c>
      <c r="B136" s="290">
        <v>42139</v>
      </c>
      <c r="C136" s="294" t="s">
        <v>671</v>
      </c>
      <c r="D136" s="296">
        <v>2550.4</v>
      </c>
      <c r="E136" s="295"/>
      <c r="F136" s="296">
        <v>2550.4</v>
      </c>
      <c r="G136" s="297"/>
    </row>
    <row r="137" spans="1:7" ht="25.5">
      <c r="A137" s="290">
        <v>42499</v>
      </c>
      <c r="B137" s="290">
        <v>42499</v>
      </c>
      <c r="C137" s="294" t="s">
        <v>672</v>
      </c>
      <c r="D137" s="335"/>
      <c r="E137" s="335">
        <v>253.55</v>
      </c>
      <c r="F137" s="335">
        <v>253.55</v>
      </c>
      <c r="G137" s="336" t="s">
        <v>609</v>
      </c>
    </row>
    <row r="138" spans="1:7">
      <c r="A138" s="290">
        <v>42499</v>
      </c>
      <c r="B138" s="290">
        <v>42502</v>
      </c>
      <c r="C138" s="294" t="s">
        <v>673</v>
      </c>
      <c r="D138" s="335">
        <v>253.55</v>
      </c>
      <c r="E138" s="335"/>
      <c r="F138" s="335">
        <v>0</v>
      </c>
      <c r="G138" s="337"/>
    </row>
    <row r="139" spans="1:7" ht="25.5">
      <c r="A139" s="290">
        <v>42500</v>
      </c>
      <c r="B139" s="290">
        <v>42499</v>
      </c>
      <c r="C139" s="294" t="s">
        <v>608</v>
      </c>
      <c r="D139" s="335"/>
      <c r="E139" s="335">
        <v>340.45</v>
      </c>
      <c r="F139" s="335">
        <v>340.45</v>
      </c>
      <c r="G139" s="336" t="s">
        <v>609</v>
      </c>
    </row>
    <row r="140" spans="1:7">
      <c r="A140" s="290">
        <v>42534</v>
      </c>
      <c r="B140" s="290">
        <v>42537</v>
      </c>
      <c r="C140" s="294" t="s">
        <v>674</v>
      </c>
      <c r="D140" s="335">
        <v>340.45</v>
      </c>
      <c r="E140" s="338"/>
      <c r="F140" s="335">
        <v>0</v>
      </c>
      <c r="G140" s="292"/>
    </row>
    <row r="141" spans="1:7">
      <c r="A141" s="310">
        <v>42870</v>
      </c>
      <c r="B141" s="310">
        <v>42870</v>
      </c>
      <c r="C141" s="291" t="s">
        <v>675</v>
      </c>
      <c r="D141" s="324"/>
      <c r="E141" s="339">
        <v>2429</v>
      </c>
      <c r="F141" s="313">
        <v>2429</v>
      </c>
      <c r="G141" s="292" t="s">
        <v>609</v>
      </c>
    </row>
    <row r="142" spans="1:7">
      <c r="A142" s="322">
        <v>42871</v>
      </c>
      <c r="B142" s="322">
        <v>42874</v>
      </c>
      <c r="C142" s="297" t="s">
        <v>674</v>
      </c>
      <c r="D142" s="340">
        <v>2429</v>
      </c>
      <c r="E142" s="341"/>
      <c r="F142" s="319">
        <v>0</v>
      </c>
      <c r="G142" s="294"/>
    </row>
    <row r="143" spans="1:7">
      <c r="A143" s="310">
        <v>43229</v>
      </c>
      <c r="B143" s="310">
        <v>43283</v>
      </c>
      <c r="C143" s="291" t="s">
        <v>676</v>
      </c>
      <c r="D143" s="342">
        <v>6971.2</v>
      </c>
      <c r="E143" s="343"/>
      <c r="F143" s="313">
        <v>6971.2</v>
      </c>
      <c r="G143" s="292"/>
    </row>
    <row r="144" spans="1:7">
      <c r="A144" s="322">
        <v>43230</v>
      </c>
      <c r="B144" s="322">
        <v>43229</v>
      </c>
      <c r="C144" s="297" t="s">
        <v>608</v>
      </c>
      <c r="D144" s="323"/>
      <c r="E144" s="344">
        <v>6971.2</v>
      </c>
      <c r="F144" s="319">
        <v>0</v>
      </c>
      <c r="G144" s="294"/>
    </row>
    <row r="145" spans="1:8" ht="17.25" customHeight="1">
      <c r="A145" s="322">
        <v>43599</v>
      </c>
      <c r="B145" s="322">
        <v>43600</v>
      </c>
      <c r="C145" s="297" t="s">
        <v>677</v>
      </c>
      <c r="D145" s="344">
        <v>3016.3</v>
      </c>
      <c r="E145" s="344"/>
      <c r="F145" s="319">
        <v>3016.3</v>
      </c>
      <c r="G145" s="5" t="s">
        <v>678</v>
      </c>
    </row>
    <row r="146" spans="1:8">
      <c r="A146" s="322">
        <v>43601</v>
      </c>
      <c r="B146" s="322">
        <v>43600</v>
      </c>
      <c r="C146" s="297" t="s">
        <v>608</v>
      </c>
      <c r="D146" s="323"/>
      <c r="E146" s="344">
        <v>3016.3</v>
      </c>
      <c r="F146" s="319">
        <v>0</v>
      </c>
    </row>
    <row r="147" spans="1:8" ht="16.5" thickBot="1">
      <c r="A147" s="328">
        <v>43956</v>
      </c>
      <c r="B147" s="328">
        <v>44012</v>
      </c>
      <c r="C147" s="13" t="s">
        <v>679</v>
      </c>
      <c r="D147" s="329">
        <v>205.75</v>
      </c>
      <c r="E147" s="13"/>
      <c r="F147" s="345" t="s">
        <v>680</v>
      </c>
      <c r="G147" s="13"/>
    </row>
    <row r="148" spans="1:8">
      <c r="A148" s="326">
        <v>44013</v>
      </c>
      <c r="B148" s="326">
        <v>44013</v>
      </c>
      <c r="C148" t="s">
        <v>681</v>
      </c>
      <c r="D148" s="82">
        <v>0.04</v>
      </c>
      <c r="F148" s="49" t="s">
        <v>682</v>
      </c>
    </row>
    <row r="149" spans="1:8">
      <c r="A149" s="326">
        <v>44013</v>
      </c>
      <c r="B149" s="326">
        <v>44013</v>
      </c>
      <c r="C149" t="s">
        <v>639</v>
      </c>
      <c r="E149" s="82">
        <v>0.04</v>
      </c>
      <c r="F149" s="49" t="s">
        <v>680</v>
      </c>
    </row>
    <row r="150" spans="1:8">
      <c r="A150" s="326">
        <v>44046</v>
      </c>
      <c r="B150" s="326">
        <v>44046</v>
      </c>
      <c r="C150" t="s">
        <v>683</v>
      </c>
      <c r="D150" s="82">
        <v>1.32</v>
      </c>
      <c r="F150" s="49" t="s">
        <v>684</v>
      </c>
    </row>
    <row r="151" spans="1:8">
      <c r="A151" s="326">
        <v>44046</v>
      </c>
      <c r="B151" s="326">
        <v>44046</v>
      </c>
      <c r="C151" t="s">
        <v>639</v>
      </c>
      <c r="E151" s="82">
        <v>1.32</v>
      </c>
      <c r="F151" s="49" t="s">
        <v>680</v>
      </c>
    </row>
    <row r="152" spans="1:8">
      <c r="A152" s="326">
        <v>44070</v>
      </c>
      <c r="B152" s="326">
        <v>44069</v>
      </c>
      <c r="C152" t="s">
        <v>634</v>
      </c>
      <c r="E152" s="82">
        <v>205.75</v>
      </c>
      <c r="F152" s="327">
        <v>0</v>
      </c>
    </row>
    <row r="153" spans="1:8">
      <c r="A153" s="326">
        <v>44070</v>
      </c>
      <c r="B153" s="326">
        <v>44070</v>
      </c>
      <c r="C153" t="s">
        <v>685</v>
      </c>
      <c r="D153" s="82">
        <v>0.91</v>
      </c>
      <c r="F153" s="49" t="s">
        <v>686</v>
      </c>
    </row>
    <row r="154" spans="1:8">
      <c r="A154" s="326">
        <v>44070</v>
      </c>
      <c r="B154" s="326">
        <v>44070</v>
      </c>
      <c r="C154" t="s">
        <v>639</v>
      </c>
      <c r="E154" s="82">
        <v>0.91</v>
      </c>
      <c r="F154" s="327">
        <v>0</v>
      </c>
    </row>
    <row r="155" spans="1:8">
      <c r="A155" s="326">
        <v>44070</v>
      </c>
      <c r="B155" s="326">
        <v>44069</v>
      </c>
      <c r="C155" t="s">
        <v>634</v>
      </c>
      <c r="E155" s="82">
        <v>205.75</v>
      </c>
      <c r="F155" s="327">
        <v>0</v>
      </c>
    </row>
    <row r="156" spans="1:8" s="5" customFormat="1">
      <c r="A156" s="326">
        <v>44070</v>
      </c>
      <c r="B156" s="326">
        <v>44070</v>
      </c>
      <c r="C156" t="s">
        <v>685</v>
      </c>
      <c r="D156">
        <v>0.91</v>
      </c>
      <c r="E156" s="82"/>
      <c r="F156" s="327" t="s">
        <v>686</v>
      </c>
      <c r="G156"/>
      <c r="H156"/>
    </row>
    <row r="157" spans="1:8" s="5" customFormat="1">
      <c r="A157" s="326">
        <v>44070</v>
      </c>
      <c r="B157" s="326">
        <v>44070</v>
      </c>
      <c r="C157" t="s">
        <v>639</v>
      </c>
      <c r="D157"/>
      <c r="E157" s="82">
        <v>0.91</v>
      </c>
      <c r="F157" s="327">
        <v>0</v>
      </c>
      <c r="G157"/>
      <c r="H157"/>
    </row>
    <row r="158" spans="1:8" s="5" customFormat="1">
      <c r="A158" s="326">
        <v>44307</v>
      </c>
      <c r="B158" s="326">
        <v>44307</v>
      </c>
      <c r="C158" t="s">
        <v>687</v>
      </c>
      <c r="D158"/>
      <c r="E158" s="82">
        <v>491.35</v>
      </c>
      <c r="F158" s="327" t="s">
        <v>688</v>
      </c>
      <c r="G158"/>
      <c r="H158"/>
    </row>
    <row r="159" spans="1:8" s="5" customFormat="1">
      <c r="A159" s="331">
        <v>44307</v>
      </c>
      <c r="B159" s="331">
        <v>44313</v>
      </c>
      <c r="C159" s="222" t="s">
        <v>689</v>
      </c>
      <c r="D159" s="222">
        <v>491.35</v>
      </c>
      <c r="E159" s="333"/>
      <c r="F159" s="332">
        <v>0</v>
      </c>
      <c r="G159" s="222"/>
      <c r="H159"/>
    </row>
    <row r="160" spans="1:8" s="5" customFormat="1">
      <c r="A160" s="400">
        <v>44375</v>
      </c>
      <c r="B160" s="400">
        <v>44403</v>
      </c>
      <c r="C160" s="401" t="s">
        <v>755</v>
      </c>
      <c r="D160" s="401"/>
      <c r="E160" s="401"/>
      <c r="F160" s="402">
        <v>0</v>
      </c>
      <c r="G160"/>
      <c r="H160"/>
    </row>
    <row r="161" spans="1:8">
      <c r="A161" s="400">
        <v>44375</v>
      </c>
      <c r="B161" s="400">
        <v>44403</v>
      </c>
      <c r="C161" s="401" t="s">
        <v>756</v>
      </c>
      <c r="D161" s="401"/>
      <c r="E161" s="401"/>
      <c r="F161" s="402">
        <v>0</v>
      </c>
    </row>
    <row r="162" spans="1:8" s="5" customFormat="1">
      <c r="A162" s="400">
        <v>44673</v>
      </c>
      <c r="B162" s="400">
        <v>44697</v>
      </c>
      <c r="C162" s="401" t="s">
        <v>757</v>
      </c>
      <c r="D162" s="402">
        <v>145.44999999999999</v>
      </c>
      <c r="E162" s="401"/>
      <c r="F162" s="327" t="s">
        <v>758</v>
      </c>
      <c r="G162"/>
      <c r="H162"/>
    </row>
    <row r="163" spans="1:8" s="5" customFormat="1">
      <c r="A163" s="400">
        <v>44677</v>
      </c>
      <c r="B163" s="400">
        <v>44673</v>
      </c>
      <c r="C163" s="401" t="s">
        <v>634</v>
      </c>
      <c r="D163" s="401"/>
      <c r="E163" s="402">
        <v>145.44999999999999</v>
      </c>
      <c r="F163" s="402">
        <v>0</v>
      </c>
      <c r="G163"/>
      <c r="H163"/>
    </row>
    <row r="164" spans="1:8" s="5" customFormat="1">
      <c r="A164" s="346"/>
      <c r="C164"/>
      <c r="D164"/>
      <c r="E164"/>
      <c r="F164" s="49"/>
      <c r="G164"/>
      <c r="H164"/>
    </row>
    <row r="165" spans="1:8" s="5" customFormat="1">
      <c r="A165" s="347"/>
      <c r="C165"/>
      <c r="D165"/>
      <c r="E165"/>
      <c r="F165" s="49"/>
      <c r="G165"/>
      <c r="H165"/>
    </row>
    <row r="166" spans="1:8" s="5" customFormat="1">
      <c r="A166" s="73"/>
      <c r="C166"/>
      <c r="D166"/>
      <c r="E166"/>
      <c r="F166" s="49"/>
      <c r="G166"/>
      <c r="H166"/>
    </row>
  </sheetData>
  <phoneticPr fontId="32" type="noConversion"/>
  <hyperlinks>
    <hyperlink ref="A6" r:id="rId1" display="javascript:WebForm_DoPostBackWithOptions(new WebForm_PostBackOptions(%22_ctl0:transactions:lbtnProcessDate%22, %22%22, true, %22%22, %22%22, false, true))" xr:uid="{4597DD78-ED7F-4CC8-BE1F-36DA77FFFACA}"/>
    <hyperlink ref="B6" r:id="rId2" display="javascript:WebForm_DoPostBackWithOptions(new WebForm_PostBackOptions(%22_ctl0:transactions:lbtnEffectiveDate%22, %22%22, true, %22%22, %22%22, false, true))" xr:uid="{35D8572C-6E84-494A-A30A-9B37AF78B9D0}"/>
    <hyperlink ref="D10" r:id="rId3" display="https://tap.ato.gov.au/TaxAgentPortal/default.aspx?nav=TAPAOL.20003.4.8&amp;aoliid=9286729790023&amp;finid=1928672969106&amp;identifier1" xr:uid="{AD036912-DAB6-4559-8128-7FCB0351CD81}"/>
    <hyperlink ref="D13" r:id="rId4" display="https://tap.ato.gov.au/TaxAgentPortal/default.aspx?nav=TAPAOL.20003.4.8&amp;aoliid=9286729790023&amp;finid=1928672967632&amp;identifier2" xr:uid="{6025A4DA-319A-48B5-A447-4CDF5314A33B}"/>
    <hyperlink ref="D16" r:id="rId5" display="https://tap.ato.gov.au/TaxAgentPortal/default.aspx?nav=TAPAOL.20003.4.8&amp;aoliid=9286729790023&amp;finid=1928672964686&amp;identifier3" xr:uid="{AC0FECCF-FFDF-402F-BED3-CBC0177A87FC}"/>
    <hyperlink ref="D19" r:id="rId6" display="https://tap.ato.gov.au/TaxAgentPortal/default.aspx?nav=TAPAOL.20003.4.8&amp;aoliid=9286729790023&amp;finid=1928672966829&amp;identifier4" xr:uid="{17898647-183A-431D-9DDD-04E9C9C4032E}"/>
    <hyperlink ref="D22" r:id="rId7" display="https://tap.ato.gov.au/TaxAgentPortal/default.aspx?nav=TAPAOL.20003.4.8&amp;aoliid=9286729790023&amp;finid=1928672960860&amp;identifier5" xr:uid="{B263A447-99FC-48F4-A85F-E96CD680CBD9}"/>
    <hyperlink ref="D24" r:id="rId8" display="https://tap.ato.gov.au/TaxAgentPortal/default.aspx?nav=TAPAOL.20003.4.8&amp;aoliid=9286729790023&amp;finid=1928672964117&amp;identifier3" xr:uid="{5BDE8C80-066F-411B-A584-1CF7AAB36AC5}"/>
    <hyperlink ref="D26" r:id="rId9" display="https://tap.ato.gov.au/TaxAgentPortal/default.aspx?nav=TAPAOL.20003.4.5&amp;aoliid=9286729790023&amp;aolsd=29/09/2018&amp;aolsdn=1" xr:uid="{6B505888-2378-4A05-A207-13B2ABD5ECAE}"/>
    <hyperlink ref="D28" r:id="rId10" display="https://tap.ato.gov.au/TaxAgentPortal/default.aspx?nav=TAPAOL.20003.4.5&amp;aoliid=9286729790023&amp;aolsd=29/09/2018&amp;aolsdn=3" xr:uid="{F60F45FD-FC5B-4A81-8292-38CD5374B725}"/>
    <hyperlink ref="D32" r:id="rId11" display="https://tap.ato.gov.au/TaxAgentPortal/default.aspx?nav=TAPAOL.20003.4.8&amp;aoliid=9286729790023&amp;finid=1928672961665&amp;identifier4" xr:uid="{6B24C26C-F9BA-4F89-AB32-D51046A5526A}"/>
    <hyperlink ref="D34" r:id="rId12" display="https://tap.ato.gov.au/TaxAgentPortal/default.aspx?nav=TAPAOL.20003.4.8&amp;aoliid=9286729790023&amp;finid=1928672964938&amp;identifier5" xr:uid="{5442E94E-E3AF-453E-9129-7D99B2BB07A8}"/>
    <hyperlink ref="D37" r:id="rId13" display="https://tap.ato.gov.au/TaxAgentPortal/default.aspx?nav=TAPAOL.20003.4.8&amp;aoliid=9286729790023&amp;finid=1928672960700&amp;identifier6" xr:uid="{AA30FD29-245D-462D-BB07-787037D53F1E}"/>
    <hyperlink ref="E40" r:id="rId14" location="trans/8410983976563" display="https://onlineservices.ato.gov.au/OnlineServices/hydro.aspx?spa=ActivityStatements - trans/8410983976563" xr:uid="{76355673-07D6-493E-B0F4-AFFB554B4DC9}"/>
    <hyperlink ref="D41" r:id="rId15" location="trans/8410983976564" display="https://onlineservices.ato.gov.au/OnlineServices/hydro.aspx?spa=ActivityStatements - trans/8410983976564" xr:uid="{DCA7E7C1-89B3-49B5-9BFD-ACA38DC7904C}"/>
    <hyperlink ref="D42" r:id="rId16" location="trans/2710021323845" display="https://onlineservices.ato.gov.au/OnlineServices/hydro.aspx?spa=ActivityStatements - trans/2710021323845" xr:uid="{385BE84B-9C8E-4A18-869F-DB9B79F4E66E}"/>
    <hyperlink ref="D45" r:id="rId17" location="trans/2710068358937" display="https://onlineservices.ato.gov.au/OnlineServices/hydro.aspx?spa=ActivityStatements - trans/2710068358937" xr:uid="{D485E1C1-96E7-423B-8564-09D89289E2A9}"/>
    <hyperlink ref="D145" r:id="rId18" location="copyOfReturn/91800/10240/3120254457914/101" display="https://onlineservices.ato.gov.au/OnlineServices/hydro.aspx?spa=ITRHistory - copyOfReturn/91800/10240/3120254457914/101" xr:uid="{D596E2A1-23A7-4FF3-80E7-FE00100EEFF1}"/>
  </hyperlinks>
  <pageMargins left="0.7" right="0.7" top="0.75" bottom="0.75" header="0.3" footer="0.3"/>
  <pageSetup orientation="portrait" r:id="rId19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8D2B3-846E-4DC5-B31D-F660EEA9BB94}">
  <dimension ref="A1:M38"/>
  <sheetViews>
    <sheetView workbookViewId="0">
      <selection activeCell="E32" sqref="E32"/>
    </sheetView>
  </sheetViews>
  <sheetFormatPr defaultRowHeight="15.75"/>
  <cols>
    <col min="1" max="1" width="26.7109375" customWidth="1"/>
    <col min="2" max="2" width="19.42578125" bestFit="1" customWidth="1"/>
    <col min="3" max="3" width="10.85546875" customWidth="1"/>
    <col min="4" max="4" width="16" bestFit="1" customWidth="1"/>
    <col min="5" max="5" width="11.42578125" bestFit="1" customWidth="1"/>
    <col min="7" max="7" width="26.7109375" customWidth="1"/>
    <col min="8" max="8" width="37.7109375" bestFit="1" customWidth="1"/>
    <col min="9" max="9" width="11.28515625" customWidth="1"/>
    <col min="10" max="10" width="16" bestFit="1" customWidth="1"/>
    <col min="11" max="11" width="11.42578125" bestFit="1" customWidth="1"/>
  </cols>
  <sheetData>
    <row r="1" spans="1:13">
      <c r="A1" t="s">
        <v>10</v>
      </c>
    </row>
    <row r="2" spans="1:13">
      <c r="A2" t="s">
        <v>714</v>
      </c>
    </row>
    <row r="3" spans="1:13">
      <c r="A3" t="s">
        <v>692</v>
      </c>
    </row>
    <row r="6" spans="1:13">
      <c r="A6" s="358" t="s">
        <v>690</v>
      </c>
      <c r="G6" s="358" t="s">
        <v>691</v>
      </c>
    </row>
    <row r="7" spans="1:13">
      <c r="A7" t="s">
        <v>693</v>
      </c>
      <c r="G7" t="s">
        <v>717</v>
      </c>
    </row>
    <row r="8" spans="1:13">
      <c r="A8" t="s">
        <v>694</v>
      </c>
      <c r="B8" s="350">
        <v>100</v>
      </c>
      <c r="G8" s="61" t="s">
        <v>456</v>
      </c>
      <c r="I8" s="63"/>
      <c r="J8" s="63"/>
      <c r="M8" s="105"/>
    </row>
    <row r="9" spans="1:13">
      <c r="A9" t="s">
        <v>241</v>
      </c>
      <c r="B9" s="350">
        <v>1500</v>
      </c>
      <c r="G9" s="61" t="s">
        <v>715</v>
      </c>
      <c r="I9" s="63"/>
      <c r="J9" s="63"/>
      <c r="M9" s="105"/>
    </row>
    <row r="10" spans="1:13">
      <c r="A10" t="s">
        <v>695</v>
      </c>
      <c r="B10" s="350">
        <v>31.6</v>
      </c>
      <c r="G10" s="61">
        <v>44480</v>
      </c>
      <c r="H10" t="s">
        <v>457</v>
      </c>
      <c r="I10" s="62">
        <v>-83433.48</v>
      </c>
      <c r="J10" s="63"/>
      <c r="M10" s="105"/>
    </row>
    <row r="11" spans="1:13">
      <c r="A11" t="s">
        <v>696</v>
      </c>
      <c r="B11" s="350">
        <v>615</v>
      </c>
      <c r="G11" s="61">
        <v>44480</v>
      </c>
      <c r="H11" t="s">
        <v>458</v>
      </c>
      <c r="I11" s="62">
        <v>-187948.58</v>
      </c>
      <c r="J11" s="63"/>
      <c r="M11" s="105"/>
    </row>
    <row r="12" spans="1:13">
      <c r="A12" t="s">
        <v>697</v>
      </c>
      <c r="B12" s="350">
        <v>105</v>
      </c>
      <c r="G12" s="61">
        <v>44480</v>
      </c>
      <c r="H12" t="s">
        <v>459</v>
      </c>
      <c r="I12" s="9">
        <v>271780</v>
      </c>
      <c r="J12" s="63"/>
      <c r="M12" s="105"/>
    </row>
    <row r="13" spans="1:13">
      <c r="A13" t="s">
        <v>698</v>
      </c>
      <c r="B13" s="350">
        <v>105</v>
      </c>
      <c r="G13" s="61">
        <v>44481</v>
      </c>
      <c r="H13" t="s">
        <v>363</v>
      </c>
      <c r="I13" s="9">
        <v>-173.14</v>
      </c>
      <c r="J13" s="63"/>
      <c r="M13" s="105"/>
    </row>
    <row r="14" spans="1:13">
      <c r="A14" t="s">
        <v>699</v>
      </c>
      <c r="B14" s="350">
        <v>150</v>
      </c>
      <c r="G14" s="61"/>
      <c r="H14" t="s">
        <v>716</v>
      </c>
      <c r="I14" s="359">
        <f>SUM(I10:I13)</f>
        <v>224.80000000000234</v>
      </c>
      <c r="J14" s="63"/>
      <c r="M14" s="105"/>
    </row>
    <row r="15" spans="1:13">
      <c r="A15" s="48" t="s">
        <v>700</v>
      </c>
      <c r="B15" s="350">
        <v>40</v>
      </c>
      <c r="G15" s="61"/>
    </row>
    <row r="16" spans="1:13" ht="16.5" thickBot="1">
      <c r="B16" s="66">
        <f>SUM(B8:B15)</f>
        <v>2646.6</v>
      </c>
      <c r="G16" s="61"/>
      <c r="K16" s="61"/>
    </row>
    <row r="17" spans="1:11" ht="16.5" thickTop="1">
      <c r="G17" s="61"/>
    </row>
    <row r="18" spans="1:11">
      <c r="A18" t="s">
        <v>701</v>
      </c>
      <c r="G18" t="s">
        <v>718</v>
      </c>
    </row>
    <row r="19" spans="1:11">
      <c r="A19" s="5" t="s">
        <v>702</v>
      </c>
      <c r="E19" s="83" t="s">
        <v>28</v>
      </c>
      <c r="G19" s="61">
        <v>44480</v>
      </c>
      <c r="H19" t="s">
        <v>719</v>
      </c>
      <c r="I19" s="359">
        <v>220</v>
      </c>
      <c r="K19" s="83"/>
    </row>
    <row r="20" spans="1:11">
      <c r="A20" s="61">
        <v>41249</v>
      </c>
      <c r="B20" t="s">
        <v>703</v>
      </c>
      <c r="C20" t="s">
        <v>704</v>
      </c>
      <c r="E20" s="83">
        <v>530</v>
      </c>
      <c r="G20" s="61"/>
      <c r="K20" s="83"/>
    </row>
    <row r="21" spans="1:11">
      <c r="A21" s="61">
        <v>41255</v>
      </c>
      <c r="B21" t="s">
        <v>705</v>
      </c>
      <c r="C21" t="s">
        <v>706</v>
      </c>
      <c r="E21" s="83">
        <v>408</v>
      </c>
      <c r="G21" s="61"/>
      <c r="K21" s="83"/>
    </row>
    <row r="22" spans="1:11" ht="16.5" thickBot="1">
      <c r="A22" s="5"/>
      <c r="E22" s="64">
        <f>SUM(E20:E21)</f>
        <v>938</v>
      </c>
      <c r="G22" s="5"/>
    </row>
    <row r="23" spans="1:11" ht="17.25" thickTop="1" thickBot="1"/>
    <row r="24" spans="1:11" ht="16.5" thickBot="1">
      <c r="A24" s="351" t="s">
        <v>707</v>
      </c>
      <c r="B24" s="352">
        <f>B16+E22</f>
        <v>3584.6</v>
      </c>
      <c r="G24" s="351" t="s">
        <v>707</v>
      </c>
      <c r="H24" s="352">
        <f>I14+I19</f>
        <v>444.80000000000234</v>
      </c>
    </row>
    <row r="25" spans="1:11">
      <c r="A25" s="353" t="s">
        <v>708</v>
      </c>
      <c r="B25" s="354">
        <v>41348</v>
      </c>
      <c r="G25" s="353" t="s">
        <v>708</v>
      </c>
      <c r="H25" s="61">
        <v>44480</v>
      </c>
    </row>
    <row r="26" spans="1:11" ht="16.5" thickBot="1"/>
    <row r="27" spans="1:11">
      <c r="A27" s="41" t="s">
        <v>709</v>
      </c>
      <c r="B27" s="8"/>
      <c r="C27" s="8"/>
      <c r="D27" s="8"/>
      <c r="E27" s="36"/>
      <c r="G27" s="41" t="s">
        <v>709</v>
      </c>
      <c r="H27" s="8"/>
      <c r="I27" s="8"/>
      <c r="J27" s="8"/>
      <c r="K27" s="36"/>
    </row>
    <row r="28" spans="1:11">
      <c r="A28" s="101"/>
      <c r="E28" s="37"/>
      <c r="G28" s="101"/>
      <c r="K28" s="37"/>
    </row>
    <row r="29" spans="1:11">
      <c r="A29" s="101" t="s">
        <v>578</v>
      </c>
      <c r="B29" t="s">
        <v>710</v>
      </c>
      <c r="E29" s="37"/>
      <c r="G29" s="101" t="s">
        <v>578</v>
      </c>
      <c r="H29" t="s">
        <v>710</v>
      </c>
      <c r="K29" s="37"/>
    </row>
    <row r="30" spans="1:11">
      <c r="A30" s="355" t="s">
        <v>711</v>
      </c>
      <c r="B30" s="49" t="s">
        <v>712</v>
      </c>
      <c r="C30" s="49" t="s">
        <v>713</v>
      </c>
      <c r="D30" s="49" t="s">
        <v>157</v>
      </c>
      <c r="E30" s="108" t="s">
        <v>57</v>
      </c>
      <c r="G30" s="355" t="s">
        <v>711</v>
      </c>
      <c r="H30" s="49" t="s">
        <v>712</v>
      </c>
      <c r="I30" s="49" t="s">
        <v>713</v>
      </c>
      <c r="J30" s="49" t="s">
        <v>157</v>
      </c>
      <c r="K30" s="108" t="s">
        <v>57</v>
      </c>
    </row>
    <row r="31" spans="1:11">
      <c r="A31" s="356">
        <v>41348</v>
      </c>
      <c r="B31" s="1">
        <v>41455</v>
      </c>
      <c r="C31">
        <f>B31-A31+1</f>
        <v>108</v>
      </c>
      <c r="D31" s="10">
        <f t="shared" ref="D31:D36" si="0">ROUND($B$24*C31/$C$37,2)</f>
        <v>212.01</v>
      </c>
      <c r="E31" s="91">
        <f>D31</f>
        <v>212.01</v>
      </c>
      <c r="G31" s="360">
        <v>44480</v>
      </c>
      <c r="H31" s="361">
        <v>44742</v>
      </c>
      <c r="I31" s="362">
        <f>H31-G31+1</f>
        <v>263</v>
      </c>
      <c r="J31" s="363">
        <f>ROUND($H$24*I31/$I$37,2)</f>
        <v>64.06</v>
      </c>
      <c r="K31" s="91">
        <f>J31</f>
        <v>64.06</v>
      </c>
    </row>
    <row r="32" spans="1:11">
      <c r="A32" s="356">
        <v>41456</v>
      </c>
      <c r="B32" s="1">
        <v>41820</v>
      </c>
      <c r="C32">
        <f>B32-A32+1</f>
        <v>365</v>
      </c>
      <c r="D32" s="10">
        <f t="shared" si="0"/>
        <v>716.53</v>
      </c>
      <c r="E32" s="91">
        <f>E31+D32</f>
        <v>928.54</v>
      </c>
      <c r="G32" s="356">
        <v>44743</v>
      </c>
      <c r="H32" s="1">
        <v>45107</v>
      </c>
      <c r="I32">
        <f>H32-G32+1</f>
        <v>365</v>
      </c>
      <c r="J32" s="10">
        <f>ROUND($H$24*I32/$I$37,2)</f>
        <v>88.91</v>
      </c>
      <c r="K32" s="91">
        <f>K31+J32</f>
        <v>152.97</v>
      </c>
    </row>
    <row r="33" spans="1:11">
      <c r="A33" s="356">
        <f>B32+1</f>
        <v>41821</v>
      </c>
      <c r="B33" s="1">
        <v>42185</v>
      </c>
      <c r="C33">
        <f>B33-A33+1</f>
        <v>365</v>
      </c>
      <c r="D33" s="10">
        <f t="shared" si="0"/>
        <v>716.53</v>
      </c>
      <c r="E33" s="91">
        <f>E32+D33</f>
        <v>1645.07</v>
      </c>
      <c r="G33" s="356">
        <f>H32+1</f>
        <v>45108</v>
      </c>
      <c r="H33" s="1">
        <v>45473</v>
      </c>
      <c r="I33">
        <f>H33-G33+1</f>
        <v>366</v>
      </c>
      <c r="J33" s="10">
        <f>ROUND($H$24*I33/$I$37,2)</f>
        <v>89.15</v>
      </c>
      <c r="K33" s="91">
        <f>K32+J33</f>
        <v>242.12</v>
      </c>
    </row>
    <row r="34" spans="1:11">
      <c r="A34" s="356">
        <f>B33+1</f>
        <v>42186</v>
      </c>
      <c r="B34" s="1">
        <v>42551</v>
      </c>
      <c r="C34">
        <f>B34-A34+1</f>
        <v>366</v>
      </c>
      <c r="D34" s="10">
        <f t="shared" si="0"/>
        <v>718.49</v>
      </c>
      <c r="E34" s="91">
        <f>E33+D34</f>
        <v>2363.56</v>
      </c>
      <c r="G34" s="356">
        <f>H33+1</f>
        <v>45474</v>
      </c>
      <c r="H34" s="1">
        <v>45838</v>
      </c>
      <c r="I34">
        <f>H34-G34+1</f>
        <v>365</v>
      </c>
      <c r="J34" s="10">
        <f>ROUND($H$24*I34/$I$37,2)</f>
        <v>88.91</v>
      </c>
      <c r="K34" s="91">
        <f>K33+J34</f>
        <v>331.03</v>
      </c>
    </row>
    <row r="35" spans="1:11">
      <c r="A35" s="356">
        <f>B34+1</f>
        <v>42552</v>
      </c>
      <c r="B35" s="1">
        <v>42916</v>
      </c>
      <c r="C35">
        <f>B35-A35+1</f>
        <v>365</v>
      </c>
      <c r="D35" s="10">
        <f t="shared" si="0"/>
        <v>716.53</v>
      </c>
      <c r="E35" s="91">
        <f>E34+D35</f>
        <v>3080.09</v>
      </c>
      <c r="G35" s="356">
        <f>H34+1</f>
        <v>45839</v>
      </c>
      <c r="H35" s="1">
        <v>46203</v>
      </c>
      <c r="I35">
        <f>H35-G35+1</f>
        <v>365</v>
      </c>
      <c r="J35" s="10">
        <f>ROUND($H$24*I35/$I$37,2)</f>
        <v>88.91</v>
      </c>
      <c r="K35" s="91">
        <f>K34+J35</f>
        <v>419.93999999999994</v>
      </c>
    </row>
    <row r="36" spans="1:11">
      <c r="A36" s="356">
        <f>B35+1</f>
        <v>42917</v>
      </c>
      <c r="B36" s="1"/>
      <c r="C36">
        <f>C37-SUM(C31:C35)</f>
        <v>257</v>
      </c>
      <c r="D36" s="10">
        <f t="shared" si="0"/>
        <v>504.51</v>
      </c>
      <c r="E36" s="91">
        <f>E35+D36</f>
        <v>3584.6000000000004</v>
      </c>
      <c r="G36" s="356">
        <f>H35+1</f>
        <v>46204</v>
      </c>
      <c r="H36" s="1"/>
      <c r="I36">
        <f>I37-SUM(I31:I35)</f>
        <v>102</v>
      </c>
      <c r="J36" s="10">
        <f>ROUND($H$24*I36/$I$37,2)+0.01</f>
        <v>24.860000000000003</v>
      </c>
      <c r="K36" s="91">
        <f>K35+J36</f>
        <v>444.79999999999995</v>
      </c>
    </row>
    <row r="37" spans="1:11" ht="16.5" thickBot="1">
      <c r="A37" s="357" t="s">
        <v>28</v>
      </c>
      <c r="B37" s="2"/>
      <c r="C37" s="2">
        <v>1826</v>
      </c>
      <c r="D37" s="4">
        <f>SUM(D31:D36)</f>
        <v>3584.6000000000004</v>
      </c>
      <c r="E37" s="37"/>
      <c r="G37" s="357" t="s">
        <v>28</v>
      </c>
      <c r="H37" s="2"/>
      <c r="I37" s="2">
        <v>1826</v>
      </c>
      <c r="J37" s="4">
        <f>SUM(J31:J36)</f>
        <v>444.79999999999995</v>
      </c>
      <c r="K37" s="37"/>
    </row>
    <row r="38" spans="1:11" ht="17.25" thickTop="1" thickBot="1">
      <c r="A38" s="228"/>
      <c r="B38" s="13"/>
      <c r="C38" s="13"/>
      <c r="D38" s="13"/>
      <c r="E38" s="38"/>
      <c r="G38" s="228"/>
      <c r="H38" s="13"/>
      <c r="I38" s="13"/>
      <c r="J38" s="13"/>
      <c r="K38" s="38"/>
    </row>
  </sheetData>
  <phoneticPr fontId="32" type="noConversion"/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A3280-3933-403C-827D-7E955D45FC18}">
  <dimension ref="A1:J31"/>
  <sheetViews>
    <sheetView workbookViewId="0">
      <selection activeCell="G4" sqref="G4:J14"/>
    </sheetView>
  </sheetViews>
  <sheetFormatPr defaultRowHeight="15.75"/>
  <cols>
    <col min="1" max="1" width="36" bestFit="1" customWidth="1"/>
    <col min="2" max="2" width="18.85546875" bestFit="1" customWidth="1"/>
    <col min="3" max="3" width="13.140625" bestFit="1" customWidth="1"/>
    <col min="4" max="4" width="13.5703125" bestFit="1" customWidth="1"/>
    <col min="7" max="7" width="16.42578125" bestFit="1" customWidth="1"/>
    <col min="8" max="8" width="18.85546875" bestFit="1" customWidth="1"/>
    <col min="9" max="9" width="13.140625" bestFit="1" customWidth="1"/>
    <col min="10" max="10" width="13.5703125" bestFit="1" customWidth="1"/>
  </cols>
  <sheetData>
    <row r="1" spans="1:10">
      <c r="A1" t="s">
        <v>414</v>
      </c>
    </row>
    <row r="3" spans="1:10">
      <c r="A3" s="88" t="s">
        <v>406</v>
      </c>
      <c r="B3" s="88" t="s">
        <v>412</v>
      </c>
    </row>
    <row r="4" spans="1:10">
      <c r="A4" s="88" t="s">
        <v>404</v>
      </c>
      <c r="B4" s="49" t="s">
        <v>408</v>
      </c>
      <c r="C4" s="49" t="s">
        <v>410</v>
      </c>
      <c r="D4" s="49" t="s">
        <v>405</v>
      </c>
      <c r="G4" s="88" t="s">
        <v>406</v>
      </c>
      <c r="H4" s="88" t="s">
        <v>412</v>
      </c>
    </row>
    <row r="5" spans="1:10">
      <c r="A5" s="5" t="s">
        <v>62</v>
      </c>
      <c r="B5" s="39">
        <v>385</v>
      </c>
      <c r="C5" s="39"/>
      <c r="D5" s="39">
        <v>385</v>
      </c>
      <c r="G5" s="88" t="s">
        <v>404</v>
      </c>
      <c r="H5" s="49" t="s">
        <v>408</v>
      </c>
      <c r="I5" s="49" t="s">
        <v>410</v>
      </c>
      <c r="J5" s="49" t="s">
        <v>405</v>
      </c>
    </row>
    <row r="6" spans="1:10">
      <c r="A6" s="5" t="s">
        <v>2</v>
      </c>
      <c r="B6" s="39">
        <v>448.67</v>
      </c>
      <c r="C6" s="39"/>
      <c r="D6" s="39">
        <v>448.67</v>
      </c>
      <c r="G6" s="5" t="s">
        <v>238</v>
      </c>
      <c r="H6" s="39">
        <v>-84143.29</v>
      </c>
      <c r="I6" s="39"/>
      <c r="J6" s="39">
        <v>-84143.29</v>
      </c>
    </row>
    <row r="7" spans="1:10">
      <c r="A7" s="5" t="s">
        <v>300</v>
      </c>
      <c r="B7" s="39">
        <v>414.42</v>
      </c>
      <c r="C7" s="39"/>
      <c r="D7" s="39">
        <v>414.42</v>
      </c>
      <c r="G7" s="5" t="s">
        <v>250</v>
      </c>
      <c r="H7" s="39">
        <v>-188211.71</v>
      </c>
      <c r="I7" s="39"/>
      <c r="J7" s="39">
        <v>-188211.71</v>
      </c>
    </row>
    <row r="8" spans="1:10">
      <c r="A8" s="5" t="s">
        <v>159</v>
      </c>
      <c r="B8" s="39">
        <v>5888.99</v>
      </c>
      <c r="C8" s="39"/>
      <c r="D8" s="39">
        <v>5888.99</v>
      </c>
      <c r="G8" s="5" t="s">
        <v>8</v>
      </c>
      <c r="H8" s="39">
        <v>4977.3499999999931</v>
      </c>
      <c r="I8" s="39"/>
      <c r="J8" s="39">
        <v>4977.3499999999931</v>
      </c>
    </row>
    <row r="9" spans="1:10">
      <c r="A9" s="5" t="s">
        <v>361</v>
      </c>
      <c r="B9" s="39">
        <v>220</v>
      </c>
      <c r="C9" s="39"/>
      <c r="D9" s="39">
        <v>220</v>
      </c>
      <c r="G9" s="5" t="s">
        <v>356</v>
      </c>
      <c r="H9" s="39">
        <v>268682.37999999971</v>
      </c>
      <c r="I9" s="39"/>
      <c r="J9" s="39">
        <v>268682.37999999971</v>
      </c>
    </row>
    <row r="10" spans="1:10">
      <c r="A10" s="5" t="s">
        <v>113</v>
      </c>
      <c r="B10" s="39">
        <v>2646.76</v>
      </c>
      <c r="C10" s="39"/>
      <c r="D10" s="39">
        <v>2646.76</v>
      </c>
      <c r="G10" s="5" t="s">
        <v>377</v>
      </c>
      <c r="H10" s="39">
        <v>-97.33</v>
      </c>
      <c r="I10" s="39"/>
      <c r="J10" s="39">
        <v>-97.33</v>
      </c>
    </row>
    <row r="11" spans="1:10">
      <c r="A11" s="5" t="s">
        <v>334</v>
      </c>
      <c r="B11" s="412">
        <v>-20624.990000000002</v>
      </c>
      <c r="C11" s="39"/>
      <c r="D11" s="39">
        <v>-20624.990000000002</v>
      </c>
      <c r="G11" s="5" t="s">
        <v>379</v>
      </c>
      <c r="H11" s="39"/>
      <c r="I11" s="39">
        <v>-72151.28</v>
      </c>
      <c r="J11" s="39">
        <v>-72151.28</v>
      </c>
    </row>
    <row r="12" spans="1:10">
      <c r="A12" s="5" t="s">
        <v>333</v>
      </c>
      <c r="B12" s="412">
        <v>-20624.990000000002</v>
      </c>
      <c r="C12" s="39"/>
      <c r="D12" s="39">
        <v>-20624.990000000002</v>
      </c>
      <c r="G12" s="5" t="s">
        <v>368</v>
      </c>
      <c r="H12" s="39">
        <v>-30000</v>
      </c>
      <c r="I12" s="39"/>
      <c r="J12" s="39">
        <v>-30000</v>
      </c>
    </row>
    <row r="13" spans="1:10">
      <c r="A13" s="5" t="s">
        <v>222</v>
      </c>
      <c r="B13" s="412">
        <v>-6875.01</v>
      </c>
      <c r="C13" s="39"/>
      <c r="D13" s="39">
        <v>-6875.01</v>
      </c>
      <c r="G13" s="5" t="s">
        <v>55</v>
      </c>
      <c r="H13" s="39">
        <v>53062.09</v>
      </c>
      <c r="I13" s="39"/>
      <c r="J13" s="39">
        <v>53062.09</v>
      </c>
    </row>
    <row r="14" spans="1:10">
      <c r="A14" s="5" t="s">
        <v>369</v>
      </c>
      <c r="B14" s="412">
        <v>-1087.71</v>
      </c>
      <c r="C14" s="39"/>
      <c r="D14" s="39">
        <v>-1087.71</v>
      </c>
      <c r="G14" s="5" t="s">
        <v>405</v>
      </c>
      <c r="H14" s="39">
        <v>24269.489999999685</v>
      </c>
      <c r="I14" s="39">
        <v>-72151.28</v>
      </c>
      <c r="J14" s="39">
        <v>-47881.790000000314</v>
      </c>
    </row>
    <row r="15" spans="1:10">
      <c r="A15" s="5" t="s">
        <v>268</v>
      </c>
      <c r="B15" s="412">
        <v>-6875.01</v>
      </c>
      <c r="C15" s="39"/>
      <c r="D15" s="39">
        <v>-6875.01</v>
      </c>
    </row>
    <row r="16" spans="1:10">
      <c r="A16" s="5" t="s">
        <v>378</v>
      </c>
      <c r="B16" s="39">
        <v>100000</v>
      </c>
      <c r="C16" s="39">
        <v>-75101</v>
      </c>
      <c r="D16" s="39">
        <v>24899</v>
      </c>
    </row>
    <row r="17" spans="1:4">
      <c r="A17" s="5" t="s">
        <v>117</v>
      </c>
      <c r="B17" s="39">
        <v>415</v>
      </c>
      <c r="C17" s="39"/>
      <c r="D17" s="39">
        <v>415</v>
      </c>
    </row>
    <row r="18" spans="1:4">
      <c r="A18" s="5" t="s">
        <v>114</v>
      </c>
      <c r="B18" s="39">
        <v>0</v>
      </c>
      <c r="C18" s="39"/>
      <c r="D18" s="39">
        <v>0</v>
      </c>
    </row>
    <row r="19" spans="1:4">
      <c r="A19" s="5" t="s">
        <v>68</v>
      </c>
      <c r="B19" s="39">
        <v>8575.92</v>
      </c>
      <c r="C19" s="39"/>
      <c r="D19" s="39">
        <v>8575.92</v>
      </c>
    </row>
    <row r="20" spans="1:4">
      <c r="A20" s="5" t="s">
        <v>263</v>
      </c>
      <c r="B20" s="39">
        <v>11500.3</v>
      </c>
      <c r="C20" s="39"/>
      <c r="D20" s="39">
        <v>11500.3</v>
      </c>
    </row>
    <row r="21" spans="1:4">
      <c r="A21" s="5" t="s">
        <v>391</v>
      </c>
      <c r="B21" s="39"/>
      <c r="C21" s="39">
        <v>-11.07</v>
      </c>
      <c r="D21" s="39">
        <v>-11.07</v>
      </c>
    </row>
    <row r="22" spans="1:4">
      <c r="A22" s="5" t="s">
        <v>150</v>
      </c>
      <c r="B22" s="39">
        <v>-36417.919999999998</v>
      </c>
      <c r="C22" s="39">
        <v>2960.7900000000009</v>
      </c>
      <c r="D22" s="39">
        <v>-33457.129999999997</v>
      </c>
    </row>
    <row r="23" spans="1:4">
      <c r="A23" s="5" t="s">
        <v>248</v>
      </c>
      <c r="B23" s="39">
        <v>-271555.20000000019</v>
      </c>
      <c r="C23" s="39"/>
      <c r="D23" s="39">
        <v>-271555.20000000019</v>
      </c>
    </row>
    <row r="24" spans="1:4">
      <c r="A24" s="5" t="s">
        <v>390</v>
      </c>
      <c r="B24" s="39">
        <v>1600</v>
      </c>
      <c r="C24" s="39"/>
      <c r="D24" s="39">
        <v>1600</v>
      </c>
    </row>
    <row r="25" spans="1:4">
      <c r="A25" s="5" t="s">
        <v>239</v>
      </c>
      <c r="B25" s="39">
        <v>271780</v>
      </c>
      <c r="C25" s="39"/>
      <c r="D25" s="39">
        <v>271780</v>
      </c>
    </row>
    <row r="26" spans="1:4">
      <c r="A26" s="5" t="s">
        <v>400</v>
      </c>
      <c r="B26" s="39">
        <v>0</v>
      </c>
      <c r="C26" s="39"/>
      <c r="D26" s="39">
        <v>0</v>
      </c>
    </row>
    <row r="27" spans="1:4">
      <c r="A27" s="5" t="s">
        <v>78</v>
      </c>
      <c r="B27" s="412">
        <v>-16777.07</v>
      </c>
      <c r="C27" s="39"/>
      <c r="D27" s="39">
        <v>-16777.07</v>
      </c>
    </row>
    <row r="28" spans="1:4">
      <c r="A28" s="5" t="s">
        <v>81</v>
      </c>
      <c r="B28" s="412">
        <v>-4800</v>
      </c>
      <c r="C28" s="39"/>
      <c r="D28" s="39">
        <v>-4800</v>
      </c>
    </row>
    <row r="29" spans="1:4">
      <c r="A29" s="5" t="s">
        <v>132</v>
      </c>
      <c r="B29" s="39">
        <v>5416.45</v>
      </c>
      <c r="C29" s="39"/>
      <c r="D29" s="39">
        <v>5416.45</v>
      </c>
    </row>
    <row r="30" spans="1:4">
      <c r="A30" s="5" t="s">
        <v>80</v>
      </c>
      <c r="B30" s="39">
        <v>615.88</v>
      </c>
      <c r="C30" s="39"/>
      <c r="D30" s="39">
        <v>615.88</v>
      </c>
    </row>
    <row r="31" spans="1:4">
      <c r="A31" s="5" t="s">
        <v>405</v>
      </c>
      <c r="B31" s="39">
        <v>24269.489999999809</v>
      </c>
      <c r="C31" s="39">
        <v>-72151.28</v>
      </c>
      <c r="D31" s="39">
        <v>-47881.790000000168</v>
      </c>
    </row>
  </sheetData>
  <phoneticPr fontId="3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773D-2804-45C8-B322-9F5B4810B048}">
  <dimension ref="A1:K140"/>
  <sheetViews>
    <sheetView topLeftCell="A112" workbookViewId="0">
      <selection activeCell="A137" sqref="A137:C138"/>
    </sheetView>
  </sheetViews>
  <sheetFormatPr defaultRowHeight="15.75"/>
  <cols>
    <col min="1" max="1" width="11" style="5" bestFit="1" customWidth="1"/>
    <col min="2" max="2" width="36.85546875" bestFit="1" customWidth="1"/>
    <col min="3" max="3" width="12.7109375" style="63" bestFit="1" customWidth="1"/>
    <col min="4" max="4" width="12.5703125" style="63" bestFit="1" customWidth="1"/>
    <col min="5" max="5" width="19.7109375" bestFit="1" customWidth="1"/>
    <col min="6" max="6" width="10.5703125" bestFit="1" customWidth="1"/>
    <col min="7" max="7" width="10.42578125" customWidth="1"/>
    <col min="8" max="8" width="35.7109375" customWidth="1"/>
    <col min="9" max="9" width="13.85546875" style="62" customWidth="1"/>
    <col min="10" max="10" width="17" style="62" bestFit="1" customWidth="1"/>
    <col min="11" max="11" width="12.7109375" style="62" customWidth="1"/>
  </cols>
  <sheetData>
    <row r="1" spans="1:10">
      <c r="B1" t="s">
        <v>10</v>
      </c>
      <c r="D1" s="5">
        <v>902</v>
      </c>
      <c r="E1" s="5" t="s">
        <v>415</v>
      </c>
    </row>
    <row r="2" spans="1:10">
      <c r="B2" t="s">
        <v>450</v>
      </c>
      <c r="D2" s="5"/>
      <c r="E2" s="5"/>
    </row>
    <row r="3" spans="1:10" ht="16.5" thickBot="1"/>
    <row r="4" spans="1:10">
      <c r="A4" s="7"/>
      <c r="B4" s="8" t="s">
        <v>451</v>
      </c>
      <c r="C4" s="89"/>
      <c r="D4" s="89"/>
      <c r="E4" s="113"/>
      <c r="H4" s="46" t="s">
        <v>417</v>
      </c>
      <c r="I4" s="90" t="str">
        <f>+B2</f>
        <v>FY2022</v>
      </c>
    </row>
    <row r="5" spans="1:10">
      <c r="A5" s="114">
        <v>903</v>
      </c>
      <c r="B5" t="s">
        <v>11</v>
      </c>
      <c r="C5" s="62"/>
      <c r="D5" s="62"/>
      <c r="E5" s="91"/>
      <c r="G5" s="9"/>
      <c r="H5" t="s">
        <v>5</v>
      </c>
      <c r="I5" s="92">
        <v>16.03</v>
      </c>
    </row>
    <row r="6" spans="1:10">
      <c r="A6" s="40">
        <v>300</v>
      </c>
      <c r="B6" t="s">
        <v>62</v>
      </c>
      <c r="C6" s="93">
        <v>385</v>
      </c>
      <c r="D6" s="93"/>
      <c r="E6" s="91"/>
      <c r="G6" s="9"/>
      <c r="H6" t="s">
        <v>78</v>
      </c>
      <c r="I6" s="9">
        <v>16777.07</v>
      </c>
    </row>
    <row r="7" spans="1:10">
      <c r="A7" s="5">
        <v>309</v>
      </c>
      <c r="B7" t="s">
        <v>2</v>
      </c>
      <c r="C7" s="93">
        <v>448.67</v>
      </c>
      <c r="D7" s="93"/>
      <c r="E7" s="91"/>
      <c r="G7" s="9"/>
      <c r="H7" t="s">
        <v>418</v>
      </c>
      <c r="I7" s="62">
        <v>4800</v>
      </c>
    </row>
    <row r="8" spans="1:10">
      <c r="A8" s="5">
        <v>311</v>
      </c>
      <c r="B8" t="s">
        <v>300</v>
      </c>
      <c r="C8" s="93">
        <v>414.42</v>
      </c>
      <c r="D8" s="93"/>
      <c r="E8" s="91"/>
      <c r="G8" s="9"/>
      <c r="H8" t="s">
        <v>419</v>
      </c>
      <c r="I8" s="92">
        <v>0</v>
      </c>
      <c r="J8" s="94">
        <f>SUM(I5:I8)</f>
        <v>21593.1</v>
      </c>
    </row>
    <row r="9" spans="1:10">
      <c r="A9" s="5">
        <v>310</v>
      </c>
      <c r="B9" t="s">
        <v>159</v>
      </c>
      <c r="C9" s="93">
        <v>5888.99</v>
      </c>
      <c r="D9" s="93"/>
      <c r="E9" s="91"/>
      <c r="G9" s="9"/>
      <c r="I9" s="92"/>
      <c r="J9" s="94"/>
    </row>
    <row r="10" spans="1:10">
      <c r="A10" s="5">
        <v>319</v>
      </c>
      <c r="B10" t="s">
        <v>113</v>
      </c>
      <c r="C10" s="93">
        <v>2646.76</v>
      </c>
      <c r="D10" s="93"/>
      <c r="E10" s="91"/>
      <c r="F10" s="9"/>
      <c r="G10" s="9"/>
      <c r="I10" s="92"/>
    </row>
    <row r="11" spans="1:10">
      <c r="A11" s="5" t="s">
        <v>13</v>
      </c>
      <c r="B11" t="s">
        <v>222</v>
      </c>
      <c r="C11" s="93"/>
      <c r="D11" s="65">
        <v>20624.990000000002</v>
      </c>
      <c r="E11" s="91"/>
      <c r="F11" s="9"/>
      <c r="G11" s="9"/>
      <c r="H11" t="s">
        <v>62</v>
      </c>
      <c r="I11" s="62">
        <v>385</v>
      </c>
      <c r="J11" s="95"/>
    </row>
    <row r="12" spans="1:10">
      <c r="A12" s="5" t="s">
        <v>12</v>
      </c>
      <c r="B12" t="s">
        <v>268</v>
      </c>
      <c r="C12" s="93"/>
      <c r="D12" s="65">
        <v>20624.990000000002</v>
      </c>
      <c r="E12" s="91"/>
      <c r="F12" s="9"/>
      <c r="G12" s="62"/>
      <c r="H12" t="s">
        <v>2</v>
      </c>
      <c r="I12" s="62">
        <v>448.67</v>
      </c>
      <c r="J12" s="96"/>
    </row>
    <row r="13" spans="1:10">
      <c r="A13" s="5" t="s">
        <v>13</v>
      </c>
      <c r="B13" t="s">
        <v>222</v>
      </c>
      <c r="C13" s="93"/>
      <c r="D13" s="65">
        <v>6875.01</v>
      </c>
      <c r="E13" s="91"/>
      <c r="G13" s="62"/>
      <c r="H13" t="s">
        <v>300</v>
      </c>
      <c r="I13" s="62">
        <v>414.42</v>
      </c>
      <c r="J13" s="97"/>
    </row>
    <row r="14" spans="1:10">
      <c r="A14" s="5" t="s">
        <v>453</v>
      </c>
      <c r="B14" t="s">
        <v>452</v>
      </c>
      <c r="C14" s="93"/>
      <c r="D14" s="65">
        <v>1087.71</v>
      </c>
      <c r="E14" s="91"/>
      <c r="G14" s="62"/>
      <c r="H14" t="s">
        <v>159</v>
      </c>
      <c r="I14" s="62">
        <v>5888.99</v>
      </c>
    </row>
    <row r="15" spans="1:10">
      <c r="A15" s="5" t="s">
        <v>12</v>
      </c>
      <c r="B15" t="s">
        <v>268</v>
      </c>
      <c r="C15" s="93"/>
      <c r="D15" s="65">
        <v>6875.01</v>
      </c>
      <c r="E15" s="91"/>
      <c r="F15" s="62"/>
      <c r="G15" s="9"/>
      <c r="H15" t="s">
        <v>113</v>
      </c>
      <c r="I15" s="62">
        <v>2646.76</v>
      </c>
    </row>
    <row r="16" spans="1:10">
      <c r="A16" s="5">
        <v>364</v>
      </c>
      <c r="B16" t="s">
        <v>117</v>
      </c>
      <c r="C16" s="93">
        <v>415</v>
      </c>
      <c r="D16" s="93"/>
      <c r="E16" s="91"/>
      <c r="F16" s="9"/>
      <c r="G16" s="9"/>
      <c r="H16" t="s">
        <v>117</v>
      </c>
      <c r="I16" s="62">
        <v>415</v>
      </c>
    </row>
    <row r="17" spans="1:10">
      <c r="A17" s="6">
        <v>381</v>
      </c>
      <c r="B17" t="s">
        <v>68</v>
      </c>
      <c r="C17" s="93">
        <v>8575.92</v>
      </c>
      <c r="D17" s="93"/>
      <c r="E17" s="91"/>
      <c r="G17" s="9"/>
      <c r="H17" t="s">
        <v>420</v>
      </c>
      <c r="I17" s="62">
        <v>8575.92</v>
      </c>
    </row>
    <row r="18" spans="1:10">
      <c r="A18" s="5">
        <v>382</v>
      </c>
      <c r="B18" t="s">
        <v>263</v>
      </c>
      <c r="C18" s="93">
        <v>11500.3</v>
      </c>
      <c r="D18" s="93"/>
      <c r="E18" s="91"/>
      <c r="F18" s="9"/>
      <c r="G18" s="9"/>
      <c r="H18" t="s">
        <v>263</v>
      </c>
      <c r="I18" s="62">
        <v>11500.3</v>
      </c>
    </row>
    <row r="19" spans="1:10">
      <c r="A19" s="5" t="s">
        <v>14</v>
      </c>
      <c r="B19" t="s">
        <v>749</v>
      </c>
      <c r="C19" s="93"/>
      <c r="D19" s="93"/>
      <c r="E19" s="91"/>
      <c r="F19" s="9"/>
      <c r="H19" t="s">
        <v>80</v>
      </c>
      <c r="I19" s="62">
        <v>615.88</v>
      </c>
    </row>
    <row r="20" spans="1:10">
      <c r="A20" s="5">
        <v>217</v>
      </c>
      <c r="B20" t="s">
        <v>78</v>
      </c>
      <c r="C20" s="93"/>
      <c r="D20" s="65">
        <v>16777.07</v>
      </c>
      <c r="E20" s="91"/>
      <c r="F20" s="9"/>
      <c r="G20" s="9"/>
      <c r="H20" t="s">
        <v>421</v>
      </c>
    </row>
    <row r="21" spans="1:10">
      <c r="A21" s="5">
        <v>218</v>
      </c>
      <c r="B21" t="s">
        <v>418</v>
      </c>
      <c r="C21" s="93"/>
      <c r="D21" s="93">
        <v>4800</v>
      </c>
      <c r="E21" s="91"/>
      <c r="F21" s="9"/>
      <c r="G21" s="9"/>
      <c r="H21" t="s">
        <v>422</v>
      </c>
      <c r="I21" s="62">
        <v>5349</v>
      </c>
    </row>
    <row r="22" spans="1:10">
      <c r="A22" s="5">
        <v>219</v>
      </c>
      <c r="B22" t="s">
        <v>419</v>
      </c>
      <c r="C22" s="93"/>
      <c r="D22" s="93"/>
      <c r="E22" s="91"/>
      <c r="F22" s="63"/>
      <c r="G22" s="9"/>
      <c r="H22" t="s">
        <v>424</v>
      </c>
      <c r="I22" s="62">
        <v>510</v>
      </c>
    </row>
    <row r="23" spans="1:10">
      <c r="A23" s="6" t="s">
        <v>423</v>
      </c>
      <c r="B23" t="s">
        <v>746</v>
      </c>
      <c r="C23" s="93"/>
      <c r="D23" s="65">
        <v>36417.919999999998</v>
      </c>
      <c r="E23" s="91"/>
      <c r="F23" s="9"/>
      <c r="H23" t="s">
        <v>808</v>
      </c>
      <c r="I23" s="62">
        <v>64.06</v>
      </c>
    </row>
    <row r="24" spans="1:10">
      <c r="A24" s="5">
        <v>904</v>
      </c>
      <c r="B24" t="s">
        <v>132</v>
      </c>
      <c r="C24" s="93">
        <v>5416.45</v>
      </c>
      <c r="D24" s="93"/>
      <c r="E24" s="91"/>
      <c r="H24" t="s">
        <v>425</v>
      </c>
      <c r="I24" s="62">
        <f>C99</f>
        <v>259</v>
      </c>
      <c r="J24" s="98">
        <f>SUM(I11:I24)</f>
        <v>37073</v>
      </c>
    </row>
    <row r="25" spans="1:10">
      <c r="A25" s="114">
        <v>902</v>
      </c>
      <c r="B25" t="s">
        <v>45</v>
      </c>
      <c r="C25" s="93"/>
      <c r="D25" s="93"/>
      <c r="E25" s="91"/>
      <c r="F25" s="9"/>
      <c r="G25" s="62"/>
      <c r="H25" s="115" t="s">
        <v>426</v>
      </c>
      <c r="I25" s="99"/>
      <c r="J25" s="99">
        <f>J8-J24</f>
        <v>-15479.900000000001</v>
      </c>
    </row>
    <row r="26" spans="1:10">
      <c r="A26" s="5">
        <v>428</v>
      </c>
      <c r="B26" t="s">
        <v>328</v>
      </c>
      <c r="C26" s="93"/>
      <c r="D26" s="93"/>
      <c r="E26" s="91"/>
      <c r="F26" s="9"/>
      <c r="G26" s="62"/>
    </row>
    <row r="27" spans="1:10">
      <c r="A27" s="6">
        <v>883</v>
      </c>
      <c r="B27" t="s">
        <v>305</v>
      </c>
      <c r="C27" s="93"/>
      <c r="D27" s="93"/>
      <c r="E27" s="91"/>
      <c r="G27" s="62"/>
    </row>
    <row r="28" spans="1:10">
      <c r="A28" s="5">
        <v>471</v>
      </c>
      <c r="B28" t="s">
        <v>80</v>
      </c>
      <c r="C28" s="93">
        <v>615.88</v>
      </c>
      <c r="D28" s="93"/>
      <c r="E28" s="91"/>
      <c r="F28" s="9"/>
      <c r="G28" s="9"/>
      <c r="H28" t="s">
        <v>427</v>
      </c>
      <c r="J28" s="9">
        <v>2093.5300000000002</v>
      </c>
    </row>
    <row r="29" spans="1:10">
      <c r="A29" s="5">
        <v>740</v>
      </c>
      <c r="B29" t="s">
        <v>454</v>
      </c>
      <c r="C29" s="93">
        <v>220</v>
      </c>
      <c r="D29" s="93"/>
      <c r="E29" s="91"/>
      <c r="F29" s="9"/>
      <c r="G29" s="9"/>
      <c r="H29" t="s">
        <v>428</v>
      </c>
      <c r="J29" s="62">
        <f>-D126+C126</f>
        <v>38</v>
      </c>
    </row>
    <row r="30" spans="1:10">
      <c r="A30" s="5">
        <v>668</v>
      </c>
      <c r="B30" t="s">
        <v>390</v>
      </c>
      <c r="C30" s="93">
        <v>1600</v>
      </c>
      <c r="D30" s="93"/>
      <c r="E30" s="91"/>
      <c r="F30" s="62"/>
      <c r="G30" s="9"/>
    </row>
    <row r="31" spans="1:10" ht="16.5" thickBot="1">
      <c r="A31" s="5">
        <v>740</v>
      </c>
      <c r="B31" t="s">
        <v>454</v>
      </c>
      <c r="C31" s="93">
        <v>224.8</v>
      </c>
      <c r="D31" s="93"/>
      <c r="E31" s="395" t="s">
        <v>455</v>
      </c>
      <c r="F31" s="62"/>
      <c r="G31" s="62"/>
      <c r="H31" s="116" t="s">
        <v>429</v>
      </c>
      <c r="I31" s="100"/>
      <c r="J31" s="100">
        <f>SUM(J25:J30)</f>
        <v>-13348.37</v>
      </c>
    </row>
    <row r="32" spans="1:10" ht="16.5" thickTop="1">
      <c r="A32" s="5">
        <v>886</v>
      </c>
      <c r="B32" t="s">
        <v>238</v>
      </c>
      <c r="C32" s="65">
        <v>84143.29</v>
      </c>
      <c r="D32" s="93"/>
      <c r="E32" s="91"/>
      <c r="G32" s="62"/>
    </row>
    <row r="33" spans="1:11">
      <c r="A33" s="5">
        <v>887</v>
      </c>
      <c r="B33" t="s">
        <v>250</v>
      </c>
      <c r="C33" s="65">
        <v>188211.71</v>
      </c>
      <c r="D33" s="93"/>
      <c r="E33" s="91"/>
      <c r="H33" t="s">
        <v>430</v>
      </c>
      <c r="J33" s="9">
        <f>C114+C106</f>
        <v>22711.82</v>
      </c>
    </row>
    <row r="34" spans="1:11">
      <c r="A34" s="5">
        <v>680</v>
      </c>
      <c r="B34" t="s">
        <v>8</v>
      </c>
      <c r="C34" s="93"/>
      <c r="D34" s="93">
        <v>4977.3499999999931</v>
      </c>
      <c r="E34" s="37"/>
      <c r="H34" t="s">
        <v>431</v>
      </c>
      <c r="K34" s="103"/>
    </row>
    <row r="35" spans="1:11">
      <c r="A35" s="5">
        <v>681</v>
      </c>
      <c r="B35" t="s">
        <v>55</v>
      </c>
      <c r="C35" s="93"/>
      <c r="D35" s="93">
        <v>53062.09</v>
      </c>
      <c r="E35" s="37"/>
      <c r="H35" s="5" t="s">
        <v>222</v>
      </c>
      <c r="I35" s="9"/>
      <c r="J35" s="62">
        <f>D11+D13</f>
        <v>27500</v>
      </c>
      <c r="K35" s="103"/>
    </row>
    <row r="36" spans="1:11">
      <c r="A36" s="5">
        <v>888</v>
      </c>
      <c r="B36" t="s">
        <v>356</v>
      </c>
      <c r="C36" s="93"/>
      <c r="D36" s="93">
        <v>268682.37999999971</v>
      </c>
      <c r="H36" s="5" t="s">
        <v>268</v>
      </c>
      <c r="I36" s="9"/>
      <c r="J36" s="62">
        <f>D12+D15</f>
        <v>27500</v>
      </c>
    </row>
    <row r="37" spans="1:11">
      <c r="A37" s="5">
        <v>683</v>
      </c>
      <c r="B37" t="s">
        <v>377</v>
      </c>
      <c r="C37" s="65">
        <v>97.330000000001746</v>
      </c>
      <c r="D37" s="93"/>
      <c r="H37" s="5" t="s">
        <v>452</v>
      </c>
      <c r="J37" s="62">
        <f>D14</f>
        <v>1087.71</v>
      </c>
      <c r="K37" s="9"/>
    </row>
    <row r="38" spans="1:11">
      <c r="A38" s="5">
        <v>684</v>
      </c>
      <c r="B38" t="s">
        <v>379</v>
      </c>
      <c r="C38" s="93">
        <v>100000</v>
      </c>
      <c r="D38" s="93"/>
      <c r="H38" s="5" t="s">
        <v>433</v>
      </c>
      <c r="I38" s="9"/>
      <c r="J38" s="62">
        <f>+D27</f>
        <v>0</v>
      </c>
      <c r="K38" s="9"/>
    </row>
    <row r="39" spans="1:11">
      <c r="A39" s="5">
        <v>682</v>
      </c>
      <c r="B39" t="s">
        <v>368</v>
      </c>
      <c r="C39" s="65">
        <v>30000</v>
      </c>
      <c r="D39" s="93"/>
      <c r="F39" s="105"/>
      <c r="G39" s="119"/>
      <c r="H39" s="5" t="s">
        <v>434</v>
      </c>
      <c r="J39" s="62">
        <f>+D28</f>
        <v>0</v>
      </c>
      <c r="K39" s="9"/>
    </row>
    <row r="40" spans="1:11" ht="16.5" thickBot="1">
      <c r="C40" s="93"/>
      <c r="D40" s="93"/>
      <c r="F40" s="105"/>
      <c r="G40" s="48"/>
      <c r="H40" s="120" t="s">
        <v>435</v>
      </c>
      <c r="I40" s="106"/>
      <c r="J40" s="106">
        <f>SUM(J31:J39)</f>
        <v>65451.159999999996</v>
      </c>
      <c r="K40" s="9"/>
    </row>
    <row r="41" spans="1:11" ht="16.5" thickBot="1">
      <c r="A41" s="101"/>
      <c r="C41" s="64">
        <f>SUM(C5:C40)</f>
        <v>440804.52</v>
      </c>
      <c r="D41" s="64">
        <f>SUM(D5:D40)</f>
        <v>440804.51999999967</v>
      </c>
      <c r="E41" s="93" t="s">
        <v>751</v>
      </c>
      <c r="F41" s="105"/>
    </row>
    <row r="42" spans="1:11" ht="16.5" thickTop="1">
      <c r="G42" s="105">
        <f>C41-D41</f>
        <v>0</v>
      </c>
      <c r="K42" s="9"/>
    </row>
    <row r="43" spans="1:11" ht="16.5" thickBot="1">
      <c r="A43" s="12"/>
      <c r="B43" s="117"/>
      <c r="C43" s="102"/>
      <c r="D43" s="102"/>
      <c r="E43" s="38"/>
      <c r="G43" s="105"/>
    </row>
    <row r="44" spans="1:11">
      <c r="A44" s="6"/>
      <c r="B44" s="5"/>
      <c r="G44" s="105"/>
    </row>
    <row r="45" spans="1:11">
      <c r="A45" s="394" t="s">
        <v>456</v>
      </c>
      <c r="B45" s="5"/>
      <c r="G45" s="105"/>
    </row>
    <row r="46" spans="1:11">
      <c r="A46" s="6" t="s">
        <v>715</v>
      </c>
      <c r="B46" s="5"/>
      <c r="G46" s="105"/>
    </row>
    <row r="47" spans="1:11">
      <c r="A47" s="130">
        <v>44480</v>
      </c>
      <c r="B47" t="s">
        <v>457</v>
      </c>
      <c r="C47" s="62">
        <v>-83433.48</v>
      </c>
      <c r="G47" s="105"/>
    </row>
    <row r="48" spans="1:11">
      <c r="A48" s="130">
        <v>44480</v>
      </c>
      <c r="B48" t="s">
        <v>458</v>
      </c>
      <c r="C48" s="62">
        <v>-187948.58</v>
      </c>
      <c r="G48" s="105"/>
    </row>
    <row r="49" spans="1:11">
      <c r="A49" s="130">
        <v>44481</v>
      </c>
      <c r="B49" t="s">
        <v>459</v>
      </c>
      <c r="C49" s="9">
        <v>271780</v>
      </c>
      <c r="G49" s="105"/>
    </row>
    <row r="50" spans="1:11">
      <c r="A50" s="130">
        <v>44480</v>
      </c>
      <c r="B50" t="s">
        <v>363</v>
      </c>
      <c r="C50" s="9">
        <v>-173.14</v>
      </c>
      <c r="G50" s="105"/>
    </row>
    <row r="51" spans="1:11" ht="16.5" thickBot="1">
      <c r="A51" s="6"/>
      <c r="B51" t="s">
        <v>716</v>
      </c>
      <c r="C51" s="64">
        <f>SUM(C47:C50)</f>
        <v>224.80000000000234</v>
      </c>
      <c r="G51" s="105"/>
    </row>
    <row r="52" spans="1:11" ht="16.5" thickTop="1">
      <c r="A52" s="6"/>
      <c r="B52" s="5"/>
      <c r="G52" s="105"/>
    </row>
    <row r="53" spans="1:11">
      <c r="A53" s="6"/>
      <c r="B53" s="5"/>
      <c r="G53" s="105"/>
    </row>
    <row r="54" spans="1:11" ht="16.5" thickBot="1">
      <c r="A54" s="6"/>
      <c r="E54" s="39"/>
      <c r="G54" s="105"/>
    </row>
    <row r="55" spans="1:11">
      <c r="A55" s="7"/>
      <c r="B55" s="8" t="s">
        <v>734</v>
      </c>
      <c r="C55" s="89"/>
      <c r="D55" s="89"/>
      <c r="E55" s="36"/>
      <c r="G55" s="105"/>
    </row>
    <row r="56" spans="1:11">
      <c r="A56" s="6"/>
      <c r="E56" s="37"/>
    </row>
    <row r="57" spans="1:11">
      <c r="A57" s="364">
        <v>210</v>
      </c>
      <c r="B57" s="364" t="s">
        <v>432</v>
      </c>
      <c r="C57" s="104"/>
      <c r="D57" s="104">
        <v>6381.92</v>
      </c>
      <c r="E57" s="37" t="s">
        <v>735</v>
      </c>
      <c r="G57" s="62"/>
    </row>
    <row r="58" spans="1:11">
      <c r="A58" s="392" t="s">
        <v>423</v>
      </c>
      <c r="B58" t="s">
        <v>746</v>
      </c>
      <c r="C58" s="104">
        <f>D57</f>
        <v>6381.92</v>
      </c>
      <c r="D58" s="104"/>
      <c r="E58" s="37"/>
      <c r="F58" s="105"/>
      <c r="H58" s="62"/>
    </row>
    <row r="59" spans="1:11" ht="16.5" thickBot="1">
      <c r="A59" s="393"/>
      <c r="B59" s="364"/>
      <c r="C59" s="365">
        <f>SUM(C57:C58)</f>
        <v>6381.92</v>
      </c>
      <c r="D59" s="365">
        <f>SUM(D57:D58)</f>
        <v>6381.92</v>
      </c>
      <c r="E59" s="93" t="s">
        <v>751</v>
      </c>
      <c r="G59" s="105"/>
      <c r="I59" s="9"/>
      <c r="J59" s="9"/>
      <c r="K59" s="9"/>
    </row>
    <row r="60" spans="1:11" ht="17.25" thickTop="1" thickBot="1">
      <c r="A60" s="12"/>
      <c r="B60" s="13" t="s">
        <v>736</v>
      </c>
      <c r="C60" s="102"/>
      <c r="D60" s="102"/>
      <c r="E60" s="38"/>
      <c r="G60" s="105"/>
      <c r="H60" s="62"/>
    </row>
    <row r="61" spans="1:11">
      <c r="A61" s="6"/>
      <c r="E61" s="39"/>
      <c r="G61" s="105"/>
      <c r="H61" s="62"/>
    </row>
    <row r="62" spans="1:11" ht="16.5" thickBot="1">
      <c r="A62" s="6"/>
      <c r="E62" s="39"/>
      <c r="G62" s="105"/>
      <c r="H62" s="62"/>
    </row>
    <row r="63" spans="1:11">
      <c r="A63" s="7"/>
      <c r="B63" s="8" t="s">
        <v>752</v>
      </c>
      <c r="C63" s="89"/>
      <c r="D63" s="89"/>
      <c r="E63" s="36"/>
      <c r="G63" s="105"/>
      <c r="H63" s="62"/>
    </row>
    <row r="64" spans="1:11">
      <c r="A64" s="6"/>
      <c r="E64" s="37"/>
      <c r="G64" s="105"/>
      <c r="H64" s="62"/>
    </row>
    <row r="65" spans="1:8">
      <c r="A65" s="364">
        <v>210</v>
      </c>
      <c r="B65" s="364" t="s">
        <v>432</v>
      </c>
      <c r="C65" s="104">
        <v>4288.3900000000003</v>
      </c>
      <c r="D65" s="104"/>
      <c r="E65" s="37" t="s">
        <v>744</v>
      </c>
      <c r="G65" s="105"/>
      <c r="H65" s="62"/>
    </row>
    <row r="66" spans="1:8">
      <c r="A66" s="5">
        <v>684</v>
      </c>
      <c r="B66" s="364" t="s">
        <v>379</v>
      </c>
      <c r="C66" s="104"/>
      <c r="D66" s="104">
        <f>C65</f>
        <v>4288.3900000000003</v>
      </c>
      <c r="E66" s="37"/>
      <c r="G66" s="105"/>
      <c r="H66" s="62"/>
    </row>
    <row r="67" spans="1:8">
      <c r="A67" s="6"/>
      <c r="E67" s="37"/>
      <c r="H67" s="62"/>
    </row>
    <row r="68" spans="1:8">
      <c r="A68" s="5" t="s">
        <v>747</v>
      </c>
      <c r="B68" s="364" t="s">
        <v>748</v>
      </c>
      <c r="C68" s="104"/>
      <c r="D68" s="104">
        <v>16.03</v>
      </c>
      <c r="E68" s="37"/>
      <c r="G68" s="62"/>
      <c r="H68" s="62"/>
    </row>
    <row r="69" spans="1:8">
      <c r="A69" s="5">
        <v>684</v>
      </c>
      <c r="B69" s="364" t="s">
        <v>379</v>
      </c>
      <c r="C69" s="104">
        <v>16.03</v>
      </c>
      <c r="D69" s="104"/>
      <c r="E69" s="37"/>
      <c r="G69" s="62"/>
      <c r="H69" s="62"/>
    </row>
    <row r="70" spans="1:8" ht="16.5" thickBot="1">
      <c r="A70" s="6"/>
      <c r="C70" s="118">
        <f>SUM(C65:C69)</f>
        <v>4304.42</v>
      </c>
      <c r="D70" s="118">
        <f>SUM(D65:D69)</f>
        <v>4304.42</v>
      </c>
      <c r="E70" s="93" t="s">
        <v>751</v>
      </c>
      <c r="G70" s="105"/>
      <c r="H70" s="62"/>
    </row>
    <row r="71" spans="1:8" ht="17.25" thickTop="1" thickBot="1">
      <c r="A71" s="12"/>
      <c r="B71" s="13"/>
      <c r="C71" s="102"/>
      <c r="D71" s="102"/>
      <c r="E71" s="38"/>
      <c r="G71" s="105"/>
    </row>
    <row r="72" spans="1:8" ht="16.5" thickBot="1">
      <c r="A72" s="6"/>
      <c r="E72" s="39"/>
      <c r="G72" s="105"/>
      <c r="H72" s="62"/>
    </row>
    <row r="73" spans="1:8">
      <c r="A73" s="7"/>
      <c r="B73" s="8" t="s">
        <v>753</v>
      </c>
      <c r="C73" s="89"/>
      <c r="D73" s="89"/>
      <c r="E73" s="36"/>
      <c r="G73" s="105"/>
      <c r="H73" s="62"/>
    </row>
    <row r="74" spans="1:8">
      <c r="A74" s="6"/>
      <c r="E74" s="37"/>
      <c r="G74" s="105"/>
      <c r="H74" s="62"/>
    </row>
    <row r="75" spans="1:8">
      <c r="A75" s="6">
        <v>330</v>
      </c>
      <c r="B75" s="364" t="s">
        <v>292</v>
      </c>
      <c r="C75" s="104">
        <v>5349</v>
      </c>
      <c r="D75" s="104"/>
      <c r="E75" s="37"/>
      <c r="H75" s="62"/>
    </row>
    <row r="76" spans="1:8">
      <c r="A76" s="6">
        <v>737</v>
      </c>
      <c r="B76" s="364" t="s">
        <v>436</v>
      </c>
      <c r="C76" s="104"/>
      <c r="D76" s="104">
        <v>70</v>
      </c>
      <c r="E76" s="37"/>
      <c r="G76" s="62"/>
      <c r="H76" s="62"/>
    </row>
    <row r="77" spans="1:8" s="62" customFormat="1">
      <c r="A77" s="6">
        <v>739</v>
      </c>
      <c r="B77" s="364" t="s">
        <v>437</v>
      </c>
      <c r="C77" s="104"/>
      <c r="D77" s="104">
        <f>C75-D76</f>
        <v>5279</v>
      </c>
      <c r="E77" s="37"/>
      <c r="F77"/>
    </row>
    <row r="78" spans="1:8" s="62" customFormat="1" ht="16.5" thickBot="1">
      <c r="A78" s="6"/>
      <c r="B78" s="364"/>
      <c r="C78" s="365">
        <f>SUM(C75:C77)</f>
        <v>5349</v>
      </c>
      <c r="D78" s="365">
        <f>SUM(D75:D77)</f>
        <v>5349</v>
      </c>
      <c r="E78" s="93" t="s">
        <v>751</v>
      </c>
      <c r="F78"/>
    </row>
    <row r="79" spans="1:8" s="62" customFormat="1" ht="17.25" thickTop="1" thickBot="1">
      <c r="A79" s="12"/>
      <c r="B79" s="13"/>
      <c r="C79" s="102"/>
      <c r="D79" s="102"/>
      <c r="E79" s="38"/>
      <c r="F79"/>
      <c r="G79" s="105"/>
      <c r="H79"/>
    </row>
    <row r="80" spans="1:8" s="62" customFormat="1" ht="16.5" thickBot="1">
      <c r="A80" s="5"/>
      <c r="B80"/>
      <c r="C80" s="63"/>
      <c r="D80" s="63"/>
      <c r="E80"/>
      <c r="F80"/>
      <c r="G80" s="105"/>
      <c r="H80"/>
    </row>
    <row r="81" spans="1:8" s="62" customFormat="1">
      <c r="A81" s="7"/>
      <c r="B81" s="8" t="s">
        <v>754</v>
      </c>
      <c r="C81" s="89"/>
      <c r="D81" s="89"/>
      <c r="E81" s="36"/>
      <c r="F81"/>
      <c r="G81" s="105"/>
    </row>
    <row r="82" spans="1:8" s="62" customFormat="1">
      <c r="A82" s="6"/>
      <c r="B82"/>
      <c r="C82" s="63"/>
      <c r="D82" s="63"/>
      <c r="E82" s="37"/>
      <c r="F82"/>
      <c r="G82" s="105"/>
    </row>
    <row r="83" spans="1:8" s="62" customFormat="1">
      <c r="A83" s="6">
        <v>330</v>
      </c>
      <c r="B83" s="364" t="s">
        <v>292</v>
      </c>
      <c r="C83" s="104">
        <f>D86</f>
        <v>510</v>
      </c>
      <c r="D83" s="104"/>
      <c r="E83" s="37"/>
      <c r="F83"/>
      <c r="G83" s="105"/>
    </row>
    <row r="84" spans="1:8" s="62" customFormat="1">
      <c r="A84" s="6">
        <v>745</v>
      </c>
      <c r="B84" s="364" t="s">
        <v>438</v>
      </c>
      <c r="C84" s="104"/>
      <c r="D84" s="104">
        <v>255</v>
      </c>
      <c r="E84" s="37"/>
      <c r="F84"/>
      <c r="G84"/>
    </row>
    <row r="85" spans="1:8" s="62" customFormat="1">
      <c r="A85" s="6">
        <v>747</v>
      </c>
      <c r="B85" s="364" t="s">
        <v>439</v>
      </c>
      <c r="C85" s="104"/>
      <c r="D85" s="104">
        <v>255</v>
      </c>
      <c r="E85" s="37"/>
      <c r="F85"/>
    </row>
    <row r="86" spans="1:8" s="62" customFormat="1" ht="16.5" thickBot="1">
      <c r="A86" s="6"/>
      <c r="B86" s="364"/>
      <c r="C86" s="365">
        <f>SUM(C83:C85)</f>
        <v>510</v>
      </c>
      <c r="D86" s="365">
        <f>SUM(D83:D85)</f>
        <v>510</v>
      </c>
      <c r="E86" s="93" t="s">
        <v>751</v>
      </c>
      <c r="F86"/>
    </row>
    <row r="87" spans="1:8" s="62" customFormat="1" ht="17.25" thickTop="1" thickBot="1">
      <c r="A87" s="12"/>
      <c r="B87" s="13"/>
      <c r="C87" s="102"/>
      <c r="D87" s="102"/>
      <c r="E87" s="38"/>
      <c r="F87"/>
    </row>
    <row r="88" spans="1:8" s="62" customFormat="1">
      <c r="A88" s="5"/>
      <c r="B88"/>
      <c r="C88" s="63"/>
      <c r="D88" s="63"/>
      <c r="E88"/>
      <c r="F88"/>
      <c r="G88" s="105"/>
      <c r="H88"/>
    </row>
    <row r="89" spans="1:8" s="62" customFormat="1" ht="16.5" thickBot="1">
      <c r="A89" s="5"/>
      <c r="B89"/>
      <c r="C89" s="63"/>
      <c r="D89" s="63"/>
      <c r="E89"/>
      <c r="F89"/>
      <c r="G89" s="105"/>
      <c r="H89"/>
    </row>
    <row r="90" spans="1:8" s="62" customFormat="1">
      <c r="A90" s="7"/>
      <c r="B90" s="8" t="s">
        <v>722</v>
      </c>
      <c r="C90" s="89"/>
      <c r="D90" s="89"/>
      <c r="E90" s="36"/>
      <c r="F90"/>
      <c r="G90" s="105"/>
    </row>
    <row r="91" spans="1:8" s="62" customFormat="1">
      <c r="A91" s="6"/>
      <c r="B91"/>
      <c r="C91" s="63"/>
      <c r="D91" s="63"/>
      <c r="E91" s="37"/>
      <c r="F91"/>
      <c r="G91" s="105"/>
    </row>
    <row r="92" spans="1:8" s="62" customFormat="1">
      <c r="A92" s="6" t="s">
        <v>720</v>
      </c>
      <c r="B92" t="s">
        <v>808</v>
      </c>
      <c r="C92" s="104">
        <v>64.06</v>
      </c>
      <c r="D92" s="104"/>
      <c r="E92" s="37"/>
      <c r="F92"/>
      <c r="G92" s="105"/>
    </row>
    <row r="93" spans="1:8" s="62" customFormat="1">
      <c r="A93" s="6">
        <v>741</v>
      </c>
      <c r="B93" t="s">
        <v>721</v>
      </c>
      <c r="C93" s="104"/>
      <c r="D93" s="104">
        <f>C92</f>
        <v>64.06</v>
      </c>
      <c r="E93" s="93" t="s">
        <v>751</v>
      </c>
      <c r="F93"/>
      <c r="G93"/>
    </row>
    <row r="94" spans="1:8" s="62" customFormat="1" ht="16.5" thickBot="1">
      <c r="A94" s="12"/>
      <c r="B94" s="13"/>
      <c r="C94" s="102"/>
      <c r="D94" s="102"/>
      <c r="E94" s="38"/>
      <c r="F94"/>
    </row>
    <row r="95" spans="1:8" s="62" customFormat="1">
      <c r="A95" s="5"/>
      <c r="B95"/>
      <c r="C95" s="63"/>
      <c r="D95" s="63"/>
      <c r="E95"/>
      <c r="H95"/>
    </row>
    <row r="96" spans="1:8" s="62" customFormat="1" ht="16.5" thickBot="1">
      <c r="A96" s="5"/>
      <c r="B96"/>
      <c r="C96" s="63"/>
      <c r="D96" s="63"/>
      <c r="E96"/>
      <c r="H96"/>
    </row>
    <row r="97" spans="1:8" s="62" customFormat="1">
      <c r="A97" s="7"/>
      <c r="B97" s="8" t="s">
        <v>796</v>
      </c>
      <c r="C97" s="89"/>
      <c r="D97" s="89"/>
      <c r="E97" s="36"/>
      <c r="H97"/>
    </row>
    <row r="98" spans="1:8" s="62" customFormat="1">
      <c r="A98" s="6"/>
      <c r="B98"/>
      <c r="C98" s="63"/>
      <c r="D98" s="63"/>
      <c r="E98" s="37"/>
    </row>
    <row r="99" spans="1:8" s="62" customFormat="1">
      <c r="A99" s="114">
        <v>453</v>
      </c>
      <c r="B99" t="s">
        <v>42</v>
      </c>
      <c r="C99" s="63">
        <v>259</v>
      </c>
      <c r="D99" s="63"/>
      <c r="E99" s="37"/>
    </row>
    <row r="100" spans="1:8" s="62" customFormat="1">
      <c r="A100" s="40">
        <v>905</v>
      </c>
      <c r="B100" t="s">
        <v>440</v>
      </c>
      <c r="C100" s="63"/>
      <c r="D100" s="63">
        <v>75</v>
      </c>
      <c r="E100" s="37"/>
    </row>
    <row r="101" spans="1:8" s="62" customFormat="1">
      <c r="A101" s="5">
        <v>904</v>
      </c>
      <c r="B101" t="s">
        <v>132</v>
      </c>
      <c r="C101" s="63"/>
      <c r="D101" s="63">
        <f>C102-D100</f>
        <v>184</v>
      </c>
      <c r="E101" s="37"/>
    </row>
    <row r="102" spans="1:8" s="62" customFormat="1" ht="16.5" thickBot="1">
      <c r="A102" s="6"/>
      <c r="B102"/>
      <c r="C102" s="118">
        <f>SUM(C99:C101)</f>
        <v>259</v>
      </c>
      <c r="D102" s="118">
        <f>SUM(D99:D101)</f>
        <v>259</v>
      </c>
      <c r="E102" s="93" t="s">
        <v>751</v>
      </c>
      <c r="H102"/>
    </row>
    <row r="103" spans="1:8" s="62" customFormat="1" ht="17.25" thickTop="1" thickBot="1">
      <c r="A103" s="12"/>
      <c r="B103" s="13"/>
      <c r="C103" s="102"/>
      <c r="D103" s="102"/>
      <c r="E103" s="38"/>
      <c r="H103"/>
    </row>
    <row r="104" spans="1:8" s="62" customFormat="1" ht="16.5" thickBot="1">
      <c r="A104" s="5"/>
      <c r="B104"/>
      <c r="C104" s="63"/>
      <c r="D104" s="63"/>
      <c r="E104"/>
      <c r="H104"/>
    </row>
    <row r="105" spans="1:8" s="62" customFormat="1">
      <c r="A105" s="7"/>
      <c r="B105" s="8" t="s">
        <v>801</v>
      </c>
      <c r="C105" s="89"/>
      <c r="D105" s="89"/>
      <c r="E105" s="121" t="str">
        <f>E136</f>
        <v>Member benefit O/B</v>
      </c>
      <c r="F105" s="122" t="str">
        <f>F136</f>
        <v>%</v>
      </c>
      <c r="H105"/>
    </row>
    <row r="106" spans="1:8" s="62" customFormat="1">
      <c r="A106" s="6" t="s">
        <v>441</v>
      </c>
      <c r="B106" t="s">
        <v>442</v>
      </c>
      <c r="C106" s="63">
        <f>'(A1) AUD Shares Investment'!Z21</f>
        <v>13936</v>
      </c>
      <c r="D106" s="63"/>
      <c r="E106"/>
      <c r="F106" s="37"/>
      <c r="H106"/>
    </row>
    <row r="107" spans="1:8">
      <c r="A107" s="6" t="s">
        <v>443</v>
      </c>
      <c r="B107" t="s">
        <v>444</v>
      </c>
      <c r="D107" s="63">
        <f>C106</f>
        <v>13936</v>
      </c>
      <c r="F107" s="37"/>
      <c r="G107" s="62"/>
    </row>
    <row r="108" spans="1:8">
      <c r="A108" s="114" t="s">
        <v>17</v>
      </c>
      <c r="B108" t="s">
        <v>38</v>
      </c>
      <c r="D108" s="123">
        <f>ROUND(C110*F108,2)</f>
        <v>7174</v>
      </c>
      <c r="E108" s="39">
        <v>141423.54</v>
      </c>
      <c r="F108" s="11">
        <f>E108/E111</f>
        <v>0.51478205673744226</v>
      </c>
      <c r="G108" s="62"/>
    </row>
    <row r="109" spans="1:8">
      <c r="A109" s="114" t="s">
        <v>18</v>
      </c>
      <c r="B109" t="s">
        <v>39</v>
      </c>
      <c r="D109" s="123">
        <f>ROUND(C110*F109,2)</f>
        <v>6762</v>
      </c>
      <c r="E109" s="39">
        <v>133301.53665924963</v>
      </c>
      <c r="F109" s="11">
        <f>E109/E111</f>
        <v>0.48521794326255785</v>
      </c>
    </row>
    <row r="110" spans="1:8" s="62" customFormat="1">
      <c r="A110" s="6" t="s">
        <v>423</v>
      </c>
      <c r="B110" s="124" t="s">
        <v>445</v>
      </c>
      <c r="C110" s="63">
        <f>C106</f>
        <v>13936</v>
      </c>
      <c r="D110" s="123"/>
      <c r="E110"/>
      <c r="F110" s="125"/>
      <c r="G110"/>
      <c r="H110"/>
    </row>
    <row r="111" spans="1:8" s="62" customFormat="1" ht="16.5" thickBot="1">
      <c r="A111" s="12"/>
      <c r="B111" s="13"/>
      <c r="C111" s="14">
        <f>SUM(C106:C110)</f>
        <v>27872</v>
      </c>
      <c r="D111" s="14">
        <f>SUM(D106:D110)</f>
        <v>27872</v>
      </c>
      <c r="E111" s="14">
        <f>SUM(E106:E110)</f>
        <v>274725.07665924961</v>
      </c>
      <c r="F111" s="15">
        <f>SUM(F108:F110)</f>
        <v>1</v>
      </c>
      <c r="G111" s="93" t="s">
        <v>751</v>
      </c>
      <c r="H111"/>
    </row>
    <row r="112" spans="1:8" s="62" customFormat="1" ht="16.5" thickBot="1">
      <c r="A112" s="5"/>
      <c r="B112"/>
      <c r="C112" s="63"/>
      <c r="D112" s="63"/>
      <c r="E112"/>
      <c r="F112"/>
    </row>
    <row r="113" spans="1:8" s="62" customFormat="1">
      <c r="A113" s="7"/>
      <c r="B113" s="8" t="s">
        <v>800</v>
      </c>
      <c r="C113" s="89"/>
      <c r="D113" s="89"/>
      <c r="E113" s="121">
        <f>E144</f>
        <v>0</v>
      </c>
      <c r="F113" s="122">
        <f>F144</f>
        <v>0</v>
      </c>
      <c r="H113"/>
    </row>
    <row r="114" spans="1:8" s="62" customFormat="1">
      <c r="A114" s="6" t="s">
        <v>441</v>
      </c>
      <c r="B114" t="s">
        <v>442</v>
      </c>
      <c r="C114" s="63">
        <v>8775.82</v>
      </c>
      <c r="D114" s="63"/>
      <c r="E114"/>
      <c r="F114" s="37"/>
      <c r="H114"/>
    </row>
    <row r="115" spans="1:8">
      <c r="A115" s="6" t="s">
        <v>443</v>
      </c>
      <c r="B115" t="s">
        <v>444</v>
      </c>
      <c r="D115" s="63">
        <f>C114</f>
        <v>8775.82</v>
      </c>
      <c r="F115" s="37"/>
      <c r="G115" s="62"/>
    </row>
    <row r="116" spans="1:8">
      <c r="A116" s="114" t="s">
        <v>17</v>
      </c>
      <c r="B116" t="s">
        <v>38</v>
      </c>
      <c r="D116" s="123">
        <f>ROUND(C118*F116,2)</f>
        <v>4517.63</v>
      </c>
      <c r="E116" s="39">
        <v>141423.54</v>
      </c>
      <c r="F116" s="11">
        <f>E116/E119</f>
        <v>0.51478205673744226</v>
      </c>
      <c r="G116" s="62"/>
    </row>
    <row r="117" spans="1:8">
      <c r="A117" s="114" t="s">
        <v>18</v>
      </c>
      <c r="B117" t="s">
        <v>39</v>
      </c>
      <c r="D117" s="123">
        <f>ROUND(C118*F117,2)</f>
        <v>4258.1899999999996</v>
      </c>
      <c r="E117" s="39">
        <v>133301.53665924963</v>
      </c>
      <c r="F117" s="11">
        <f>E117/E119</f>
        <v>0.48521794326255785</v>
      </c>
    </row>
    <row r="118" spans="1:8" s="62" customFormat="1">
      <c r="A118" s="6">
        <v>684</v>
      </c>
      <c r="B118" s="124" t="s">
        <v>379</v>
      </c>
      <c r="C118" s="63">
        <f>C114</f>
        <v>8775.82</v>
      </c>
      <c r="D118" s="123"/>
      <c r="E118"/>
      <c r="F118" s="125"/>
      <c r="G118"/>
      <c r="H118"/>
    </row>
    <row r="119" spans="1:8" s="62" customFormat="1" ht="16.5" thickBot="1">
      <c r="A119" s="12"/>
      <c r="B119" s="13"/>
      <c r="C119" s="14">
        <f>SUM(C114:C118)</f>
        <v>17551.64</v>
      </c>
      <c r="D119" s="14">
        <f>SUM(D114:D118)</f>
        <v>17551.64</v>
      </c>
      <c r="E119" s="14">
        <f>SUM(E114:E118)</f>
        <v>274725.07665924961</v>
      </c>
      <c r="F119" s="15">
        <f>SUM(F116:F118)</f>
        <v>1</v>
      </c>
      <c r="G119" s="93" t="s">
        <v>751</v>
      </c>
      <c r="H119"/>
    </row>
    <row r="120" spans="1:8" s="62" customFormat="1">
      <c r="A120" s="5"/>
      <c r="B120"/>
      <c r="C120" s="63"/>
      <c r="D120" s="63"/>
      <c r="E120"/>
      <c r="F120"/>
    </row>
    <row r="121" spans="1:8" ht="16.5" thickBot="1">
      <c r="G121" s="62"/>
    </row>
    <row r="122" spans="1:8">
      <c r="A122" s="7"/>
      <c r="B122" s="8" t="s">
        <v>802</v>
      </c>
      <c r="C122" s="89"/>
      <c r="D122" s="89"/>
      <c r="E122" s="121"/>
      <c r="F122" s="122"/>
      <c r="G122" s="62"/>
    </row>
    <row r="123" spans="1:8">
      <c r="A123" s="5">
        <v>219</v>
      </c>
      <c r="B123" t="s">
        <v>419</v>
      </c>
      <c r="E123" s="49"/>
      <c r="F123" s="108"/>
      <c r="G123" s="62"/>
    </row>
    <row r="124" spans="1:8">
      <c r="A124" s="5">
        <v>311</v>
      </c>
      <c r="B124" t="s">
        <v>300</v>
      </c>
      <c r="C124" s="104"/>
      <c r="D124" s="104">
        <v>37.68</v>
      </c>
      <c r="E124" s="49"/>
      <c r="F124" s="108"/>
      <c r="G124" s="62"/>
    </row>
    <row r="125" spans="1:8">
      <c r="A125" s="5">
        <v>309</v>
      </c>
      <c r="B125" t="s">
        <v>2</v>
      </c>
      <c r="C125" s="364"/>
      <c r="D125" s="104">
        <v>0.32</v>
      </c>
      <c r="E125" s="5" t="s">
        <v>446</v>
      </c>
      <c r="F125" s="108"/>
      <c r="G125" s="62"/>
      <c r="H125" s="62"/>
    </row>
    <row r="126" spans="1:8">
      <c r="A126" s="6">
        <v>905</v>
      </c>
      <c r="B126" t="s">
        <v>447</v>
      </c>
      <c r="C126" s="104">
        <v>38</v>
      </c>
      <c r="D126" s="104"/>
      <c r="F126" s="37"/>
      <c r="G126" s="93" t="s">
        <v>751</v>
      </c>
    </row>
    <row r="127" spans="1:8" ht="16.5" thickBot="1">
      <c r="A127" s="6"/>
      <c r="C127" s="365">
        <f>SUM(C123:C126)</f>
        <v>38</v>
      </c>
      <c r="D127" s="365">
        <f>SUM(D123:D126)</f>
        <v>38</v>
      </c>
      <c r="F127" s="37"/>
      <c r="G127" s="62"/>
    </row>
    <row r="128" spans="1:8" ht="17.25" thickTop="1" thickBot="1">
      <c r="A128" s="12"/>
      <c r="B128" s="13"/>
      <c r="C128" s="102"/>
      <c r="D128" s="102"/>
      <c r="E128" s="76"/>
      <c r="F128" s="109"/>
      <c r="G128" s="62"/>
    </row>
    <row r="129" spans="1:7" ht="16.5" thickBot="1">
      <c r="G129" s="62"/>
    </row>
    <row r="130" spans="1:7" ht="31.5">
      <c r="A130" s="7"/>
      <c r="B130" s="126" t="s">
        <v>809</v>
      </c>
      <c r="C130" s="89"/>
      <c r="D130" s="89"/>
      <c r="E130" s="121" t="s">
        <v>15</v>
      </c>
      <c r="F130" s="122" t="s">
        <v>16</v>
      </c>
      <c r="G130" s="62"/>
    </row>
    <row r="131" spans="1:7">
      <c r="A131" s="114" t="s">
        <v>17</v>
      </c>
      <c r="B131" t="s">
        <v>38</v>
      </c>
      <c r="C131" s="63">
        <f>ROUND(D133*F131,2)</f>
        <v>6871.5</v>
      </c>
      <c r="E131" s="110">
        <f>E108</f>
        <v>141423.54</v>
      </c>
      <c r="F131" s="11">
        <f>F108</f>
        <v>0.51478205673744226</v>
      </c>
      <c r="G131" s="62"/>
    </row>
    <row r="132" spans="1:7">
      <c r="A132" s="114" t="s">
        <v>18</v>
      </c>
      <c r="B132" t="s">
        <v>39</v>
      </c>
      <c r="C132" s="63">
        <f>D133-C131</f>
        <v>6476.8700000000008</v>
      </c>
      <c r="E132" s="110">
        <f>E109</f>
        <v>133301.53665924963</v>
      </c>
      <c r="F132" s="11">
        <f>F109</f>
        <v>0.48521794326255785</v>
      </c>
      <c r="G132" s="62"/>
    </row>
    <row r="133" spans="1:7">
      <c r="A133" s="114" t="s">
        <v>19</v>
      </c>
      <c r="B133" t="s">
        <v>20</v>
      </c>
      <c r="C133"/>
      <c r="D133" s="127">
        <f>-J31</f>
        <v>13348.37</v>
      </c>
      <c r="E133" s="9"/>
      <c r="F133" s="125"/>
      <c r="G133" s="93" t="s">
        <v>751</v>
      </c>
    </row>
    <row r="134" spans="1:7" ht="16.5" thickBot="1">
      <c r="A134" s="12"/>
      <c r="B134" s="13"/>
      <c r="C134" s="111">
        <f>SUM(C131:C133)</f>
        <v>13348.37</v>
      </c>
      <c r="D134" s="102">
        <f>SUM(D131:D133)</f>
        <v>13348.37</v>
      </c>
      <c r="E134" s="14">
        <f>SUM(E131:E133)</f>
        <v>274725.07665924961</v>
      </c>
      <c r="F134" s="15">
        <f>SUM(F131:F133)</f>
        <v>1</v>
      </c>
      <c r="G134" s="62"/>
    </row>
    <row r="135" spans="1:7" ht="16.5" thickBot="1">
      <c r="E135" s="9"/>
      <c r="F135" s="112"/>
    </row>
    <row r="136" spans="1:7">
      <c r="A136" s="7"/>
      <c r="B136" s="8" t="s">
        <v>810</v>
      </c>
      <c r="C136" s="89"/>
      <c r="D136" s="89"/>
      <c r="E136" s="121" t="str">
        <f>E130</f>
        <v>Member benefit O/B</v>
      </c>
      <c r="F136" s="122" t="str">
        <f>F130</f>
        <v>%</v>
      </c>
      <c r="G136" s="62"/>
    </row>
    <row r="137" spans="1:7">
      <c r="A137" s="6" t="s">
        <v>21</v>
      </c>
      <c r="B137" t="s">
        <v>448</v>
      </c>
      <c r="C137" s="63">
        <f>ROUND(D139*F137,2)</f>
        <v>3138.57</v>
      </c>
      <c r="E137" s="39">
        <f>$E$131</f>
        <v>141423.54</v>
      </c>
      <c r="F137" s="11">
        <f>F131</f>
        <v>0.51478205673744226</v>
      </c>
      <c r="G137" s="62"/>
    </row>
    <row r="138" spans="1:7">
      <c r="A138" s="6" t="s">
        <v>22</v>
      </c>
      <c r="B138" t="s">
        <v>449</v>
      </c>
      <c r="C138" s="63">
        <f>D139-C137</f>
        <v>2958.3299999999995</v>
      </c>
      <c r="E138" s="39">
        <f>$E$132</f>
        <v>133301.53665924963</v>
      </c>
      <c r="F138" s="11">
        <f>F132</f>
        <v>0.48521794326255785</v>
      </c>
      <c r="G138" s="93" t="s">
        <v>751</v>
      </c>
    </row>
    <row r="139" spans="1:7">
      <c r="A139" s="6">
        <v>904</v>
      </c>
      <c r="B139" t="s">
        <v>23</v>
      </c>
      <c r="C139" s="127"/>
      <c r="D139" s="128">
        <v>6096.9</v>
      </c>
      <c r="E139" s="9">
        <f>E133</f>
        <v>0</v>
      </c>
      <c r="F139" s="125">
        <f>F133</f>
        <v>0</v>
      </c>
      <c r="G139" s="62"/>
    </row>
    <row r="140" spans="1:7" ht="16.5" thickBot="1">
      <c r="A140" s="12"/>
      <c r="B140" s="13"/>
      <c r="C140" s="102">
        <f>SUM(C137:C139)</f>
        <v>6096.9</v>
      </c>
      <c r="D140" s="102">
        <f>SUM(D137:D139)</f>
        <v>6096.9</v>
      </c>
      <c r="E140" s="14">
        <f>E134</f>
        <v>274725.07665924961</v>
      </c>
      <c r="F140" s="15">
        <f>F134</f>
        <v>1</v>
      </c>
      <c r="G140" s="62"/>
    </row>
  </sheetData>
  <phoneticPr fontId="32" type="noConversion"/>
  <pageMargins left="0.70866141732283472" right="0.31496062992125984" top="0.74803149606299213" bottom="0.74803149606299213" header="0.31496062992125984" footer="0.31496062992125984"/>
  <pageSetup paperSize="9" orientation="portrait" r:id="rId1"/>
  <headerFooter>
    <oddFooter>&amp;R&amp;D; &amp;Z&amp;F: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A939A-3FD2-4A7D-AF71-98B2DDBBB183}">
  <dimension ref="A1:F8"/>
  <sheetViews>
    <sheetView topLeftCell="A7" workbookViewId="0">
      <selection activeCell="F24" sqref="F24"/>
    </sheetView>
  </sheetViews>
  <sheetFormatPr defaultRowHeight="15.75"/>
  <cols>
    <col min="1" max="1" width="10.7109375" bestFit="1" customWidth="1"/>
    <col min="2" max="2" width="16" bestFit="1" customWidth="1"/>
    <col min="3" max="3" width="5.28515625" bestFit="1" customWidth="1"/>
    <col min="4" max="4" width="16" bestFit="1" customWidth="1"/>
    <col min="5" max="5" width="10.5703125" bestFit="1" customWidth="1"/>
    <col min="6" max="6" width="33.140625" bestFit="1" customWidth="1"/>
  </cols>
  <sheetData>
    <row r="1" spans="1:6" ht="15" customHeight="1">
      <c r="A1" s="43" t="s">
        <v>394</v>
      </c>
    </row>
    <row r="2" spans="1:6" ht="15" customHeight="1">
      <c r="A2" s="43" t="s">
        <v>395</v>
      </c>
    </row>
    <row r="3" spans="1:6" ht="15" customHeight="1">
      <c r="A3" s="43" t="s">
        <v>396</v>
      </c>
    </row>
    <row r="4" spans="1:6" ht="15" customHeight="1">
      <c r="A4" s="72" t="s">
        <v>397</v>
      </c>
      <c r="C4" s="73"/>
    </row>
    <row r="5" spans="1:6" ht="15" customHeight="1">
      <c r="A5" s="47" t="s">
        <v>398</v>
      </c>
      <c r="B5" s="72"/>
      <c r="C5" s="73"/>
      <c r="D5" s="47"/>
    </row>
    <row r="6" spans="1:6" ht="15" customHeight="1">
      <c r="A6" s="48"/>
      <c r="B6" s="72"/>
      <c r="C6" s="73"/>
      <c r="D6" s="47"/>
    </row>
    <row r="7" spans="1:6">
      <c r="A7" s="43" t="s">
        <v>0</v>
      </c>
      <c r="B7" s="43" t="s">
        <v>4</v>
      </c>
      <c r="C7" s="43" t="s">
        <v>7</v>
      </c>
      <c r="D7" s="52" t="s">
        <v>1</v>
      </c>
      <c r="E7" s="54" t="s">
        <v>6</v>
      </c>
      <c r="F7" s="43" t="s">
        <v>399</v>
      </c>
    </row>
    <row r="8" spans="1:6">
      <c r="A8" s="68">
        <v>44714</v>
      </c>
      <c r="B8" s="69" t="s">
        <v>390</v>
      </c>
      <c r="C8" s="69" t="s">
        <v>8</v>
      </c>
      <c r="D8" s="70" t="s">
        <v>814</v>
      </c>
      <c r="E8" s="71">
        <v>1600</v>
      </c>
    </row>
  </sheetData>
  <phoneticPr fontId="32" type="noConversion"/>
  <hyperlinks>
    <hyperlink ref="A5" r:id="rId1" xr:uid="{1277FF2E-530F-4283-8EC4-EAB8C94E00DF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D990-FE47-480E-8039-31C2DE1E7D9A}">
  <dimension ref="A1:H23"/>
  <sheetViews>
    <sheetView workbookViewId="0">
      <selection activeCell="H32" sqref="H32"/>
    </sheetView>
  </sheetViews>
  <sheetFormatPr defaultRowHeight="15.75"/>
  <cols>
    <col min="2" max="2" width="10.7109375" bestFit="1" customWidth="1"/>
    <col min="3" max="3" width="20.85546875" bestFit="1" customWidth="1"/>
    <col min="4" max="4" width="9.5703125" bestFit="1" customWidth="1"/>
    <col min="5" max="5" width="22.28515625" bestFit="1" customWidth="1"/>
    <col min="6" max="6" width="13.85546875" customWidth="1"/>
    <col min="7" max="7" width="9.28515625" bestFit="1" customWidth="1"/>
    <col min="8" max="8" width="13.140625" customWidth="1"/>
  </cols>
  <sheetData>
    <row r="1" spans="1:8">
      <c r="A1" s="45" t="s">
        <v>10</v>
      </c>
      <c r="E1" s="3"/>
    </row>
    <row r="2" spans="1:8">
      <c r="A2" t="s">
        <v>460</v>
      </c>
    </row>
    <row r="3" spans="1:8">
      <c r="A3" t="s">
        <v>414</v>
      </c>
    </row>
    <row r="5" spans="1:8">
      <c r="A5" t="s">
        <v>461</v>
      </c>
      <c r="B5" t="s">
        <v>0</v>
      </c>
      <c r="C5" t="s">
        <v>4</v>
      </c>
      <c r="D5" t="s">
        <v>7</v>
      </c>
      <c r="E5" t="s">
        <v>1</v>
      </c>
      <c r="F5" s="49" t="s">
        <v>6</v>
      </c>
      <c r="G5" s="49" t="s">
        <v>53</v>
      </c>
      <c r="H5" s="49" t="s">
        <v>462</v>
      </c>
    </row>
    <row r="6" spans="1:8" hidden="1">
      <c r="A6" t="s">
        <v>463</v>
      </c>
      <c r="B6" s="1">
        <v>43909</v>
      </c>
      <c r="C6" t="s">
        <v>301</v>
      </c>
      <c r="D6" t="s">
        <v>55</v>
      </c>
      <c r="E6" t="s">
        <v>294</v>
      </c>
      <c r="F6" s="62">
        <v>616.5</v>
      </c>
      <c r="G6" s="3">
        <f>ROUND(F6/11,2)</f>
        <v>56.05</v>
      </c>
      <c r="H6" s="3">
        <f>F6-G6</f>
        <v>560.45000000000005</v>
      </c>
    </row>
    <row r="7" spans="1:8" hidden="1">
      <c r="A7" t="s">
        <v>463</v>
      </c>
      <c r="B7" s="1">
        <v>43817</v>
      </c>
      <c r="C7" t="s">
        <v>301</v>
      </c>
      <c r="D7" t="s">
        <v>55</v>
      </c>
      <c r="E7" t="s">
        <v>294</v>
      </c>
      <c r="F7" s="62">
        <v>1923.1</v>
      </c>
      <c r="G7" s="3">
        <f t="shared" ref="G7:G11" si="0">ROUND(F7/11,2)</f>
        <v>174.83</v>
      </c>
      <c r="H7" s="3">
        <f t="shared" ref="H7:H11" si="1">F7-G7</f>
        <v>1748.27</v>
      </c>
    </row>
    <row r="8" spans="1:8" hidden="1">
      <c r="A8" t="s">
        <v>463</v>
      </c>
      <c r="B8" s="1">
        <v>43811</v>
      </c>
      <c r="C8" t="s">
        <v>301</v>
      </c>
      <c r="D8" t="s">
        <v>55</v>
      </c>
      <c r="E8" t="s">
        <v>294</v>
      </c>
      <c r="F8" s="62">
        <v>31.2</v>
      </c>
      <c r="G8" s="3">
        <f t="shared" si="0"/>
        <v>2.84</v>
      </c>
      <c r="H8" s="3">
        <f t="shared" si="1"/>
        <v>28.36</v>
      </c>
    </row>
    <row r="9" spans="1:8" hidden="1">
      <c r="A9" t="s">
        <v>463</v>
      </c>
      <c r="B9" s="1">
        <v>43767</v>
      </c>
      <c r="C9" t="s">
        <v>301</v>
      </c>
      <c r="D9" t="s">
        <v>55</v>
      </c>
      <c r="E9" t="s">
        <v>294</v>
      </c>
      <c r="F9" s="62">
        <v>1492.58</v>
      </c>
      <c r="G9" s="3">
        <f t="shared" si="0"/>
        <v>135.69</v>
      </c>
      <c r="H9" s="3">
        <f t="shared" si="1"/>
        <v>1356.8899999999999</v>
      </c>
    </row>
    <row r="10" spans="1:8" hidden="1">
      <c r="A10" t="s">
        <v>463</v>
      </c>
      <c r="B10" s="1">
        <v>43724</v>
      </c>
      <c r="C10" t="s">
        <v>301</v>
      </c>
      <c r="D10" t="s">
        <v>55</v>
      </c>
      <c r="E10" t="s">
        <v>294</v>
      </c>
      <c r="F10" s="62">
        <v>997.7</v>
      </c>
      <c r="G10" s="3">
        <f t="shared" si="0"/>
        <v>90.7</v>
      </c>
      <c r="H10" s="3">
        <f t="shared" si="1"/>
        <v>907</v>
      </c>
    </row>
    <row r="11" spans="1:8" hidden="1">
      <c r="A11" t="s">
        <v>463</v>
      </c>
      <c r="B11" s="1">
        <v>43693</v>
      </c>
      <c r="C11" t="s">
        <v>301</v>
      </c>
      <c r="D11" t="s">
        <v>55</v>
      </c>
      <c r="E11" t="s">
        <v>294</v>
      </c>
      <c r="F11" s="62">
        <v>2845.1</v>
      </c>
      <c r="G11" s="3">
        <f t="shared" si="0"/>
        <v>258.64999999999998</v>
      </c>
      <c r="H11" s="3">
        <f t="shared" si="1"/>
        <v>2586.4499999999998</v>
      </c>
    </row>
    <row r="12" spans="1:8">
      <c r="A12" t="s">
        <v>463</v>
      </c>
      <c r="B12" s="1"/>
      <c r="C12" t="s">
        <v>464</v>
      </c>
      <c r="F12" s="62"/>
      <c r="G12" s="3"/>
      <c r="H12" s="3"/>
    </row>
    <row r="13" spans="1:8">
      <c r="B13" s="1"/>
      <c r="F13" s="62"/>
      <c r="G13" s="3"/>
      <c r="H13" s="3"/>
    </row>
    <row r="14" spans="1:8" ht="16.5" thickBot="1">
      <c r="F14" s="4">
        <f>SUM(F12:F13)</f>
        <v>0</v>
      </c>
      <c r="G14" s="4">
        <f t="shared" ref="G14:H14" si="2">SUM(G12:G13)</f>
        <v>0</v>
      </c>
      <c r="H14" s="4">
        <f t="shared" si="2"/>
        <v>0</v>
      </c>
    </row>
    <row r="15" spans="1:8" ht="16.5" thickTop="1"/>
    <row r="17" spans="1:8">
      <c r="A17" t="s">
        <v>461</v>
      </c>
      <c r="B17" t="s">
        <v>0</v>
      </c>
      <c r="C17" t="s">
        <v>4</v>
      </c>
      <c r="D17" t="s">
        <v>7</v>
      </c>
      <c r="E17" t="s">
        <v>1</v>
      </c>
      <c r="F17" s="49" t="s">
        <v>6</v>
      </c>
      <c r="G17" s="49" t="s">
        <v>53</v>
      </c>
      <c r="H17" s="49" t="s">
        <v>462</v>
      </c>
    </row>
    <row r="18" spans="1:8">
      <c r="A18" t="s">
        <v>465</v>
      </c>
      <c r="B18" s="1">
        <v>44433</v>
      </c>
      <c r="C18" t="s">
        <v>300</v>
      </c>
      <c r="D18" t="s">
        <v>55</v>
      </c>
      <c r="E18" t="s">
        <v>299</v>
      </c>
      <c r="F18" s="3">
        <v>207.21</v>
      </c>
      <c r="G18" s="3">
        <f>ROUND(F18/11,2)</f>
        <v>18.84</v>
      </c>
      <c r="H18" s="3">
        <f>F18-G18</f>
        <v>188.37</v>
      </c>
    </row>
    <row r="19" spans="1:8">
      <c r="A19" t="s">
        <v>465</v>
      </c>
      <c r="B19" s="1">
        <v>44433</v>
      </c>
      <c r="C19" t="s">
        <v>300</v>
      </c>
      <c r="D19" t="s">
        <v>55</v>
      </c>
      <c r="E19" t="s">
        <v>298</v>
      </c>
      <c r="F19" s="3">
        <v>207.21</v>
      </c>
      <c r="G19" s="3">
        <f t="shared" ref="G19" si="3">ROUND(F19/11,2)</f>
        <v>18.84</v>
      </c>
      <c r="H19" s="3">
        <f t="shared" ref="H19" si="4">F19-G19</f>
        <v>188.37</v>
      </c>
    </row>
    <row r="20" spans="1:8" ht="16.5" thickBot="1">
      <c r="F20" s="4">
        <f>SUM(F18:F19)</f>
        <v>414.42</v>
      </c>
      <c r="G20" s="4">
        <f>SUM(G18:G19)</f>
        <v>37.68</v>
      </c>
      <c r="H20" s="4">
        <f>SUM(H18:H19)</f>
        <v>376.74</v>
      </c>
    </row>
    <row r="21" spans="1:8" ht="16.5" thickTop="1"/>
    <row r="22" spans="1:8">
      <c r="F22" t="s">
        <v>466</v>
      </c>
      <c r="G22">
        <v>-0.32</v>
      </c>
      <c r="H22" t="s">
        <v>467</v>
      </c>
    </row>
    <row r="23" spans="1:8" ht="16.5" thickBot="1">
      <c r="E23" s="131"/>
      <c r="F23" s="132" t="s">
        <v>468</v>
      </c>
      <c r="G23" s="133">
        <f>ROUND(G14-G20+G22,2)</f>
        <v>-38</v>
      </c>
    </row>
  </sheetData>
  <phoneticPr fontId="3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DB38C-B125-4BA7-B7B6-45B49EFE4666}">
  <sheetPr>
    <pageSetUpPr fitToPage="1"/>
  </sheetPr>
  <dimension ref="A1:JO74"/>
  <sheetViews>
    <sheetView workbookViewId="0">
      <selection activeCell="H35" sqref="H35"/>
    </sheetView>
  </sheetViews>
  <sheetFormatPr defaultRowHeight="12.75"/>
  <cols>
    <col min="1" max="1" width="11.85546875" style="134" bestFit="1" customWidth="1"/>
    <col min="2" max="2" width="18.7109375" style="134" bestFit="1" customWidth="1"/>
    <col min="3" max="3" width="32.7109375" style="134" bestFit="1" customWidth="1"/>
    <col min="4" max="4" width="13.7109375" style="135" bestFit="1" customWidth="1"/>
    <col min="5" max="5" width="9.140625" style="134" customWidth="1"/>
    <col min="6" max="6" width="11" style="135" bestFit="1" customWidth="1"/>
    <col min="7" max="7" width="11.5703125" style="134" customWidth="1"/>
    <col min="8" max="8" width="12.7109375" style="134" bestFit="1" customWidth="1"/>
    <col min="9" max="9" width="11.28515625" style="134" bestFit="1" customWidth="1"/>
    <col min="10" max="10" width="9.5703125" style="134" hidden="1" customWidth="1"/>
    <col min="11" max="12" width="11" style="134" hidden="1" customWidth="1"/>
    <col min="13" max="13" width="9.5703125" style="134" hidden="1" customWidth="1"/>
    <col min="14" max="15" width="11" style="134" hidden="1" customWidth="1"/>
    <col min="16" max="16" width="9.5703125" style="134" hidden="1" customWidth="1"/>
    <col min="17" max="18" width="11" style="134" hidden="1" customWidth="1"/>
    <col min="19" max="19" width="9.5703125" style="134" hidden="1" customWidth="1"/>
    <col min="20" max="21" width="11" style="134" hidden="1" customWidth="1"/>
    <col min="22" max="22" width="9.5703125" style="134" customWidth="1"/>
    <col min="23" max="24" width="11" style="134" customWidth="1"/>
    <col min="25" max="25" width="9.5703125" style="134" customWidth="1"/>
    <col min="26" max="27" width="11" style="134" customWidth="1"/>
    <col min="28" max="28" width="10.42578125" style="134" bestFit="1" customWidth="1"/>
    <col min="29" max="29" width="12.28515625" style="134" bestFit="1" customWidth="1"/>
    <col min="30" max="30" width="8.85546875" style="134" bestFit="1" customWidth="1"/>
    <col min="31" max="31" width="12.28515625" style="134" bestFit="1" customWidth="1"/>
    <col min="32" max="32" width="44.7109375" style="134" bestFit="1" customWidth="1"/>
    <col min="33" max="275" width="9.140625" style="134" customWidth="1"/>
    <col min="276" max="16384" width="9.140625" style="136"/>
  </cols>
  <sheetData>
    <row r="1" spans="1:275" ht="15.75">
      <c r="A1" s="45" t="s">
        <v>10</v>
      </c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  <c r="IV1" s="136"/>
      <c r="IW1" s="136"/>
      <c r="IX1" s="136"/>
      <c r="IY1" s="136"/>
      <c r="IZ1" s="136"/>
      <c r="JA1" s="136"/>
      <c r="JB1" s="136"/>
      <c r="JC1" s="136"/>
      <c r="JD1" s="136"/>
      <c r="JE1" s="136"/>
      <c r="JF1" s="136"/>
      <c r="JG1" s="136"/>
      <c r="JH1" s="136"/>
      <c r="JI1" s="136"/>
      <c r="JJ1" s="136"/>
      <c r="JK1" s="136"/>
      <c r="JL1" s="136"/>
      <c r="JM1" s="136"/>
      <c r="JN1" s="136"/>
      <c r="JO1" s="136"/>
    </row>
    <row r="2" spans="1:275" ht="15.75">
      <c r="A2" s="45" t="s">
        <v>414</v>
      </c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36"/>
      <c r="IW2" s="136"/>
      <c r="IX2" s="136"/>
      <c r="IY2" s="136"/>
      <c r="IZ2" s="136"/>
      <c r="JA2" s="136"/>
      <c r="JB2" s="136"/>
      <c r="JC2" s="136"/>
      <c r="JD2" s="136"/>
      <c r="JE2" s="136"/>
      <c r="JF2" s="136"/>
      <c r="JG2" s="136"/>
      <c r="JH2" s="136"/>
      <c r="JI2" s="136"/>
      <c r="JJ2" s="136"/>
      <c r="JK2" s="136"/>
      <c r="JL2" s="136"/>
      <c r="JM2" s="136"/>
      <c r="JN2" s="136"/>
      <c r="JO2" s="136"/>
    </row>
    <row r="3" spans="1:275" ht="15.75">
      <c r="A3" s="45" t="s">
        <v>469</v>
      </c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</row>
    <row r="4" spans="1:275" ht="15.75">
      <c r="A4" s="45" t="s">
        <v>470</v>
      </c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36"/>
      <c r="IW4" s="136"/>
      <c r="IX4" s="136"/>
      <c r="IY4" s="136"/>
      <c r="IZ4" s="136"/>
      <c r="JA4" s="136"/>
      <c r="JB4" s="136"/>
      <c r="JC4" s="136"/>
      <c r="JD4" s="136"/>
      <c r="JE4" s="136"/>
      <c r="JF4" s="136"/>
      <c r="JG4" s="136"/>
      <c r="JH4" s="136"/>
      <c r="JI4" s="136"/>
      <c r="JJ4" s="136"/>
      <c r="JK4" s="136"/>
      <c r="JL4" s="136"/>
      <c r="JM4" s="136"/>
      <c r="JN4" s="136"/>
      <c r="JO4" s="136"/>
    </row>
    <row r="5" spans="1:275" ht="16.5" thickBot="1">
      <c r="A5" s="45" t="s">
        <v>471</v>
      </c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  <c r="JM5" s="136"/>
      <c r="JN5" s="136"/>
      <c r="JO5" s="136"/>
    </row>
    <row r="6" spans="1:275" ht="15" customHeight="1">
      <c r="B6" s="136"/>
      <c r="J6" s="417" t="s">
        <v>472</v>
      </c>
      <c r="K6" s="418"/>
      <c r="L6" s="419"/>
      <c r="M6" s="417" t="s">
        <v>473</v>
      </c>
      <c r="N6" s="418"/>
      <c r="O6" s="419"/>
      <c r="P6" s="417" t="s">
        <v>474</v>
      </c>
      <c r="Q6" s="418"/>
      <c r="R6" s="419"/>
      <c r="S6" s="417" t="s">
        <v>475</v>
      </c>
      <c r="T6" s="418"/>
      <c r="U6" s="419"/>
      <c r="V6" s="417" t="s">
        <v>416</v>
      </c>
      <c r="W6" s="418"/>
      <c r="X6" s="419"/>
      <c r="Y6" s="417" t="s">
        <v>450</v>
      </c>
      <c r="Z6" s="418"/>
      <c r="AA6" s="419"/>
    </row>
    <row r="7" spans="1:275" hidden="1">
      <c r="B7" s="134" t="s">
        <v>476</v>
      </c>
      <c r="G7" s="137" t="s">
        <v>477</v>
      </c>
      <c r="H7" s="137"/>
      <c r="J7" s="138"/>
      <c r="L7" s="139"/>
      <c r="M7" s="138"/>
      <c r="O7" s="139"/>
      <c r="P7" s="138"/>
      <c r="R7" s="139"/>
      <c r="S7" s="138"/>
      <c r="U7" s="139"/>
      <c r="V7" s="138"/>
      <c r="X7" s="139"/>
      <c r="Y7" s="138"/>
      <c r="AA7" s="139"/>
    </row>
    <row r="8" spans="1:275" hidden="1">
      <c r="B8" s="134" t="s">
        <v>478</v>
      </c>
      <c r="G8" s="137" t="s">
        <v>479</v>
      </c>
      <c r="H8" s="137"/>
      <c r="J8" s="138"/>
      <c r="L8" s="139"/>
      <c r="M8" s="138"/>
      <c r="O8" s="139"/>
      <c r="P8" s="138"/>
      <c r="R8" s="139"/>
      <c r="S8" s="138"/>
      <c r="U8" s="139"/>
      <c r="V8" s="138"/>
      <c r="X8" s="139"/>
      <c r="Y8" s="138"/>
      <c r="AA8" s="139"/>
      <c r="JO8" s="136"/>
    </row>
    <row r="9" spans="1:275" hidden="1">
      <c r="B9" s="134" t="s">
        <v>480</v>
      </c>
      <c r="G9" s="136"/>
      <c r="H9" s="137"/>
      <c r="J9" s="138"/>
      <c r="L9" s="139"/>
      <c r="M9" s="138"/>
      <c r="O9" s="139"/>
      <c r="P9" s="138"/>
      <c r="R9" s="139"/>
      <c r="S9" s="138"/>
      <c r="U9" s="139"/>
      <c r="V9" s="138"/>
      <c r="X9" s="139"/>
      <c r="Y9" s="138"/>
      <c r="AA9" s="139"/>
    </row>
    <row r="10" spans="1:275" hidden="1">
      <c r="B10" s="134" t="s">
        <v>481</v>
      </c>
      <c r="J10" s="138"/>
      <c r="L10" s="139"/>
      <c r="M10" s="138"/>
      <c r="O10" s="139"/>
      <c r="P10" s="138"/>
      <c r="R10" s="139"/>
      <c r="S10" s="138"/>
      <c r="U10" s="139"/>
      <c r="V10" s="138"/>
      <c r="X10" s="139"/>
      <c r="Y10" s="138"/>
      <c r="AA10" s="139"/>
    </row>
    <row r="11" spans="1:275" s="134" customFormat="1" hidden="1">
      <c r="B11" s="134" t="s">
        <v>482</v>
      </c>
      <c r="D11" s="135"/>
      <c r="F11" s="135"/>
      <c r="J11" s="138"/>
      <c r="L11" s="139"/>
      <c r="M11" s="138"/>
      <c r="O11" s="139"/>
      <c r="P11" s="138"/>
      <c r="R11" s="139"/>
      <c r="S11" s="138"/>
      <c r="U11" s="139"/>
      <c r="V11" s="138"/>
      <c r="X11" s="139"/>
      <c r="Y11" s="138"/>
      <c r="AA11" s="139"/>
    </row>
    <row r="12" spans="1:275" s="134" customFormat="1" hidden="1">
      <c r="A12" s="140"/>
      <c r="B12" s="134" t="s">
        <v>483</v>
      </c>
      <c r="C12" s="140"/>
      <c r="D12" s="141"/>
      <c r="E12" s="142"/>
      <c r="F12" s="141"/>
      <c r="G12" s="142"/>
      <c r="H12" s="142"/>
      <c r="J12" s="143"/>
      <c r="K12" s="142"/>
      <c r="L12" s="144"/>
      <c r="M12" s="143"/>
      <c r="N12" s="142"/>
      <c r="O12" s="144"/>
      <c r="P12" s="143"/>
      <c r="Q12" s="142"/>
      <c r="R12" s="144"/>
      <c r="S12" s="143"/>
      <c r="T12" s="142"/>
      <c r="U12" s="144"/>
      <c r="V12" s="143"/>
      <c r="W12" s="142"/>
      <c r="X12" s="144"/>
      <c r="Y12" s="143"/>
      <c r="Z12" s="142"/>
      <c r="AA12" s="144"/>
      <c r="AB12" s="142"/>
      <c r="AC12" s="142"/>
      <c r="AD12" s="142"/>
      <c r="AE12" s="142"/>
      <c r="AF12" s="142"/>
    </row>
    <row r="13" spans="1:275" s="134" customFormat="1" ht="15" hidden="1">
      <c r="B13" s="140" t="s">
        <v>484</v>
      </c>
      <c r="D13" s="141"/>
      <c r="E13" s="142"/>
      <c r="F13" s="141"/>
      <c r="G13" s="145"/>
      <c r="H13" s="145"/>
      <c r="J13" s="143"/>
      <c r="K13" s="146"/>
      <c r="L13" s="147"/>
      <c r="M13" s="143"/>
      <c r="N13" s="146"/>
      <c r="O13" s="147"/>
      <c r="P13" s="143"/>
      <c r="Q13" s="146"/>
      <c r="R13" s="147"/>
      <c r="S13" s="143"/>
      <c r="T13" s="146"/>
      <c r="U13" s="147"/>
      <c r="V13" s="143"/>
      <c r="W13" s="146"/>
      <c r="X13" s="147"/>
      <c r="Y13" s="143"/>
      <c r="Z13" s="146"/>
      <c r="AA13" s="147"/>
      <c r="AB13" s="142"/>
      <c r="AC13" s="146"/>
      <c r="AD13" s="142"/>
      <c r="AE13" s="142"/>
      <c r="AF13" s="142"/>
    </row>
    <row r="14" spans="1:275" s="134" customFormat="1" hidden="1">
      <c r="A14" s="142"/>
      <c r="B14" s="140" t="s">
        <v>485</v>
      </c>
      <c r="D14" s="141"/>
      <c r="E14" s="142"/>
      <c r="F14" s="141"/>
      <c r="G14" s="140"/>
      <c r="H14" s="140"/>
      <c r="I14" s="148"/>
      <c r="J14" s="149"/>
      <c r="K14" s="140"/>
      <c r="L14" s="150"/>
      <c r="M14" s="149"/>
      <c r="N14" s="140"/>
      <c r="O14" s="150"/>
      <c r="P14" s="149"/>
      <c r="Q14" s="140"/>
      <c r="R14" s="150"/>
      <c r="S14" s="149"/>
      <c r="T14" s="140"/>
      <c r="U14" s="150"/>
      <c r="V14" s="149"/>
      <c r="W14" s="140"/>
      <c r="X14" s="150"/>
      <c r="Y14" s="149"/>
      <c r="Z14" s="140"/>
      <c r="AA14" s="150"/>
      <c r="AB14" s="142"/>
      <c r="AC14" s="140"/>
      <c r="AD14" s="142"/>
      <c r="AE14" s="142"/>
      <c r="AF14" s="142"/>
    </row>
    <row r="15" spans="1:275" s="157" customFormat="1" ht="44.25" customHeight="1">
      <c r="A15" s="151" t="s">
        <v>486</v>
      </c>
      <c r="B15" s="151" t="s">
        <v>461</v>
      </c>
      <c r="C15" s="151" t="s">
        <v>1</v>
      </c>
      <c r="D15" s="152" t="s">
        <v>67</v>
      </c>
      <c r="E15" s="152" t="s">
        <v>487</v>
      </c>
      <c r="F15" s="152" t="s">
        <v>488</v>
      </c>
      <c r="G15" s="152" t="s">
        <v>489</v>
      </c>
      <c r="H15" s="152" t="s">
        <v>490</v>
      </c>
      <c r="I15" s="152" t="s">
        <v>491</v>
      </c>
      <c r="J15" s="153" t="s">
        <v>292</v>
      </c>
      <c r="K15" s="152" t="s">
        <v>492</v>
      </c>
      <c r="L15" s="154" t="s">
        <v>493</v>
      </c>
      <c r="M15" s="153" t="s">
        <v>292</v>
      </c>
      <c r="N15" s="152" t="s">
        <v>492</v>
      </c>
      <c r="O15" s="154" t="s">
        <v>493</v>
      </c>
      <c r="P15" s="153" t="s">
        <v>292</v>
      </c>
      <c r="Q15" s="152" t="s">
        <v>492</v>
      </c>
      <c r="R15" s="154" t="s">
        <v>493</v>
      </c>
      <c r="S15" s="153" t="s">
        <v>292</v>
      </c>
      <c r="T15" s="152" t="s">
        <v>492</v>
      </c>
      <c r="U15" s="154" t="s">
        <v>493</v>
      </c>
      <c r="V15" s="153" t="s">
        <v>292</v>
      </c>
      <c r="W15" s="152" t="s">
        <v>492</v>
      </c>
      <c r="X15" s="154" t="s">
        <v>493</v>
      </c>
      <c r="Y15" s="153" t="s">
        <v>292</v>
      </c>
      <c r="Z15" s="152" t="s">
        <v>492</v>
      </c>
      <c r="AA15" s="154" t="s">
        <v>493</v>
      </c>
      <c r="AB15" s="152" t="s">
        <v>494</v>
      </c>
      <c r="AC15" s="152" t="s">
        <v>495</v>
      </c>
      <c r="AD15" s="155" t="s">
        <v>34</v>
      </c>
      <c r="AE15" s="156"/>
      <c r="AF15" s="151"/>
    </row>
    <row r="16" spans="1:275" s="134" customFormat="1" ht="15.75">
      <c r="A16" s="158">
        <v>41348</v>
      </c>
      <c r="B16" s="134" t="s">
        <v>476</v>
      </c>
      <c r="C16" s="159" t="s">
        <v>496</v>
      </c>
      <c r="D16" s="160">
        <v>210105</v>
      </c>
      <c r="E16" s="161"/>
      <c r="F16" s="162">
        <v>177209</v>
      </c>
      <c r="G16" s="137"/>
      <c r="H16" s="163"/>
      <c r="I16" s="137"/>
      <c r="J16" s="164">
        <v>6889</v>
      </c>
      <c r="K16" s="165">
        <f>F16-J16</f>
        <v>170320</v>
      </c>
      <c r="L16" s="166">
        <f>D16-K16</f>
        <v>39785</v>
      </c>
      <c r="M16" s="164">
        <v>6510</v>
      </c>
      <c r="N16" s="165">
        <f>K16-M16</f>
        <v>163810</v>
      </c>
      <c r="O16" s="166">
        <f>D16-N16</f>
        <v>46295</v>
      </c>
      <c r="P16" s="164">
        <v>6176</v>
      </c>
      <c r="Q16" s="165">
        <f>N16-P16</f>
        <v>157634</v>
      </c>
      <c r="R16" s="166">
        <f>$D16-Q16</f>
        <v>52471</v>
      </c>
      <c r="S16" s="164">
        <v>5907</v>
      </c>
      <c r="T16" s="165">
        <f>Q16-S16</f>
        <v>151727</v>
      </c>
      <c r="U16" s="166">
        <f>$D16-T16</f>
        <v>58378</v>
      </c>
      <c r="V16" s="164">
        <v>5525</v>
      </c>
      <c r="W16" s="165">
        <f>T16-V16</f>
        <v>146202</v>
      </c>
      <c r="X16" s="166">
        <f>$D16-W16</f>
        <v>63903</v>
      </c>
      <c r="Y16" s="164">
        <v>5279</v>
      </c>
      <c r="Z16" s="165">
        <f>W16-Y16</f>
        <v>140923</v>
      </c>
      <c r="AA16" s="166">
        <f>$D16-Z16</f>
        <v>69182</v>
      </c>
      <c r="AB16" s="140"/>
      <c r="AC16" s="167"/>
      <c r="AD16" s="168" t="s">
        <v>497</v>
      </c>
      <c r="AE16" s="167"/>
      <c r="AF16" s="140"/>
    </row>
    <row r="17" spans="1:275" s="134" customFormat="1" ht="15.75">
      <c r="A17" s="158">
        <v>41348</v>
      </c>
      <c r="B17" s="134" t="s">
        <v>476</v>
      </c>
      <c r="C17" s="159" t="s">
        <v>498</v>
      </c>
      <c r="D17" s="160">
        <f>395782.96-210105</f>
        <v>185677.96000000002</v>
      </c>
      <c r="E17" s="160"/>
      <c r="F17" s="160">
        <v>185677.96000000002</v>
      </c>
      <c r="G17" s="160"/>
      <c r="H17" s="160"/>
      <c r="I17" s="160"/>
      <c r="J17" s="169"/>
      <c r="K17" s="170">
        <f>395782.96-210105</f>
        <v>185677.96000000002</v>
      </c>
      <c r="L17" s="166">
        <f>D17-K17</f>
        <v>0</v>
      </c>
      <c r="M17" s="169"/>
      <c r="N17" s="170">
        <f>395782.96-210105</f>
        <v>185677.96000000002</v>
      </c>
      <c r="O17" s="166"/>
      <c r="P17" s="169"/>
      <c r="Q17" s="170">
        <f>$F$17</f>
        <v>185677.96000000002</v>
      </c>
      <c r="R17" s="166"/>
      <c r="S17" s="169"/>
      <c r="T17" s="170">
        <f>$F$17</f>
        <v>185677.96000000002</v>
      </c>
      <c r="U17" s="166"/>
      <c r="V17" s="169"/>
      <c r="W17" s="170">
        <f>$F$17</f>
        <v>185677.96000000002</v>
      </c>
      <c r="X17" s="166"/>
      <c r="Y17" s="169"/>
      <c r="Z17" s="170">
        <f>$F$17</f>
        <v>185677.96000000002</v>
      </c>
      <c r="AA17" s="166"/>
      <c r="AB17" s="140"/>
      <c r="AC17" s="167"/>
      <c r="AD17" s="167"/>
      <c r="AE17" s="167"/>
      <c r="AF17" s="140"/>
    </row>
    <row r="18" spans="1:275" s="134" customFormat="1" ht="15.75">
      <c r="A18" s="158">
        <v>41379</v>
      </c>
      <c r="B18" s="134" t="s">
        <v>481</v>
      </c>
      <c r="C18" s="159" t="s">
        <v>499</v>
      </c>
      <c r="D18" s="160">
        <v>845</v>
      </c>
      <c r="E18" s="161">
        <v>1</v>
      </c>
      <c r="F18" s="162">
        <v>414</v>
      </c>
      <c r="G18" s="137" t="s">
        <v>477</v>
      </c>
      <c r="H18" s="163">
        <v>10</v>
      </c>
      <c r="I18" s="137">
        <f>IF(G18="Diminishing",1/H18*2,1/H18)</f>
        <v>0.2</v>
      </c>
      <c r="J18" s="164">
        <f>ROUND(F18*I18,0)</f>
        <v>83</v>
      </c>
      <c r="K18" s="165">
        <f>F18-J18</f>
        <v>331</v>
      </c>
      <c r="L18" s="166">
        <f>D18-K18</f>
        <v>514</v>
      </c>
      <c r="M18" s="164">
        <f>ROUND($I$18*K18,0)</f>
        <v>66</v>
      </c>
      <c r="N18" s="165">
        <f>K18-M18</f>
        <v>265</v>
      </c>
      <c r="O18" s="166">
        <f>D18-N18</f>
        <v>580</v>
      </c>
      <c r="P18" s="164">
        <f>ROUND($I$18*N18,0)</f>
        <v>53</v>
      </c>
      <c r="Q18" s="165">
        <f>N18-P18</f>
        <v>212</v>
      </c>
      <c r="R18" s="166">
        <f>$D18-Q18</f>
        <v>633</v>
      </c>
      <c r="S18" s="164">
        <f>ROUND($I$18*Q18,0)</f>
        <v>42</v>
      </c>
      <c r="T18" s="165">
        <f>Q18-S18</f>
        <v>170</v>
      </c>
      <c r="U18" s="166">
        <f>$D18-T18</f>
        <v>675</v>
      </c>
      <c r="V18" s="164">
        <f>ROUND($I$18*T18,0)</f>
        <v>34</v>
      </c>
      <c r="W18" s="165">
        <f>T18-V18</f>
        <v>136</v>
      </c>
      <c r="X18" s="166">
        <f>$D18-W18</f>
        <v>709</v>
      </c>
      <c r="Y18" s="164">
        <f>ROUND($I$18*W18,0)</f>
        <v>27</v>
      </c>
      <c r="Z18" s="165">
        <f>W18-Y18</f>
        <v>109</v>
      </c>
      <c r="AA18" s="166">
        <f>$D18-Z18</f>
        <v>736</v>
      </c>
      <c r="AB18" s="140"/>
      <c r="AC18" s="167"/>
      <c r="AD18" s="168" t="s">
        <v>500</v>
      </c>
      <c r="AE18" s="167"/>
      <c r="AF18" s="140"/>
    </row>
    <row r="19" spans="1:275" s="134" customFormat="1" ht="15.75">
      <c r="A19" s="158">
        <v>42591</v>
      </c>
      <c r="B19" s="134" t="s">
        <v>481</v>
      </c>
      <c r="C19" s="159" t="s">
        <v>224</v>
      </c>
      <c r="D19" s="160">
        <v>650</v>
      </c>
      <c r="E19" s="160"/>
      <c r="F19" s="160">
        <v>650</v>
      </c>
      <c r="G19" s="137" t="s">
        <v>477</v>
      </c>
      <c r="H19" s="160">
        <v>15</v>
      </c>
      <c r="I19" s="137">
        <f>IF(G19="Diminishing",1/H19*2,1/H19)</f>
        <v>0.13333333333333333</v>
      </c>
      <c r="J19" s="164">
        <v>77</v>
      </c>
      <c r="K19" s="165">
        <f>F19-J19</f>
        <v>573</v>
      </c>
      <c r="L19" s="166">
        <f>D19-K19</f>
        <v>77</v>
      </c>
      <c r="M19" s="164">
        <f>ROUND(I19*K19,0)</f>
        <v>76</v>
      </c>
      <c r="N19" s="165">
        <f>K19-M19</f>
        <v>497</v>
      </c>
      <c r="O19" s="166">
        <f>D19-N19</f>
        <v>153</v>
      </c>
      <c r="P19" s="164">
        <f>ROUND($I$19*N19,0)</f>
        <v>66</v>
      </c>
      <c r="Q19" s="165">
        <f>N19-P19</f>
        <v>431</v>
      </c>
      <c r="R19" s="166">
        <f>$D19-Q19</f>
        <v>219</v>
      </c>
      <c r="S19" s="164">
        <f>ROUND($I$19*Q19,0)</f>
        <v>57</v>
      </c>
      <c r="T19" s="165">
        <f>Q19-S19</f>
        <v>374</v>
      </c>
      <c r="U19" s="166">
        <f>$D19-T19</f>
        <v>276</v>
      </c>
      <c r="V19" s="164">
        <f>ROUND($I$19*T19,0)</f>
        <v>50</v>
      </c>
      <c r="W19" s="165">
        <f>T19-V19</f>
        <v>324</v>
      </c>
      <c r="X19" s="166">
        <f>$D19-W19</f>
        <v>326</v>
      </c>
      <c r="Y19" s="164">
        <f>ROUND($I$19*W19,0)</f>
        <v>43</v>
      </c>
      <c r="Z19" s="165">
        <f>W19-Y19</f>
        <v>281</v>
      </c>
      <c r="AA19" s="166">
        <f>$D19-Z19</f>
        <v>369</v>
      </c>
      <c r="AB19" s="140"/>
      <c r="AC19" s="167"/>
      <c r="AD19" s="168" t="s">
        <v>500</v>
      </c>
      <c r="AE19" s="167"/>
      <c r="AF19" s="140"/>
    </row>
    <row r="20" spans="1:275" s="134" customFormat="1" ht="15.75">
      <c r="A20" s="158"/>
      <c r="C20" s="159"/>
      <c r="D20" s="160"/>
      <c r="E20" s="160"/>
      <c r="F20" s="160"/>
      <c r="G20" s="160"/>
      <c r="H20" s="160"/>
      <c r="I20" s="160"/>
      <c r="J20" s="169"/>
      <c r="K20" s="165"/>
      <c r="L20" s="166"/>
      <c r="M20" s="169"/>
      <c r="N20" s="165"/>
      <c r="O20" s="166"/>
      <c r="P20" s="169"/>
      <c r="Q20" s="165"/>
      <c r="R20" s="166"/>
      <c r="S20" s="169"/>
      <c r="T20" s="165"/>
      <c r="U20" s="166"/>
      <c r="V20" s="169"/>
      <c r="W20" s="165"/>
      <c r="X20" s="166"/>
      <c r="Y20" s="169"/>
      <c r="Z20" s="165"/>
      <c r="AA20" s="166"/>
      <c r="AB20" s="140"/>
      <c r="AC20" s="167"/>
      <c r="AD20" s="167"/>
      <c r="AE20" s="167"/>
      <c r="AF20" s="140"/>
    </row>
    <row r="21" spans="1:275" s="134" customFormat="1" ht="16.5" thickBot="1">
      <c r="A21" s="158"/>
      <c r="C21" s="159"/>
      <c r="D21" s="171">
        <f>SUM(D16:D20)</f>
        <v>397277.96</v>
      </c>
      <c r="E21" s="172"/>
      <c r="F21" s="171">
        <f>SUM(F16:F20)</f>
        <v>363950.96</v>
      </c>
      <c r="G21" s="173"/>
      <c r="H21" s="174"/>
      <c r="I21" s="173"/>
      <c r="J21" s="175">
        <f t="shared" ref="J21:X21" si="0">SUM(J16:J20)</f>
        <v>7049</v>
      </c>
      <c r="K21" s="171">
        <f t="shared" si="0"/>
        <v>356901.96</v>
      </c>
      <c r="L21" s="176">
        <f t="shared" si="0"/>
        <v>40376</v>
      </c>
      <c r="M21" s="175">
        <f t="shared" si="0"/>
        <v>6652</v>
      </c>
      <c r="N21" s="171">
        <f t="shared" si="0"/>
        <v>350249.96</v>
      </c>
      <c r="O21" s="176">
        <f t="shared" si="0"/>
        <v>47028</v>
      </c>
      <c r="P21" s="175">
        <f t="shared" si="0"/>
        <v>6295</v>
      </c>
      <c r="Q21" s="171">
        <f t="shared" si="0"/>
        <v>343954.96</v>
      </c>
      <c r="R21" s="176">
        <f t="shared" si="0"/>
        <v>53323</v>
      </c>
      <c r="S21" s="175">
        <f t="shared" si="0"/>
        <v>6006</v>
      </c>
      <c r="T21" s="171">
        <f t="shared" si="0"/>
        <v>337948.96</v>
      </c>
      <c r="U21" s="176">
        <f t="shared" si="0"/>
        <v>59329</v>
      </c>
      <c r="V21" s="348">
        <f t="shared" si="0"/>
        <v>5609</v>
      </c>
      <c r="W21" s="171">
        <f t="shared" si="0"/>
        <v>332339.96000000002</v>
      </c>
      <c r="X21" s="176">
        <f t="shared" si="0"/>
        <v>64938</v>
      </c>
      <c r="Y21" s="175">
        <f t="shared" ref="Y21:AA21" si="1">SUM(Y16:Y20)</f>
        <v>5349</v>
      </c>
      <c r="Z21" s="171">
        <f t="shared" si="1"/>
        <v>326990.96000000002</v>
      </c>
      <c r="AA21" s="176">
        <f t="shared" si="1"/>
        <v>70287</v>
      </c>
      <c r="AB21" s="140"/>
      <c r="AC21" s="167"/>
      <c r="AD21" s="167"/>
      <c r="AE21" s="167"/>
      <c r="AF21" s="140"/>
    </row>
    <row r="22" spans="1:275" ht="13.5" thickTop="1">
      <c r="A22" s="158"/>
      <c r="C22" s="159"/>
      <c r="E22" s="161"/>
      <c r="F22" s="177"/>
      <c r="G22" s="137"/>
      <c r="H22" s="137"/>
      <c r="I22" s="137"/>
      <c r="J22" s="178"/>
      <c r="K22" s="179"/>
      <c r="L22" s="180"/>
      <c r="M22" s="178"/>
      <c r="N22" s="179"/>
      <c r="O22" s="180"/>
      <c r="P22" s="178"/>
      <c r="Q22" s="179"/>
      <c r="R22" s="180"/>
      <c r="S22" s="178"/>
      <c r="T22" s="179"/>
      <c r="U22" s="180"/>
      <c r="V22" s="178"/>
      <c r="W22" s="179"/>
      <c r="X22" s="180"/>
      <c r="Y22" s="178"/>
      <c r="Z22" s="179"/>
      <c r="AA22" s="180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36"/>
      <c r="IW22" s="136"/>
      <c r="IX22" s="136"/>
      <c r="IY22" s="136"/>
      <c r="IZ22" s="136"/>
      <c r="JA22" s="136"/>
      <c r="JB22" s="136"/>
      <c r="JC22" s="136"/>
      <c r="JD22" s="136"/>
      <c r="JE22" s="136"/>
      <c r="JF22" s="136"/>
      <c r="JG22" s="136"/>
      <c r="JH22" s="136"/>
      <c r="JI22" s="136"/>
      <c r="JJ22" s="136"/>
      <c r="JK22" s="136"/>
      <c r="JL22" s="136"/>
      <c r="JM22" s="136"/>
      <c r="JN22" s="136"/>
      <c r="JO22" s="136"/>
    </row>
    <row r="23" spans="1:275" s="134" customFormat="1" ht="15.75">
      <c r="A23" s="158">
        <v>41348</v>
      </c>
      <c r="B23" s="134" t="s">
        <v>485</v>
      </c>
      <c r="C23" s="159" t="s">
        <v>690</v>
      </c>
      <c r="D23" s="160">
        <v>3584</v>
      </c>
      <c r="E23" s="160"/>
      <c r="F23" s="160">
        <v>1221</v>
      </c>
      <c r="G23" s="160"/>
      <c r="H23" s="160"/>
      <c r="I23" s="160"/>
      <c r="J23" s="181">
        <v>716.53</v>
      </c>
      <c r="K23" s="165">
        <f>F23-J23</f>
        <v>504.47</v>
      </c>
      <c r="L23" s="166">
        <f>D23-K23</f>
        <v>3079.5299999999997</v>
      </c>
      <c r="M23" s="181">
        <v>504.51</v>
      </c>
      <c r="N23" s="165">
        <f>K23-M23</f>
        <v>-3.999999999996362E-2</v>
      </c>
      <c r="O23" s="166">
        <f>D23-N23</f>
        <v>3584.04</v>
      </c>
      <c r="P23" s="181"/>
      <c r="Q23" s="165"/>
      <c r="R23" s="166">
        <f>O23</f>
        <v>3584.04</v>
      </c>
      <c r="S23" s="181"/>
      <c r="T23" s="165"/>
      <c r="U23" s="166">
        <f>R23</f>
        <v>3584.04</v>
      </c>
      <c r="V23" s="181"/>
      <c r="W23" s="165"/>
      <c r="X23" s="166">
        <f>U23</f>
        <v>3584.04</v>
      </c>
      <c r="Y23" s="181"/>
      <c r="Z23" s="165"/>
      <c r="AA23" s="166">
        <f>X23</f>
        <v>3584.04</v>
      </c>
      <c r="AB23" s="140"/>
      <c r="AC23" s="167"/>
      <c r="AD23" s="168" t="s">
        <v>501</v>
      </c>
      <c r="AE23" s="167"/>
      <c r="AF23" s="140"/>
    </row>
    <row r="24" spans="1:275" s="134" customFormat="1" ht="15.75">
      <c r="A24" s="158">
        <v>41348</v>
      </c>
      <c r="B24" s="134" t="s">
        <v>485</v>
      </c>
      <c r="C24" s="159" t="s">
        <v>691</v>
      </c>
      <c r="D24" s="160">
        <f>220+224.8</f>
        <v>444.8</v>
      </c>
      <c r="E24" s="160"/>
      <c r="F24" s="160"/>
      <c r="G24" s="160"/>
      <c r="H24" s="160"/>
      <c r="I24" s="160"/>
      <c r="J24" s="181">
        <v>716.53</v>
      </c>
      <c r="K24" s="165">
        <f>F24-J24</f>
        <v>-716.53</v>
      </c>
      <c r="L24" s="166">
        <f>D24-K24</f>
        <v>1161.33</v>
      </c>
      <c r="M24" s="181">
        <v>504.51</v>
      </c>
      <c r="N24" s="165">
        <f>K24-M24</f>
        <v>-1221.04</v>
      </c>
      <c r="O24" s="166">
        <f>D24-N24</f>
        <v>1665.84</v>
      </c>
      <c r="P24" s="181"/>
      <c r="Q24" s="165"/>
      <c r="R24" s="166">
        <f>O24</f>
        <v>1665.84</v>
      </c>
      <c r="S24" s="181"/>
      <c r="T24" s="165"/>
      <c r="U24" s="166">
        <f>R24</f>
        <v>1665.84</v>
      </c>
      <c r="V24" s="181"/>
      <c r="W24" s="165"/>
      <c r="X24" s="166"/>
      <c r="Y24" s="181">
        <v>64.06</v>
      </c>
      <c r="Z24" s="165">
        <f>D24-Y24</f>
        <v>380.74</v>
      </c>
      <c r="AA24" s="166">
        <f>X24</f>
        <v>0</v>
      </c>
      <c r="AB24" s="140"/>
      <c r="AC24" s="167"/>
      <c r="AD24" s="168" t="s">
        <v>501</v>
      </c>
      <c r="AE24" s="167"/>
      <c r="AF24" s="140"/>
    </row>
    <row r="25" spans="1:275" s="134" customFormat="1" ht="15.75">
      <c r="A25" s="158"/>
      <c r="C25" s="159"/>
      <c r="D25" s="160"/>
      <c r="E25" s="160"/>
      <c r="F25" s="160"/>
      <c r="G25" s="160"/>
      <c r="H25" s="160"/>
      <c r="I25" s="160"/>
      <c r="J25" s="181"/>
      <c r="K25" s="165"/>
      <c r="L25" s="166"/>
      <c r="M25" s="181"/>
      <c r="N25" s="165"/>
      <c r="O25" s="166"/>
      <c r="P25" s="181"/>
      <c r="Q25" s="165"/>
      <c r="R25" s="166"/>
      <c r="S25" s="181"/>
      <c r="T25" s="165"/>
      <c r="U25" s="166"/>
      <c r="V25" s="181"/>
      <c r="W25" s="165"/>
      <c r="X25" s="166"/>
      <c r="Y25" s="181"/>
      <c r="Z25" s="165"/>
      <c r="AA25" s="166"/>
      <c r="AB25" s="140"/>
      <c r="AC25" s="167"/>
      <c r="AD25" s="168"/>
      <c r="AE25" s="167"/>
      <c r="AF25" s="140"/>
    </row>
    <row r="26" spans="1:275">
      <c r="A26" s="158"/>
      <c r="C26" s="159"/>
      <c r="E26" s="161"/>
      <c r="F26" s="177"/>
      <c r="G26" s="137"/>
      <c r="H26" s="137"/>
      <c r="I26" s="137"/>
      <c r="J26" s="178"/>
      <c r="K26" s="179"/>
      <c r="L26" s="180"/>
      <c r="M26" s="178"/>
      <c r="N26" s="179"/>
      <c r="O26" s="180"/>
      <c r="P26" s="178"/>
      <c r="Q26" s="179"/>
      <c r="R26" s="180"/>
      <c r="S26" s="178"/>
      <c r="T26" s="179"/>
      <c r="U26" s="180"/>
      <c r="V26" s="178"/>
      <c r="W26" s="179"/>
      <c r="X26" s="180"/>
      <c r="Y26" s="178"/>
      <c r="Z26" s="179"/>
      <c r="AA26" s="180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36"/>
      <c r="IW26" s="136"/>
      <c r="IX26" s="136"/>
      <c r="IY26" s="136"/>
      <c r="IZ26" s="136"/>
      <c r="JA26" s="136"/>
      <c r="JB26" s="136"/>
      <c r="JC26" s="136"/>
      <c r="JD26" s="136"/>
      <c r="JE26" s="136"/>
      <c r="JF26" s="136"/>
      <c r="JG26" s="136"/>
      <c r="JH26" s="136"/>
      <c r="JI26" s="136"/>
      <c r="JJ26" s="136"/>
      <c r="JK26" s="136"/>
      <c r="JL26" s="136"/>
      <c r="JM26" s="136"/>
      <c r="JN26" s="136"/>
      <c r="JO26" s="136"/>
    </row>
    <row r="27" spans="1:275" ht="13.5" thickBot="1">
      <c r="A27" s="158"/>
      <c r="C27" s="159"/>
      <c r="E27" s="161"/>
      <c r="F27" s="177"/>
      <c r="G27" s="137"/>
      <c r="H27" s="137"/>
      <c r="I27" s="137"/>
      <c r="J27" s="178"/>
      <c r="K27" s="182">
        <f>SUM(K21:K23)</f>
        <v>357406.43</v>
      </c>
      <c r="L27" s="180"/>
      <c r="M27" s="178"/>
      <c r="N27" s="182">
        <f>SUM(N21:N23)</f>
        <v>350249.92000000004</v>
      </c>
      <c r="O27" s="180"/>
      <c r="P27" s="178"/>
      <c r="Q27" s="182">
        <f>SUM(Q21:Q23)</f>
        <v>343954.96</v>
      </c>
      <c r="R27" s="180"/>
      <c r="S27" s="178"/>
      <c r="T27" s="182">
        <f>SUM(T21:T23)</f>
        <v>337948.96</v>
      </c>
      <c r="U27" s="180"/>
      <c r="V27" s="178"/>
      <c r="W27" s="349">
        <f>SUM(W21:W23)</f>
        <v>332339.96000000002</v>
      </c>
      <c r="X27" s="180"/>
      <c r="Y27" s="178"/>
      <c r="Z27" s="182">
        <f>SUM(Z21:Z25)</f>
        <v>327371.7</v>
      </c>
      <c r="AA27" s="180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36"/>
      <c r="IW27" s="136"/>
      <c r="IX27" s="136"/>
      <c r="IY27" s="136"/>
      <c r="IZ27" s="136"/>
      <c r="JA27" s="136"/>
      <c r="JB27" s="136"/>
      <c r="JC27" s="136"/>
      <c r="JD27" s="136"/>
      <c r="JE27" s="136"/>
      <c r="JF27" s="136"/>
      <c r="JG27" s="136"/>
      <c r="JH27" s="136"/>
      <c r="JI27" s="136"/>
      <c r="JJ27" s="136"/>
      <c r="JK27" s="136"/>
      <c r="JL27" s="136"/>
      <c r="JM27" s="136"/>
      <c r="JN27" s="136"/>
      <c r="JO27" s="136"/>
    </row>
    <row r="28" spans="1:275" ht="14.25" thickTop="1" thickBot="1">
      <c r="A28" s="158"/>
      <c r="C28" s="159"/>
      <c r="E28" s="161"/>
      <c r="F28" s="177"/>
      <c r="G28" s="137"/>
      <c r="H28" s="137"/>
      <c r="I28" s="137"/>
      <c r="J28" s="183"/>
      <c r="K28" s="184"/>
      <c r="L28" s="185"/>
      <c r="M28" s="183"/>
      <c r="N28" s="184"/>
      <c r="O28" s="185"/>
      <c r="P28" s="183"/>
      <c r="Q28" s="184"/>
      <c r="R28" s="185"/>
      <c r="S28" s="183"/>
      <c r="T28" s="184"/>
      <c r="U28" s="185"/>
      <c r="V28" s="183"/>
      <c r="W28" s="184"/>
      <c r="X28" s="185"/>
      <c r="Y28" s="183"/>
      <c r="Z28" s="184"/>
      <c r="AA28" s="185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36"/>
      <c r="IW28" s="136"/>
      <c r="IX28" s="136"/>
      <c r="IY28" s="136"/>
      <c r="IZ28" s="136"/>
      <c r="JA28" s="136"/>
      <c r="JB28" s="136"/>
      <c r="JC28" s="136"/>
      <c r="JD28" s="136"/>
      <c r="JE28" s="136"/>
      <c r="JF28" s="136"/>
      <c r="JG28" s="136"/>
      <c r="JH28" s="136"/>
      <c r="JI28" s="136"/>
      <c r="JJ28" s="136"/>
      <c r="JK28" s="136"/>
      <c r="JL28" s="136"/>
      <c r="JM28" s="136"/>
      <c r="JN28" s="136"/>
      <c r="JO28" s="136"/>
    </row>
    <row r="29" spans="1:275">
      <c r="A29" s="158"/>
      <c r="C29" s="159"/>
      <c r="E29" s="161"/>
      <c r="F29" s="177"/>
      <c r="G29" s="137"/>
      <c r="H29" s="137"/>
      <c r="I29" s="137"/>
      <c r="J29" s="186"/>
      <c r="K29" s="177"/>
      <c r="L29" s="177"/>
      <c r="M29" s="186"/>
      <c r="N29" s="177"/>
      <c r="O29" s="177"/>
      <c r="P29" s="186"/>
      <c r="Q29" s="177"/>
      <c r="R29" s="177"/>
      <c r="S29" s="186"/>
      <c r="T29" s="177"/>
      <c r="U29" s="177"/>
      <c r="V29" s="186"/>
      <c r="W29" s="177"/>
      <c r="X29" s="177"/>
      <c r="Y29" s="186"/>
      <c r="Z29" s="177"/>
      <c r="AA29" s="177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36"/>
      <c r="IW29" s="136"/>
      <c r="IX29" s="136"/>
      <c r="IY29" s="136"/>
      <c r="IZ29" s="136"/>
      <c r="JA29" s="136"/>
      <c r="JB29" s="136"/>
      <c r="JC29" s="136"/>
      <c r="JD29" s="136"/>
      <c r="JE29" s="136"/>
      <c r="JF29" s="136"/>
      <c r="JG29" s="136"/>
      <c r="JH29" s="136"/>
      <c r="JI29" s="136"/>
      <c r="JJ29" s="136"/>
      <c r="JK29" s="136"/>
      <c r="JL29" s="136"/>
      <c r="JM29" s="136"/>
      <c r="JN29" s="136"/>
      <c r="JO29" s="136"/>
    </row>
    <row r="30" spans="1:275">
      <c r="A30" s="158"/>
      <c r="C30" s="159"/>
      <c r="E30" s="161"/>
      <c r="F30" s="177"/>
      <c r="G30" s="137"/>
      <c r="H30" s="137"/>
      <c r="I30" s="137"/>
      <c r="J30" s="186"/>
      <c r="K30" s="177"/>
      <c r="L30" s="177"/>
      <c r="M30" s="186"/>
      <c r="N30" s="177"/>
      <c r="O30" s="177"/>
      <c r="P30" s="186"/>
      <c r="Q30" s="177"/>
      <c r="R30" s="177"/>
      <c r="S30" s="186"/>
      <c r="T30" s="177"/>
      <c r="U30" s="177"/>
      <c r="V30" s="186"/>
      <c r="W30" s="177"/>
      <c r="X30" s="177"/>
      <c r="Y30" s="186"/>
      <c r="Z30" s="177"/>
      <c r="AA30" s="177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36"/>
      <c r="IW30" s="136"/>
      <c r="IX30" s="136"/>
      <c r="IY30" s="136"/>
      <c r="IZ30" s="136"/>
      <c r="JA30" s="136"/>
      <c r="JB30" s="136"/>
      <c r="JC30" s="136"/>
      <c r="JD30" s="136"/>
      <c r="JE30" s="136"/>
      <c r="JF30" s="136"/>
      <c r="JG30" s="136"/>
      <c r="JH30" s="136"/>
      <c r="JI30" s="136"/>
      <c r="JJ30" s="136"/>
      <c r="JK30" s="136"/>
      <c r="JL30" s="136"/>
      <c r="JM30" s="136"/>
      <c r="JN30" s="136"/>
      <c r="JO30" s="136"/>
    </row>
    <row r="31" spans="1:275">
      <c r="A31" s="158"/>
      <c r="C31" s="159"/>
      <c r="E31" s="161"/>
      <c r="F31" s="177"/>
      <c r="G31" s="137"/>
      <c r="H31" s="137"/>
      <c r="I31" s="137"/>
      <c r="J31" s="186"/>
      <c r="K31" s="177"/>
      <c r="L31" s="177"/>
      <c r="M31" s="186"/>
      <c r="N31" s="177"/>
      <c r="O31" s="177"/>
      <c r="P31" s="186"/>
      <c r="Q31" s="177"/>
      <c r="R31" s="177"/>
      <c r="S31" s="186"/>
      <c r="T31" s="177"/>
      <c r="U31" s="177"/>
      <c r="V31" s="186"/>
      <c r="W31" s="177"/>
      <c r="X31" s="177"/>
      <c r="Y31" s="186"/>
      <c r="Z31" s="177"/>
      <c r="AA31" s="177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36"/>
      <c r="IW31" s="136"/>
      <c r="IX31" s="136"/>
      <c r="IY31" s="136"/>
      <c r="IZ31" s="136"/>
      <c r="JA31" s="136"/>
      <c r="JB31" s="136"/>
      <c r="JC31" s="136"/>
      <c r="JD31" s="136"/>
      <c r="JE31" s="136"/>
      <c r="JF31" s="136"/>
      <c r="JG31" s="136"/>
      <c r="JH31" s="136"/>
      <c r="JI31" s="136"/>
      <c r="JJ31" s="136"/>
      <c r="JK31" s="136"/>
      <c r="JL31" s="136"/>
      <c r="JM31" s="136"/>
      <c r="JN31" s="136"/>
      <c r="JO31" s="136"/>
    </row>
    <row r="32" spans="1:275">
      <c r="A32" s="158"/>
      <c r="C32" s="159"/>
      <c r="E32" s="161"/>
      <c r="F32" s="177"/>
      <c r="G32" s="137"/>
      <c r="H32" s="137"/>
      <c r="I32" s="137"/>
      <c r="J32" s="186"/>
      <c r="K32" s="177"/>
      <c r="L32" s="177"/>
      <c r="M32" s="186"/>
      <c r="N32" s="177"/>
      <c r="O32" s="177"/>
      <c r="P32" s="186"/>
      <c r="Q32" s="177"/>
      <c r="R32" s="177"/>
      <c r="S32" s="186"/>
      <c r="T32" s="177"/>
      <c r="U32" s="177"/>
      <c r="V32" s="186"/>
      <c r="W32" s="177"/>
      <c r="X32" s="177"/>
      <c r="Y32" s="186"/>
      <c r="Z32" s="177">
        <v>326926.90000000002</v>
      </c>
      <c r="AA32" s="177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36"/>
      <c r="IW32" s="136"/>
      <c r="IX32" s="136"/>
      <c r="IY32" s="136"/>
      <c r="IZ32" s="136"/>
      <c r="JA32" s="136"/>
      <c r="JB32" s="136"/>
      <c r="JC32" s="136"/>
      <c r="JD32" s="136"/>
      <c r="JE32" s="136"/>
      <c r="JF32" s="136"/>
      <c r="JG32" s="136"/>
      <c r="JH32" s="136"/>
      <c r="JI32" s="136"/>
      <c r="JJ32" s="136"/>
      <c r="JK32" s="136"/>
      <c r="JL32" s="136"/>
      <c r="JM32" s="136"/>
      <c r="JN32" s="136"/>
      <c r="JO32" s="136"/>
    </row>
    <row r="33" spans="1:275">
      <c r="A33" s="158"/>
      <c r="C33" s="159"/>
      <c r="E33" s="161"/>
      <c r="F33" s="177"/>
      <c r="G33" s="137"/>
      <c r="H33" s="137"/>
      <c r="I33" s="137"/>
      <c r="J33" s="186"/>
      <c r="K33" s="177"/>
      <c r="L33" s="177"/>
      <c r="M33" s="186"/>
      <c r="N33" s="177"/>
      <c r="O33" s="177"/>
      <c r="P33" s="186"/>
      <c r="Q33" s="177"/>
      <c r="R33" s="177"/>
      <c r="S33" s="186"/>
      <c r="T33" s="177"/>
      <c r="U33" s="177"/>
      <c r="V33" s="186"/>
      <c r="W33" s="177"/>
      <c r="X33" s="177"/>
      <c r="Y33" s="186"/>
      <c r="Z33" s="177">
        <f>Z27-Z32</f>
        <v>444.79999999998836</v>
      </c>
      <c r="AA33" s="177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36"/>
      <c r="IW33" s="136"/>
      <c r="IX33" s="136"/>
      <c r="IY33" s="136"/>
      <c r="IZ33" s="136"/>
      <c r="JA33" s="136"/>
      <c r="JB33" s="136"/>
      <c r="JC33" s="136"/>
      <c r="JD33" s="136"/>
      <c r="JE33" s="136"/>
      <c r="JF33" s="136"/>
      <c r="JG33" s="136"/>
      <c r="JH33" s="136"/>
      <c r="JI33" s="136"/>
      <c r="JJ33" s="136"/>
      <c r="JK33" s="136"/>
      <c r="JL33" s="136"/>
      <c r="JM33" s="136"/>
      <c r="JN33" s="136"/>
      <c r="JO33" s="136"/>
    </row>
    <row r="34" spans="1:275">
      <c r="A34" s="158"/>
      <c r="C34" s="159"/>
      <c r="E34" s="161"/>
      <c r="F34" s="177"/>
      <c r="G34" s="137"/>
      <c r="H34" s="137"/>
      <c r="I34" s="137"/>
      <c r="J34" s="186"/>
      <c r="K34" s="177"/>
      <c r="L34" s="177"/>
      <c r="M34" s="186"/>
      <c r="N34" s="177"/>
      <c r="O34" s="177"/>
      <c r="P34" s="186"/>
      <c r="Q34" s="177"/>
      <c r="R34" s="177"/>
      <c r="S34" s="186"/>
      <c r="T34" s="177"/>
      <c r="U34" s="177"/>
      <c r="V34" s="186"/>
      <c r="W34" s="177"/>
      <c r="X34" s="177"/>
      <c r="Y34" s="186"/>
      <c r="Z34" s="177"/>
      <c r="AA34" s="177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36"/>
      <c r="IW34" s="136"/>
      <c r="IX34" s="136"/>
      <c r="IY34" s="136"/>
      <c r="IZ34" s="136"/>
      <c r="JA34" s="136"/>
      <c r="JB34" s="136"/>
      <c r="JC34" s="136"/>
      <c r="JD34" s="136"/>
      <c r="JE34" s="136"/>
      <c r="JF34" s="136"/>
      <c r="JG34" s="136"/>
      <c r="JH34" s="136"/>
      <c r="JI34" s="136"/>
      <c r="JJ34" s="136"/>
      <c r="JK34" s="136"/>
      <c r="JL34" s="136"/>
      <c r="JM34" s="136"/>
      <c r="JN34" s="136"/>
      <c r="JO34" s="136"/>
    </row>
    <row r="35" spans="1:275">
      <c r="A35" s="158"/>
      <c r="C35" s="159"/>
      <c r="E35" s="161"/>
      <c r="F35" s="177"/>
      <c r="G35" s="137"/>
      <c r="H35" s="137"/>
      <c r="I35" s="137"/>
      <c r="J35" s="186"/>
      <c r="K35" s="177"/>
      <c r="L35" s="177"/>
      <c r="M35" s="186"/>
      <c r="N35" s="177"/>
      <c r="O35" s="177"/>
      <c r="P35" s="186"/>
      <c r="Q35" s="177"/>
      <c r="R35" s="177"/>
      <c r="S35" s="186"/>
      <c r="T35" s="177"/>
      <c r="U35" s="177"/>
      <c r="V35" s="186"/>
      <c r="W35" s="177"/>
      <c r="X35" s="177"/>
      <c r="Y35" s="186"/>
      <c r="Z35" s="177"/>
      <c r="AA35" s="177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36"/>
      <c r="IW35" s="136"/>
      <c r="IX35" s="136"/>
      <c r="IY35" s="136"/>
      <c r="IZ35" s="136"/>
      <c r="JA35" s="136"/>
      <c r="JB35" s="136"/>
      <c r="JC35" s="136"/>
      <c r="JD35" s="136"/>
      <c r="JE35" s="136"/>
      <c r="JF35" s="136"/>
      <c r="JG35" s="136"/>
      <c r="JH35" s="136"/>
      <c r="JI35" s="136"/>
      <c r="JJ35" s="136"/>
      <c r="JK35" s="136"/>
      <c r="JL35" s="136"/>
      <c r="JM35" s="136"/>
      <c r="JN35" s="136"/>
      <c r="JO35" s="136"/>
    </row>
    <row r="36" spans="1:275">
      <c r="A36" s="158"/>
      <c r="C36" s="159"/>
      <c r="E36" s="161"/>
      <c r="F36" s="177"/>
      <c r="G36" s="137"/>
      <c r="H36" s="137"/>
      <c r="I36" s="137"/>
      <c r="J36" s="186"/>
      <c r="K36" s="177"/>
      <c r="L36" s="177"/>
      <c r="M36" s="186"/>
      <c r="N36" s="177"/>
      <c r="O36" s="177"/>
      <c r="P36" s="186"/>
      <c r="Q36" s="177"/>
      <c r="R36" s="177"/>
      <c r="S36" s="186"/>
      <c r="T36" s="177"/>
      <c r="U36" s="177"/>
      <c r="V36" s="186"/>
      <c r="W36" s="177"/>
      <c r="X36" s="177"/>
      <c r="Y36" s="186"/>
      <c r="Z36" s="177"/>
      <c r="AA36" s="177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36"/>
      <c r="IW36" s="136"/>
      <c r="IX36" s="136"/>
      <c r="IY36" s="136"/>
      <c r="IZ36" s="136"/>
      <c r="JA36" s="136"/>
      <c r="JB36" s="136"/>
      <c r="JC36" s="136"/>
      <c r="JD36" s="136"/>
      <c r="JE36" s="136"/>
      <c r="JF36" s="136"/>
      <c r="JG36" s="136"/>
      <c r="JH36" s="136"/>
      <c r="JI36" s="136"/>
      <c r="JJ36" s="136"/>
      <c r="JK36" s="136"/>
      <c r="JL36" s="136"/>
      <c r="JM36" s="136"/>
      <c r="JN36" s="136"/>
      <c r="JO36" s="136"/>
    </row>
    <row r="37" spans="1:275">
      <c r="A37" s="158"/>
      <c r="C37" s="159"/>
      <c r="E37" s="161"/>
      <c r="F37" s="177"/>
      <c r="G37" s="137"/>
      <c r="H37" s="137"/>
      <c r="I37" s="137"/>
      <c r="J37" s="186"/>
      <c r="K37" s="177"/>
      <c r="L37" s="177"/>
      <c r="M37" s="186"/>
      <c r="N37" s="177"/>
      <c r="O37" s="177"/>
      <c r="P37" s="186"/>
      <c r="Q37" s="177"/>
      <c r="R37" s="177"/>
      <c r="S37" s="186"/>
      <c r="T37" s="177"/>
      <c r="U37" s="177"/>
      <c r="V37" s="186"/>
      <c r="W37" s="177"/>
      <c r="X37" s="177"/>
      <c r="Y37" s="186"/>
      <c r="Z37" s="177"/>
      <c r="AA37" s="177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36"/>
      <c r="IW37" s="136"/>
      <c r="IX37" s="136"/>
      <c r="IY37" s="136"/>
      <c r="IZ37" s="136"/>
      <c r="JA37" s="136"/>
      <c r="JB37" s="136"/>
      <c r="JC37" s="136"/>
      <c r="JD37" s="136"/>
      <c r="JE37" s="136"/>
      <c r="JF37" s="136"/>
      <c r="JG37" s="136"/>
      <c r="JH37" s="136"/>
      <c r="JI37" s="136"/>
      <c r="JJ37" s="136"/>
      <c r="JK37" s="136"/>
      <c r="JL37" s="136"/>
      <c r="JM37" s="136"/>
      <c r="JN37" s="136"/>
      <c r="JO37" s="136"/>
    </row>
    <row r="38" spans="1:275">
      <c r="A38" s="158"/>
      <c r="C38" s="159"/>
      <c r="E38" s="161"/>
      <c r="F38" s="177"/>
      <c r="G38" s="137"/>
      <c r="H38" s="137"/>
      <c r="I38" s="137"/>
      <c r="J38" s="186"/>
      <c r="K38" s="177"/>
      <c r="L38" s="177"/>
      <c r="M38" s="186"/>
      <c r="N38" s="177"/>
      <c r="O38" s="177"/>
      <c r="P38" s="186"/>
      <c r="Q38" s="177"/>
      <c r="R38" s="177"/>
      <c r="S38" s="186"/>
      <c r="T38" s="177"/>
      <c r="U38" s="177"/>
      <c r="V38" s="186"/>
      <c r="W38" s="177"/>
      <c r="X38" s="177"/>
      <c r="Y38" s="186"/>
      <c r="Z38" s="177"/>
      <c r="AA38" s="177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36"/>
      <c r="IW38" s="136"/>
      <c r="IX38" s="136"/>
      <c r="IY38" s="136"/>
      <c r="IZ38" s="136"/>
      <c r="JA38" s="136"/>
      <c r="JB38" s="136"/>
      <c r="JC38" s="136"/>
      <c r="JD38" s="136"/>
      <c r="JE38" s="136"/>
      <c r="JF38" s="136"/>
      <c r="JG38" s="136"/>
      <c r="JH38" s="136"/>
      <c r="JI38" s="136"/>
      <c r="JJ38" s="136"/>
      <c r="JK38" s="136"/>
      <c r="JL38" s="136"/>
      <c r="JM38" s="136"/>
      <c r="JN38" s="136"/>
      <c r="JO38" s="136"/>
    </row>
    <row r="39" spans="1:275">
      <c r="A39" s="158"/>
      <c r="C39" s="159"/>
      <c r="E39" s="161"/>
      <c r="F39" s="177"/>
      <c r="G39" s="137"/>
      <c r="H39" s="137"/>
      <c r="I39" s="137"/>
      <c r="J39" s="186"/>
      <c r="K39" s="177"/>
      <c r="L39" s="177"/>
      <c r="M39" s="186"/>
      <c r="N39" s="177"/>
      <c r="O39" s="177"/>
      <c r="P39" s="186"/>
      <c r="Q39" s="177"/>
      <c r="R39" s="177"/>
      <c r="S39" s="186"/>
      <c r="T39" s="177"/>
      <c r="U39" s="177"/>
      <c r="V39" s="186"/>
      <c r="W39" s="177"/>
      <c r="X39" s="177"/>
      <c r="Y39" s="186"/>
      <c r="Z39" s="177"/>
      <c r="AA39" s="177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36"/>
      <c r="IW39" s="136"/>
      <c r="IX39" s="136"/>
      <c r="IY39" s="136"/>
      <c r="IZ39" s="136"/>
      <c r="JA39" s="136"/>
      <c r="JB39" s="136"/>
      <c r="JC39" s="136"/>
      <c r="JD39" s="136"/>
      <c r="JE39" s="136"/>
      <c r="JF39" s="136"/>
      <c r="JG39" s="136"/>
      <c r="JH39" s="136"/>
      <c r="JI39" s="136"/>
      <c r="JJ39" s="136"/>
      <c r="JK39" s="136"/>
      <c r="JL39" s="136"/>
      <c r="JM39" s="136"/>
      <c r="JN39" s="136"/>
      <c r="JO39" s="136"/>
    </row>
    <row r="40" spans="1:275">
      <c r="A40" s="158"/>
      <c r="C40" s="159"/>
      <c r="E40" s="161"/>
      <c r="F40" s="177"/>
      <c r="G40" s="187"/>
      <c r="H40" s="187"/>
      <c r="I40" s="137"/>
      <c r="J40" s="186"/>
      <c r="K40" s="177"/>
      <c r="L40" s="177"/>
      <c r="M40" s="186"/>
      <c r="N40" s="177"/>
      <c r="O40" s="177"/>
      <c r="P40" s="186"/>
      <c r="Q40" s="177"/>
      <c r="R40" s="177"/>
      <c r="S40" s="186"/>
      <c r="T40" s="177"/>
      <c r="U40" s="177"/>
      <c r="V40" s="186"/>
      <c r="W40" s="177"/>
      <c r="X40" s="177"/>
      <c r="Y40" s="186"/>
      <c r="Z40" s="177"/>
      <c r="AA40" s="177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36"/>
      <c r="IW40" s="136"/>
      <c r="IX40" s="136"/>
      <c r="IY40" s="136"/>
      <c r="IZ40" s="136"/>
      <c r="JA40" s="136"/>
      <c r="JB40" s="136"/>
      <c r="JC40" s="136"/>
      <c r="JD40" s="136"/>
      <c r="JE40" s="136"/>
      <c r="JF40" s="136"/>
      <c r="JG40" s="136"/>
      <c r="JH40" s="136"/>
      <c r="JI40" s="136"/>
      <c r="JJ40" s="136"/>
      <c r="JK40" s="136"/>
      <c r="JL40" s="136"/>
      <c r="JM40" s="136"/>
      <c r="JN40" s="136"/>
      <c r="JO40" s="136"/>
    </row>
    <row r="41" spans="1:275">
      <c r="A41" s="158"/>
      <c r="C41" s="159"/>
      <c r="E41" s="161"/>
      <c r="F41" s="177"/>
      <c r="G41" s="187"/>
      <c r="H41" s="187"/>
      <c r="I41" s="188"/>
      <c r="J41" s="186"/>
      <c r="K41" s="177"/>
      <c r="L41" s="177"/>
      <c r="M41" s="186"/>
      <c r="N41" s="177"/>
      <c r="O41" s="177"/>
      <c r="P41" s="186"/>
      <c r="Q41" s="177"/>
      <c r="R41" s="177"/>
      <c r="S41" s="186"/>
      <c r="T41" s="177"/>
      <c r="U41" s="177"/>
      <c r="V41" s="186"/>
      <c r="W41" s="177"/>
      <c r="X41" s="177"/>
      <c r="Y41" s="186"/>
      <c r="Z41" s="177"/>
      <c r="AA41" s="177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36"/>
      <c r="IW41" s="136"/>
      <c r="IX41" s="136"/>
      <c r="IY41" s="136"/>
      <c r="IZ41" s="136"/>
      <c r="JA41" s="136"/>
      <c r="JB41" s="136"/>
      <c r="JC41" s="136"/>
      <c r="JD41" s="136"/>
      <c r="JE41" s="136"/>
      <c r="JF41" s="136"/>
      <c r="JG41" s="136"/>
      <c r="JH41" s="136"/>
      <c r="JI41" s="136"/>
      <c r="JJ41" s="136"/>
      <c r="JK41" s="136"/>
      <c r="JL41" s="136"/>
      <c r="JM41" s="136"/>
      <c r="JN41" s="136"/>
      <c r="JO41" s="136"/>
    </row>
    <row r="42" spans="1:275">
      <c r="A42" s="158"/>
      <c r="C42" s="159"/>
      <c r="E42" s="161"/>
      <c r="F42" s="177"/>
      <c r="G42" s="187"/>
      <c r="H42" s="187"/>
      <c r="I42" s="188"/>
      <c r="J42" s="186"/>
      <c r="K42" s="177"/>
      <c r="L42" s="177"/>
      <c r="M42" s="186"/>
      <c r="N42" s="177"/>
      <c r="O42" s="177"/>
      <c r="P42" s="186"/>
      <c r="Q42" s="177"/>
      <c r="R42" s="177"/>
      <c r="S42" s="186"/>
      <c r="T42" s="177"/>
      <c r="U42" s="177"/>
      <c r="V42" s="186"/>
      <c r="W42" s="177"/>
      <c r="X42" s="177"/>
      <c r="Y42" s="186"/>
      <c r="Z42" s="177"/>
      <c r="AA42" s="177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36"/>
      <c r="IW42" s="136"/>
      <c r="IX42" s="136"/>
      <c r="IY42" s="136"/>
      <c r="IZ42" s="136"/>
      <c r="JA42" s="136"/>
      <c r="JB42" s="136"/>
      <c r="JC42" s="136"/>
      <c r="JD42" s="136"/>
      <c r="JE42" s="136"/>
      <c r="JF42" s="136"/>
      <c r="JG42" s="136"/>
      <c r="JH42" s="136"/>
      <c r="JI42" s="136"/>
      <c r="JJ42" s="136"/>
      <c r="JK42" s="136"/>
      <c r="JL42" s="136"/>
      <c r="JM42" s="136"/>
      <c r="JN42" s="136"/>
      <c r="JO42" s="136"/>
    </row>
    <row r="43" spans="1:275">
      <c r="A43" s="158"/>
      <c r="C43" s="159"/>
      <c r="E43" s="161"/>
      <c r="F43" s="177"/>
      <c r="G43" s="187"/>
      <c r="H43" s="187"/>
      <c r="I43" s="137"/>
      <c r="J43" s="186"/>
      <c r="K43" s="177"/>
      <c r="L43" s="177"/>
      <c r="M43" s="186"/>
      <c r="N43" s="177"/>
      <c r="O43" s="177"/>
      <c r="P43" s="186"/>
      <c r="Q43" s="177"/>
      <c r="R43" s="177"/>
      <c r="S43" s="186"/>
      <c r="T43" s="177"/>
      <c r="U43" s="177"/>
      <c r="V43" s="186"/>
      <c r="W43" s="177"/>
      <c r="X43" s="177"/>
      <c r="Y43" s="186"/>
      <c r="Z43" s="177"/>
      <c r="AA43" s="177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  <c r="JF43" s="136"/>
      <c r="JG43" s="136"/>
      <c r="JH43" s="136"/>
      <c r="JI43" s="136"/>
      <c r="JJ43" s="136"/>
      <c r="JK43" s="136"/>
      <c r="JL43" s="136"/>
      <c r="JM43" s="136"/>
      <c r="JN43" s="136"/>
      <c r="JO43" s="136"/>
    </row>
    <row r="44" spans="1:275">
      <c r="A44" s="158"/>
      <c r="C44" s="159"/>
      <c r="E44" s="161"/>
      <c r="F44" s="177"/>
      <c r="G44" s="187"/>
      <c r="H44" s="187"/>
      <c r="I44" s="137"/>
      <c r="J44" s="186"/>
      <c r="K44" s="177"/>
      <c r="L44" s="177"/>
      <c r="M44" s="186"/>
      <c r="N44" s="177"/>
      <c r="O44" s="177"/>
      <c r="P44" s="186"/>
      <c r="Q44" s="177"/>
      <c r="R44" s="177"/>
      <c r="S44" s="186"/>
      <c r="T44" s="177"/>
      <c r="U44" s="177"/>
      <c r="V44" s="186"/>
      <c r="W44" s="177"/>
      <c r="X44" s="177"/>
      <c r="Y44" s="186"/>
      <c r="Z44" s="177"/>
      <c r="AA44" s="177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  <c r="JF44" s="136"/>
      <c r="JG44" s="136"/>
      <c r="JH44" s="136"/>
      <c r="JI44" s="136"/>
      <c r="JJ44" s="136"/>
      <c r="JK44" s="136"/>
      <c r="JL44" s="136"/>
      <c r="JM44" s="136"/>
      <c r="JN44" s="136"/>
      <c r="JO44" s="136"/>
    </row>
    <row r="45" spans="1:275">
      <c r="A45" s="158"/>
      <c r="C45" s="159"/>
      <c r="E45" s="161"/>
      <c r="F45" s="177"/>
      <c r="G45" s="187"/>
      <c r="H45" s="187"/>
      <c r="I45" s="137"/>
      <c r="J45" s="186"/>
      <c r="K45" s="177"/>
      <c r="L45" s="177"/>
      <c r="M45" s="186"/>
      <c r="N45" s="177"/>
      <c r="O45" s="177"/>
      <c r="P45" s="186"/>
      <c r="Q45" s="177"/>
      <c r="R45" s="177"/>
      <c r="S45" s="186"/>
      <c r="T45" s="177"/>
      <c r="U45" s="177"/>
      <c r="V45" s="186"/>
      <c r="W45" s="177"/>
      <c r="X45" s="177"/>
      <c r="Y45" s="186"/>
      <c r="Z45" s="177"/>
      <c r="AA45" s="177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  <c r="JF45" s="136"/>
      <c r="JG45" s="136"/>
      <c r="JH45" s="136"/>
      <c r="JI45" s="136"/>
      <c r="JJ45" s="136"/>
      <c r="JK45" s="136"/>
      <c r="JL45" s="136"/>
      <c r="JM45" s="136"/>
      <c r="JN45" s="136"/>
      <c r="JO45" s="136"/>
    </row>
    <row r="46" spans="1:275">
      <c r="A46" s="158"/>
      <c r="C46" s="159"/>
      <c r="E46" s="161"/>
      <c r="F46" s="177"/>
      <c r="G46" s="137"/>
      <c r="H46" s="137"/>
      <c r="I46" s="137"/>
      <c r="J46" s="186"/>
      <c r="K46" s="177"/>
      <c r="L46" s="177"/>
      <c r="M46" s="186"/>
      <c r="N46" s="177"/>
      <c r="O46" s="177"/>
      <c r="P46" s="186"/>
      <c r="Q46" s="177"/>
      <c r="R46" s="177"/>
      <c r="S46" s="186"/>
      <c r="T46" s="177"/>
      <c r="U46" s="177"/>
      <c r="V46" s="186"/>
      <c r="W46" s="177"/>
      <c r="X46" s="177"/>
      <c r="Y46" s="186"/>
      <c r="Z46" s="177"/>
      <c r="AA46" s="177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  <c r="JF46" s="136"/>
      <c r="JG46" s="136"/>
      <c r="JH46" s="136"/>
      <c r="JI46" s="136"/>
      <c r="JJ46" s="136"/>
      <c r="JK46" s="136"/>
      <c r="JL46" s="136"/>
      <c r="JM46" s="136"/>
      <c r="JN46" s="136"/>
      <c r="JO46" s="136"/>
    </row>
    <row r="47" spans="1:275">
      <c r="A47" s="158"/>
      <c r="C47" s="159"/>
      <c r="E47" s="161"/>
      <c r="F47" s="177"/>
      <c r="G47" s="137"/>
      <c r="H47" s="137"/>
      <c r="I47" s="137"/>
      <c r="J47" s="186"/>
      <c r="K47" s="177"/>
      <c r="L47" s="177"/>
      <c r="M47" s="186"/>
      <c r="N47" s="177"/>
      <c r="O47" s="177"/>
      <c r="P47" s="186"/>
      <c r="Q47" s="177"/>
      <c r="R47" s="177"/>
      <c r="S47" s="186"/>
      <c r="T47" s="177"/>
      <c r="U47" s="177"/>
      <c r="V47" s="186"/>
      <c r="W47" s="177"/>
      <c r="X47" s="177"/>
      <c r="Y47" s="186"/>
      <c r="Z47" s="177"/>
      <c r="AA47" s="177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  <c r="JF47" s="136"/>
      <c r="JG47" s="136"/>
      <c r="JH47" s="136"/>
      <c r="JI47" s="136"/>
      <c r="JJ47" s="136"/>
      <c r="JK47" s="136"/>
      <c r="JL47" s="136"/>
      <c r="JM47" s="136"/>
      <c r="JN47" s="136"/>
      <c r="JO47" s="136"/>
    </row>
    <row r="48" spans="1:275">
      <c r="A48" s="158"/>
      <c r="C48" s="159"/>
      <c r="E48" s="161"/>
      <c r="F48" s="177"/>
      <c r="G48" s="137"/>
      <c r="H48" s="137"/>
      <c r="I48" s="137"/>
      <c r="J48" s="186"/>
      <c r="K48" s="177"/>
      <c r="L48" s="177"/>
      <c r="M48" s="186"/>
      <c r="N48" s="177"/>
      <c r="O48" s="177"/>
      <c r="P48" s="186"/>
      <c r="Q48" s="177"/>
      <c r="R48" s="177"/>
      <c r="S48" s="186"/>
      <c r="T48" s="177"/>
      <c r="U48" s="177"/>
      <c r="V48" s="186"/>
      <c r="W48" s="177"/>
      <c r="X48" s="177"/>
      <c r="Y48" s="186"/>
      <c r="Z48" s="177"/>
      <c r="AA48" s="177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  <c r="JF48" s="136"/>
      <c r="JG48" s="136"/>
      <c r="JH48" s="136"/>
      <c r="JI48" s="136"/>
      <c r="JJ48" s="136"/>
      <c r="JK48" s="136"/>
      <c r="JL48" s="136"/>
      <c r="JM48" s="136"/>
      <c r="JN48" s="136"/>
      <c r="JO48" s="136"/>
    </row>
    <row r="49" spans="1:275">
      <c r="A49" s="158"/>
      <c r="C49" s="159"/>
      <c r="E49" s="161"/>
      <c r="F49" s="177"/>
      <c r="G49" s="137"/>
      <c r="H49" s="137"/>
      <c r="I49" s="137"/>
      <c r="J49" s="186"/>
      <c r="K49" s="177"/>
      <c r="L49" s="177"/>
      <c r="M49" s="186"/>
      <c r="N49" s="177"/>
      <c r="O49" s="177"/>
      <c r="P49" s="186"/>
      <c r="Q49" s="177"/>
      <c r="R49" s="177"/>
      <c r="S49" s="186"/>
      <c r="T49" s="177"/>
      <c r="U49" s="177"/>
      <c r="V49" s="186"/>
      <c r="W49" s="177"/>
      <c r="X49" s="177"/>
      <c r="Y49" s="186"/>
      <c r="Z49" s="177"/>
      <c r="AA49" s="177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  <c r="JF49" s="136"/>
      <c r="JG49" s="136"/>
      <c r="JH49" s="136"/>
      <c r="JI49" s="136"/>
      <c r="JJ49" s="136"/>
      <c r="JK49" s="136"/>
      <c r="JL49" s="136"/>
      <c r="JM49" s="136"/>
      <c r="JN49" s="136"/>
      <c r="JO49" s="136"/>
    </row>
    <row r="50" spans="1:275">
      <c r="A50" s="158"/>
      <c r="C50" s="159"/>
      <c r="E50" s="161"/>
      <c r="F50" s="177"/>
      <c r="G50" s="137"/>
      <c r="H50" s="137"/>
      <c r="I50" s="137"/>
      <c r="J50" s="186"/>
      <c r="K50" s="177"/>
      <c r="L50" s="177"/>
      <c r="M50" s="186"/>
      <c r="N50" s="177"/>
      <c r="O50" s="177"/>
      <c r="P50" s="186"/>
      <c r="Q50" s="177"/>
      <c r="R50" s="177"/>
      <c r="S50" s="186"/>
      <c r="T50" s="177"/>
      <c r="U50" s="177"/>
      <c r="V50" s="186"/>
      <c r="W50" s="177"/>
      <c r="X50" s="177"/>
      <c r="Y50" s="186"/>
      <c r="Z50" s="177"/>
      <c r="AA50" s="177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  <c r="JF50" s="136"/>
      <c r="JG50" s="136"/>
      <c r="JH50" s="136"/>
      <c r="JI50" s="136"/>
      <c r="JJ50" s="136"/>
      <c r="JK50" s="136"/>
      <c r="JL50" s="136"/>
      <c r="JM50" s="136"/>
      <c r="JN50" s="136"/>
      <c r="JO50" s="136"/>
    </row>
    <row r="51" spans="1:275">
      <c r="A51" s="158"/>
      <c r="C51" s="159"/>
      <c r="E51" s="161"/>
      <c r="F51" s="177"/>
      <c r="G51" s="137"/>
      <c r="H51" s="137"/>
      <c r="I51" s="137"/>
      <c r="J51" s="186"/>
      <c r="K51" s="177"/>
      <c r="L51" s="177"/>
      <c r="M51" s="186"/>
      <c r="N51" s="177"/>
      <c r="O51" s="177"/>
      <c r="P51" s="186"/>
      <c r="Q51" s="177"/>
      <c r="R51" s="177"/>
      <c r="S51" s="186"/>
      <c r="T51" s="177"/>
      <c r="U51" s="177"/>
      <c r="V51" s="186"/>
      <c r="W51" s="177"/>
      <c r="X51" s="177"/>
      <c r="Y51" s="186"/>
      <c r="Z51" s="177"/>
      <c r="AA51" s="177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  <c r="JF51" s="136"/>
      <c r="JG51" s="136"/>
      <c r="JH51" s="136"/>
      <c r="JI51" s="136"/>
      <c r="JJ51" s="136"/>
      <c r="JK51" s="136"/>
      <c r="JL51" s="136"/>
      <c r="JM51" s="136"/>
      <c r="JN51" s="136"/>
      <c r="JO51" s="136"/>
    </row>
    <row r="52" spans="1:275">
      <c r="A52" s="158"/>
      <c r="C52" s="159"/>
      <c r="E52" s="161"/>
      <c r="F52" s="177"/>
      <c r="G52" s="137"/>
      <c r="H52" s="137"/>
      <c r="I52" s="137"/>
      <c r="J52" s="186"/>
      <c r="K52" s="177"/>
      <c r="L52" s="177"/>
      <c r="M52" s="186"/>
      <c r="N52" s="177"/>
      <c r="O52" s="177"/>
      <c r="P52" s="186"/>
      <c r="Q52" s="177"/>
      <c r="R52" s="177"/>
      <c r="S52" s="186"/>
      <c r="T52" s="177"/>
      <c r="U52" s="177"/>
      <c r="V52" s="186"/>
      <c r="W52" s="177"/>
      <c r="X52" s="177"/>
      <c r="Y52" s="186"/>
      <c r="Z52" s="177"/>
      <c r="AA52" s="177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  <c r="JF52" s="136"/>
      <c r="JG52" s="136"/>
      <c r="JH52" s="136"/>
      <c r="JI52" s="136"/>
      <c r="JJ52" s="136"/>
      <c r="JK52" s="136"/>
      <c r="JL52" s="136"/>
      <c r="JM52" s="136"/>
      <c r="JN52" s="136"/>
      <c r="JO52" s="136"/>
    </row>
    <row r="53" spans="1:275">
      <c r="A53" s="158"/>
      <c r="C53" s="159"/>
      <c r="E53" s="161"/>
      <c r="F53" s="177"/>
      <c r="G53" s="137"/>
      <c r="H53" s="137"/>
      <c r="I53" s="137"/>
      <c r="J53" s="186"/>
      <c r="K53" s="177"/>
      <c r="L53" s="177"/>
      <c r="M53" s="186"/>
      <c r="N53" s="177"/>
      <c r="O53" s="177"/>
      <c r="P53" s="186"/>
      <c r="Q53" s="177"/>
      <c r="R53" s="177"/>
      <c r="S53" s="186"/>
      <c r="T53" s="177"/>
      <c r="U53" s="177"/>
      <c r="V53" s="186"/>
      <c r="W53" s="177"/>
      <c r="X53" s="177"/>
      <c r="Y53" s="186"/>
      <c r="Z53" s="177"/>
      <c r="AA53" s="177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  <c r="JF53" s="136"/>
      <c r="JG53" s="136"/>
      <c r="JH53" s="136"/>
      <c r="JI53" s="136"/>
      <c r="JJ53" s="136"/>
      <c r="JK53" s="136"/>
      <c r="JL53" s="136"/>
      <c r="JM53" s="136"/>
      <c r="JN53" s="136"/>
      <c r="JO53" s="136"/>
    </row>
    <row r="54" spans="1:275">
      <c r="A54" s="158"/>
      <c r="C54" s="159"/>
      <c r="E54" s="161"/>
      <c r="F54" s="177"/>
      <c r="G54" s="137"/>
      <c r="H54" s="137"/>
      <c r="I54" s="137"/>
      <c r="J54" s="186"/>
      <c r="K54" s="177"/>
      <c r="L54" s="177"/>
      <c r="M54" s="186"/>
      <c r="N54" s="177"/>
      <c r="O54" s="177"/>
      <c r="P54" s="186"/>
      <c r="Q54" s="177"/>
      <c r="R54" s="177"/>
      <c r="S54" s="186"/>
      <c r="T54" s="177"/>
      <c r="U54" s="177"/>
      <c r="V54" s="186"/>
      <c r="W54" s="177"/>
      <c r="X54" s="177"/>
      <c r="Y54" s="186"/>
      <c r="Z54" s="177"/>
      <c r="AA54" s="177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  <c r="JF54" s="136"/>
      <c r="JG54" s="136"/>
      <c r="JH54" s="136"/>
      <c r="JI54" s="136"/>
      <c r="JJ54" s="136"/>
      <c r="JK54" s="136"/>
      <c r="JL54" s="136"/>
      <c r="JM54" s="136"/>
      <c r="JN54" s="136"/>
      <c r="JO54" s="136"/>
    </row>
    <row r="55" spans="1:275">
      <c r="A55" s="158"/>
      <c r="C55" s="159"/>
      <c r="E55" s="161"/>
      <c r="F55" s="177"/>
      <c r="G55" s="137"/>
      <c r="H55" s="137"/>
      <c r="I55" s="137"/>
      <c r="J55" s="186"/>
      <c r="K55" s="177"/>
      <c r="L55" s="177"/>
      <c r="M55" s="186"/>
      <c r="N55" s="177"/>
      <c r="O55" s="177"/>
      <c r="P55" s="186"/>
      <c r="Q55" s="177"/>
      <c r="R55" s="177"/>
      <c r="S55" s="186"/>
      <c r="T55" s="177"/>
      <c r="U55" s="177"/>
      <c r="V55" s="186"/>
      <c r="W55" s="177"/>
      <c r="X55" s="177"/>
      <c r="Y55" s="186"/>
      <c r="Z55" s="177"/>
      <c r="AA55" s="177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  <c r="JF55" s="136"/>
      <c r="JG55" s="136"/>
      <c r="JH55" s="136"/>
      <c r="JI55" s="136"/>
      <c r="JJ55" s="136"/>
      <c r="JK55" s="136"/>
      <c r="JL55" s="136"/>
      <c r="JM55" s="136"/>
      <c r="JN55" s="136"/>
      <c r="JO55" s="136"/>
    </row>
    <row r="56" spans="1:275">
      <c r="A56" s="158"/>
      <c r="C56" s="159"/>
      <c r="E56" s="161"/>
      <c r="F56" s="177"/>
      <c r="G56" s="137"/>
      <c r="H56" s="137"/>
      <c r="I56" s="137"/>
      <c r="J56" s="186"/>
      <c r="K56" s="177"/>
      <c r="L56" s="177"/>
      <c r="M56" s="186"/>
      <c r="N56" s="177"/>
      <c r="O56" s="177"/>
      <c r="P56" s="186"/>
      <c r="Q56" s="177"/>
      <c r="R56" s="177"/>
      <c r="S56" s="186"/>
      <c r="T56" s="177"/>
      <c r="U56" s="177"/>
      <c r="V56" s="186"/>
      <c r="W56" s="177"/>
      <c r="X56" s="177"/>
      <c r="Y56" s="186"/>
      <c r="Z56" s="177"/>
      <c r="AA56" s="177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  <c r="JF56" s="136"/>
      <c r="JG56" s="136"/>
      <c r="JH56" s="136"/>
      <c r="JI56" s="136"/>
      <c r="JJ56" s="136"/>
      <c r="JK56" s="136"/>
      <c r="JL56" s="136"/>
      <c r="JM56" s="136"/>
      <c r="JN56" s="136"/>
      <c r="JO56" s="136"/>
    </row>
    <row r="57" spans="1:275">
      <c r="A57" s="158"/>
      <c r="C57" s="159"/>
      <c r="E57" s="161"/>
      <c r="F57" s="177"/>
      <c r="G57" s="137"/>
      <c r="H57" s="137"/>
      <c r="I57" s="137"/>
      <c r="J57" s="186"/>
      <c r="K57" s="177"/>
      <c r="L57" s="177"/>
      <c r="M57" s="186"/>
      <c r="N57" s="177"/>
      <c r="O57" s="177"/>
      <c r="P57" s="186"/>
      <c r="Q57" s="177"/>
      <c r="R57" s="177"/>
      <c r="S57" s="186"/>
      <c r="T57" s="177"/>
      <c r="U57" s="177"/>
      <c r="V57" s="186"/>
      <c r="W57" s="177"/>
      <c r="X57" s="177"/>
      <c r="Y57" s="186"/>
      <c r="Z57" s="177"/>
      <c r="AA57" s="177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  <c r="JF57" s="136"/>
      <c r="JG57" s="136"/>
      <c r="JH57" s="136"/>
      <c r="JI57" s="136"/>
      <c r="JJ57" s="136"/>
      <c r="JK57" s="136"/>
      <c r="JL57" s="136"/>
      <c r="JM57" s="136"/>
      <c r="JN57" s="136"/>
      <c r="JO57" s="136"/>
    </row>
    <row r="58" spans="1:275">
      <c r="A58" s="158"/>
      <c r="C58" s="159"/>
      <c r="E58" s="161"/>
      <c r="F58" s="177"/>
      <c r="G58" s="137"/>
      <c r="H58" s="137"/>
      <c r="I58" s="137"/>
      <c r="J58" s="186"/>
      <c r="K58" s="177"/>
      <c r="L58" s="177"/>
      <c r="M58" s="186"/>
      <c r="N58" s="177"/>
      <c r="O58" s="177"/>
      <c r="P58" s="186"/>
      <c r="Q58" s="177"/>
      <c r="R58" s="177"/>
      <c r="S58" s="186"/>
      <c r="T58" s="177"/>
      <c r="U58" s="177"/>
      <c r="V58" s="186"/>
      <c r="W58" s="177"/>
      <c r="X58" s="177"/>
      <c r="Y58" s="186"/>
      <c r="Z58" s="177"/>
      <c r="AA58" s="177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  <c r="JF58" s="136"/>
      <c r="JG58" s="136"/>
      <c r="JH58" s="136"/>
      <c r="JI58" s="136"/>
      <c r="JJ58" s="136"/>
      <c r="JK58" s="136"/>
      <c r="JL58" s="136"/>
      <c r="JM58" s="136"/>
      <c r="JN58" s="136"/>
      <c r="JO58" s="136"/>
    </row>
    <row r="59" spans="1:275">
      <c r="A59" s="158"/>
      <c r="C59" s="159"/>
      <c r="E59" s="161"/>
      <c r="F59" s="177"/>
      <c r="G59" s="137"/>
      <c r="H59" s="137"/>
      <c r="I59" s="137"/>
      <c r="J59" s="186"/>
      <c r="K59" s="177"/>
      <c r="L59" s="177"/>
      <c r="M59" s="186"/>
      <c r="N59" s="177"/>
      <c r="O59" s="177"/>
      <c r="P59" s="186"/>
      <c r="Q59" s="177"/>
      <c r="R59" s="177"/>
      <c r="S59" s="186"/>
      <c r="T59" s="177"/>
      <c r="U59" s="177"/>
      <c r="V59" s="186"/>
      <c r="W59" s="177"/>
      <c r="X59" s="177"/>
      <c r="Y59" s="186"/>
      <c r="Z59" s="177"/>
      <c r="AA59" s="177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  <c r="JF59" s="136"/>
      <c r="JG59" s="136"/>
      <c r="JH59" s="136"/>
      <c r="JI59" s="136"/>
      <c r="JJ59" s="136"/>
      <c r="JK59" s="136"/>
      <c r="JL59" s="136"/>
      <c r="JM59" s="136"/>
      <c r="JN59" s="136"/>
      <c r="JO59" s="136"/>
    </row>
    <row r="60" spans="1:275">
      <c r="A60" s="158"/>
      <c r="C60" s="159"/>
      <c r="E60" s="161"/>
      <c r="F60" s="177"/>
      <c r="G60" s="137"/>
      <c r="H60" s="137"/>
      <c r="I60" s="137"/>
      <c r="J60" s="186"/>
      <c r="K60" s="177"/>
      <c r="L60" s="177"/>
      <c r="M60" s="186"/>
      <c r="N60" s="177"/>
      <c r="O60" s="177"/>
      <c r="P60" s="186"/>
      <c r="Q60" s="177"/>
      <c r="R60" s="177"/>
      <c r="S60" s="186"/>
      <c r="T60" s="177"/>
      <c r="U60" s="177"/>
      <c r="V60" s="186"/>
      <c r="W60" s="177"/>
      <c r="X60" s="177"/>
      <c r="Y60" s="186"/>
      <c r="Z60" s="177"/>
      <c r="AA60" s="177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  <c r="JF60" s="136"/>
      <c r="JG60" s="136"/>
      <c r="JH60" s="136"/>
      <c r="JI60" s="136"/>
      <c r="JJ60" s="136"/>
      <c r="JK60" s="136"/>
      <c r="JL60" s="136"/>
      <c r="JM60" s="136"/>
      <c r="JN60" s="136"/>
      <c r="JO60" s="136"/>
    </row>
    <row r="61" spans="1:275">
      <c r="A61" s="158"/>
      <c r="C61" s="159"/>
      <c r="E61" s="161"/>
      <c r="F61" s="177"/>
      <c r="G61" s="137"/>
      <c r="H61" s="137"/>
      <c r="I61" s="137"/>
      <c r="J61" s="186"/>
      <c r="K61" s="177"/>
      <c r="L61" s="177"/>
      <c r="M61" s="186"/>
      <c r="N61" s="177"/>
      <c r="O61" s="177"/>
      <c r="P61" s="186"/>
      <c r="Q61" s="177"/>
      <c r="R61" s="177"/>
      <c r="S61" s="186"/>
      <c r="T61" s="177"/>
      <c r="U61" s="177"/>
      <c r="V61" s="186"/>
      <c r="W61" s="177"/>
      <c r="X61" s="177"/>
      <c r="Y61" s="186"/>
      <c r="Z61" s="177"/>
      <c r="AA61" s="177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  <c r="JF61" s="136"/>
      <c r="JG61" s="136"/>
      <c r="JH61" s="136"/>
      <c r="JI61" s="136"/>
      <c r="JJ61" s="136"/>
      <c r="JK61" s="136"/>
      <c r="JL61" s="136"/>
      <c r="JM61" s="136"/>
      <c r="JN61" s="136"/>
      <c r="JO61" s="136"/>
    </row>
    <row r="62" spans="1:275">
      <c r="A62" s="158"/>
      <c r="C62" s="159"/>
      <c r="E62" s="161"/>
      <c r="F62" s="177"/>
      <c r="G62" s="137"/>
      <c r="H62" s="137"/>
      <c r="I62" s="137"/>
      <c r="J62" s="186"/>
      <c r="K62" s="177"/>
      <c r="L62" s="177"/>
      <c r="M62" s="186"/>
      <c r="N62" s="177"/>
      <c r="O62" s="177"/>
      <c r="P62" s="186"/>
      <c r="Q62" s="177"/>
      <c r="R62" s="177"/>
      <c r="S62" s="186"/>
      <c r="T62" s="177"/>
      <c r="U62" s="177"/>
      <c r="V62" s="186"/>
      <c r="W62" s="177"/>
      <c r="X62" s="177"/>
      <c r="Y62" s="186"/>
      <c r="Z62" s="177"/>
      <c r="AA62" s="177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  <c r="JF62" s="136"/>
      <c r="JG62" s="136"/>
      <c r="JH62" s="136"/>
      <c r="JI62" s="136"/>
      <c r="JJ62" s="136"/>
      <c r="JK62" s="136"/>
      <c r="JL62" s="136"/>
      <c r="JM62" s="136"/>
      <c r="JN62" s="136"/>
      <c r="JO62" s="136"/>
    </row>
    <row r="63" spans="1:275">
      <c r="A63" s="158"/>
      <c r="C63" s="159"/>
      <c r="E63" s="161"/>
      <c r="F63" s="177"/>
      <c r="G63" s="137"/>
      <c r="H63" s="137"/>
      <c r="I63" s="137"/>
      <c r="J63" s="186"/>
      <c r="K63" s="177"/>
      <c r="L63" s="177"/>
      <c r="M63" s="186"/>
      <c r="N63" s="177"/>
      <c r="O63" s="177"/>
      <c r="P63" s="186"/>
      <c r="Q63" s="177"/>
      <c r="R63" s="177"/>
      <c r="S63" s="186"/>
      <c r="T63" s="177"/>
      <c r="U63" s="177"/>
      <c r="V63" s="186"/>
      <c r="W63" s="177"/>
      <c r="X63" s="177"/>
      <c r="Y63" s="186"/>
      <c r="Z63" s="177"/>
      <c r="AA63" s="177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  <c r="JF63" s="136"/>
      <c r="JG63" s="136"/>
      <c r="JH63" s="136"/>
      <c r="JI63" s="136"/>
      <c r="JJ63" s="136"/>
      <c r="JK63" s="136"/>
      <c r="JL63" s="136"/>
      <c r="JM63" s="136"/>
      <c r="JN63" s="136"/>
      <c r="JO63" s="136"/>
    </row>
    <row r="64" spans="1:275">
      <c r="A64" s="158"/>
      <c r="C64" s="159"/>
      <c r="E64" s="161"/>
      <c r="F64" s="177"/>
      <c r="G64" s="137"/>
      <c r="H64" s="137"/>
      <c r="I64" s="137"/>
      <c r="J64" s="186"/>
      <c r="K64" s="177"/>
      <c r="L64" s="177"/>
      <c r="M64" s="186"/>
      <c r="N64" s="177"/>
      <c r="O64" s="177"/>
      <c r="P64" s="186"/>
      <c r="Q64" s="177"/>
      <c r="R64" s="177"/>
      <c r="S64" s="186"/>
      <c r="T64" s="177"/>
      <c r="U64" s="177"/>
      <c r="V64" s="186"/>
      <c r="W64" s="177"/>
      <c r="X64" s="177"/>
      <c r="Y64" s="186"/>
      <c r="Z64" s="177"/>
      <c r="AA64" s="177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  <c r="JF64" s="136"/>
      <c r="JG64" s="136"/>
      <c r="JH64" s="136"/>
      <c r="JI64" s="136"/>
      <c r="JJ64" s="136"/>
      <c r="JK64" s="136"/>
      <c r="JL64" s="136"/>
      <c r="JM64" s="136"/>
      <c r="JN64" s="136"/>
      <c r="JO64" s="136"/>
    </row>
    <row r="65" spans="1:275">
      <c r="A65" s="158"/>
      <c r="C65" s="159"/>
      <c r="E65" s="161"/>
      <c r="F65" s="177"/>
      <c r="G65" s="137"/>
      <c r="H65" s="137"/>
      <c r="I65" s="137"/>
      <c r="J65" s="186"/>
      <c r="K65" s="177"/>
      <c r="L65" s="177"/>
      <c r="M65" s="186"/>
      <c r="N65" s="177"/>
      <c r="O65" s="177"/>
      <c r="P65" s="186"/>
      <c r="Q65" s="177"/>
      <c r="R65" s="177"/>
      <c r="S65" s="186"/>
      <c r="T65" s="177"/>
      <c r="U65" s="177"/>
      <c r="V65" s="186"/>
      <c r="W65" s="177"/>
      <c r="X65" s="177"/>
      <c r="Y65" s="186"/>
      <c r="Z65" s="177"/>
      <c r="AA65" s="177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  <c r="JF65" s="136"/>
      <c r="JG65" s="136"/>
      <c r="JH65" s="136"/>
      <c r="JI65" s="136"/>
      <c r="JJ65" s="136"/>
      <c r="JK65" s="136"/>
      <c r="JL65" s="136"/>
      <c r="JM65" s="136"/>
      <c r="JN65" s="136"/>
      <c r="JO65" s="136"/>
    </row>
    <row r="66" spans="1:275">
      <c r="A66" s="158"/>
      <c r="C66" s="159"/>
      <c r="E66" s="161"/>
      <c r="F66" s="177"/>
      <c r="G66" s="137"/>
      <c r="H66" s="137"/>
      <c r="I66" s="137"/>
      <c r="J66" s="186"/>
      <c r="K66" s="177"/>
      <c r="L66" s="177"/>
      <c r="M66" s="186"/>
      <c r="N66" s="177"/>
      <c r="O66" s="177"/>
      <c r="P66" s="186"/>
      <c r="Q66" s="177"/>
      <c r="R66" s="177"/>
      <c r="S66" s="186"/>
      <c r="T66" s="177"/>
      <c r="U66" s="177"/>
      <c r="V66" s="186"/>
      <c r="W66" s="177"/>
      <c r="X66" s="177"/>
      <c r="Y66" s="186"/>
      <c r="Z66" s="177"/>
      <c r="AA66" s="177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  <c r="BI66" s="136"/>
      <c r="BJ66" s="136"/>
      <c r="BK66" s="136"/>
      <c r="BL66" s="136"/>
      <c r="BM66" s="136"/>
      <c r="BN66" s="136"/>
      <c r="BO66" s="136"/>
      <c r="BP66" s="136"/>
      <c r="BQ66" s="136"/>
      <c r="BR66" s="136"/>
      <c r="BS66" s="136"/>
      <c r="BT66" s="136"/>
      <c r="BU66" s="136"/>
      <c r="BV66" s="136"/>
      <c r="BW66" s="136"/>
      <c r="BX66" s="136"/>
      <c r="BY66" s="136"/>
      <c r="BZ66" s="136"/>
      <c r="CA66" s="136"/>
      <c r="CB66" s="136"/>
      <c r="CC66" s="136"/>
      <c r="CD66" s="136"/>
      <c r="CE66" s="136"/>
      <c r="CF66" s="136"/>
      <c r="CG66" s="136"/>
      <c r="CH66" s="136"/>
      <c r="CI66" s="136"/>
      <c r="CJ66" s="136"/>
      <c r="CK66" s="136"/>
      <c r="CL66" s="136"/>
      <c r="CM66" s="136"/>
      <c r="CN66" s="136"/>
      <c r="CO66" s="136"/>
      <c r="CP66" s="136"/>
      <c r="CQ66" s="136"/>
      <c r="CR66" s="136"/>
      <c r="CS66" s="136"/>
      <c r="CT66" s="136"/>
      <c r="CU66" s="136"/>
      <c r="CV66" s="136"/>
      <c r="CW66" s="136"/>
      <c r="CX66" s="136"/>
      <c r="CY66" s="136"/>
      <c r="CZ66" s="136"/>
      <c r="DA66" s="136"/>
      <c r="DB66" s="136"/>
      <c r="DC66" s="136"/>
      <c r="DD66" s="136"/>
      <c r="DE66" s="136"/>
      <c r="DF66" s="136"/>
      <c r="DG66" s="136"/>
      <c r="DH66" s="136"/>
      <c r="DI66" s="136"/>
      <c r="DJ66" s="136"/>
      <c r="DK66" s="136"/>
      <c r="DL66" s="136"/>
      <c r="DM66" s="136"/>
      <c r="DN66" s="136"/>
      <c r="DO66" s="136"/>
      <c r="DP66" s="136"/>
      <c r="DQ66" s="136"/>
      <c r="DR66" s="136"/>
      <c r="DS66" s="136"/>
      <c r="DT66" s="136"/>
      <c r="DU66" s="136"/>
      <c r="DV66" s="136"/>
      <c r="DW66" s="136"/>
      <c r="DX66" s="136"/>
      <c r="DY66" s="136"/>
      <c r="DZ66" s="136"/>
      <c r="EA66" s="136"/>
      <c r="EB66" s="136"/>
      <c r="EC66" s="136"/>
      <c r="ED66" s="136"/>
      <c r="EE66" s="136"/>
      <c r="EF66" s="136"/>
      <c r="EG66" s="136"/>
      <c r="EH66" s="136"/>
      <c r="EI66" s="136"/>
      <c r="EJ66" s="136"/>
      <c r="EK66" s="136"/>
      <c r="EL66" s="136"/>
      <c r="EM66" s="136"/>
      <c r="EN66" s="136"/>
      <c r="EO66" s="136"/>
      <c r="EP66" s="136"/>
      <c r="EQ66" s="136"/>
      <c r="ER66" s="136"/>
      <c r="ES66" s="136"/>
      <c r="ET66" s="136"/>
      <c r="EU66" s="136"/>
      <c r="EV66" s="136"/>
      <c r="EW66" s="136"/>
      <c r="EX66" s="136"/>
      <c r="EY66" s="136"/>
      <c r="EZ66" s="136"/>
      <c r="FA66" s="136"/>
      <c r="FB66" s="136"/>
      <c r="FC66" s="136"/>
      <c r="FD66" s="136"/>
      <c r="FE66" s="136"/>
      <c r="FF66" s="136"/>
      <c r="FG66" s="136"/>
      <c r="FH66" s="136"/>
      <c r="FI66" s="136"/>
      <c r="FJ66" s="136"/>
      <c r="FK66" s="136"/>
      <c r="FL66" s="136"/>
      <c r="FM66" s="136"/>
      <c r="FN66" s="136"/>
      <c r="FO66" s="136"/>
      <c r="FP66" s="136"/>
      <c r="FQ66" s="136"/>
      <c r="FR66" s="136"/>
      <c r="FS66" s="136"/>
      <c r="FT66" s="136"/>
      <c r="FU66" s="136"/>
      <c r="FV66" s="136"/>
      <c r="FW66" s="136"/>
      <c r="FX66" s="136"/>
      <c r="FY66" s="136"/>
      <c r="FZ66" s="136"/>
      <c r="GA66" s="136"/>
      <c r="GB66" s="136"/>
      <c r="GC66" s="136"/>
      <c r="GD66" s="136"/>
      <c r="GE66" s="136"/>
      <c r="GF66" s="136"/>
      <c r="GG66" s="136"/>
      <c r="GH66" s="136"/>
      <c r="GI66" s="136"/>
      <c r="GJ66" s="136"/>
      <c r="GK66" s="136"/>
      <c r="GL66" s="136"/>
      <c r="GM66" s="136"/>
      <c r="GN66" s="136"/>
      <c r="GO66" s="136"/>
      <c r="GP66" s="136"/>
      <c r="GQ66" s="136"/>
      <c r="GR66" s="136"/>
      <c r="GS66" s="136"/>
      <c r="GT66" s="136"/>
      <c r="GU66" s="136"/>
      <c r="GV66" s="136"/>
      <c r="GW66" s="136"/>
      <c r="GX66" s="136"/>
      <c r="GY66" s="136"/>
      <c r="GZ66" s="136"/>
      <c r="HA66" s="136"/>
      <c r="HB66" s="136"/>
      <c r="HC66" s="136"/>
      <c r="HD66" s="136"/>
      <c r="HE66" s="136"/>
      <c r="HF66" s="136"/>
      <c r="HG66" s="136"/>
      <c r="HH66" s="136"/>
      <c r="HI66" s="136"/>
      <c r="HJ66" s="136"/>
      <c r="HK66" s="136"/>
      <c r="HL66" s="136"/>
      <c r="HM66" s="136"/>
      <c r="HN66" s="136"/>
      <c r="HO66" s="136"/>
      <c r="HP66" s="136"/>
      <c r="HQ66" s="136"/>
      <c r="HR66" s="136"/>
      <c r="HS66" s="136"/>
      <c r="HT66" s="136"/>
      <c r="HU66" s="136"/>
      <c r="HV66" s="136"/>
      <c r="HW66" s="136"/>
      <c r="HX66" s="136"/>
      <c r="HY66" s="136"/>
      <c r="HZ66" s="136"/>
      <c r="IA66" s="136"/>
      <c r="IB66" s="136"/>
      <c r="IC66" s="136"/>
      <c r="ID66" s="136"/>
      <c r="IE66" s="136"/>
      <c r="IF66" s="136"/>
      <c r="IG66" s="136"/>
      <c r="IH66" s="136"/>
      <c r="II66" s="136"/>
      <c r="IJ66" s="136"/>
      <c r="IK66" s="136"/>
      <c r="IL66" s="136"/>
      <c r="IM66" s="136"/>
      <c r="IN66" s="136"/>
      <c r="IO66" s="136"/>
      <c r="IP66" s="136"/>
      <c r="IQ66" s="136"/>
      <c r="IR66" s="136"/>
      <c r="IS66" s="136"/>
      <c r="IT66" s="136"/>
      <c r="IU66" s="136"/>
      <c r="IV66" s="136"/>
      <c r="IW66" s="136"/>
      <c r="IX66" s="136"/>
      <c r="IY66" s="136"/>
      <c r="IZ66" s="136"/>
      <c r="JA66" s="136"/>
      <c r="JB66" s="136"/>
      <c r="JC66" s="136"/>
      <c r="JD66" s="136"/>
      <c r="JE66" s="136"/>
      <c r="JF66" s="136"/>
      <c r="JG66" s="136"/>
      <c r="JH66" s="136"/>
      <c r="JI66" s="136"/>
      <c r="JJ66" s="136"/>
      <c r="JK66" s="136"/>
      <c r="JL66" s="136"/>
      <c r="JM66" s="136"/>
      <c r="JN66" s="136"/>
      <c r="JO66" s="136"/>
    </row>
    <row r="67" spans="1:275">
      <c r="A67" s="158"/>
      <c r="C67" s="159"/>
      <c r="E67" s="161"/>
      <c r="F67" s="177"/>
      <c r="G67" s="137"/>
      <c r="H67" s="137"/>
      <c r="I67" s="137"/>
      <c r="J67" s="186"/>
      <c r="K67" s="177"/>
      <c r="L67" s="177"/>
      <c r="M67" s="186"/>
      <c r="N67" s="177"/>
      <c r="O67" s="177"/>
      <c r="P67" s="186"/>
      <c r="Q67" s="177"/>
      <c r="R67" s="177"/>
      <c r="S67" s="186"/>
      <c r="T67" s="177"/>
      <c r="U67" s="177"/>
      <c r="V67" s="186"/>
      <c r="W67" s="177"/>
      <c r="X67" s="177"/>
      <c r="Y67" s="186"/>
      <c r="Z67" s="177"/>
      <c r="AA67" s="177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  <c r="BI67" s="136"/>
      <c r="BJ67" s="136"/>
      <c r="BK67" s="136"/>
      <c r="BL67" s="136"/>
      <c r="BM67" s="136"/>
      <c r="BN67" s="136"/>
      <c r="BO67" s="136"/>
      <c r="BP67" s="136"/>
      <c r="BQ67" s="136"/>
      <c r="BR67" s="136"/>
      <c r="BS67" s="136"/>
      <c r="BT67" s="136"/>
      <c r="BU67" s="136"/>
      <c r="BV67" s="136"/>
      <c r="BW67" s="136"/>
      <c r="BX67" s="136"/>
      <c r="BY67" s="136"/>
      <c r="BZ67" s="136"/>
      <c r="CA67" s="136"/>
      <c r="CB67" s="136"/>
      <c r="CC67" s="136"/>
      <c r="CD67" s="136"/>
      <c r="CE67" s="136"/>
      <c r="CF67" s="136"/>
      <c r="CG67" s="136"/>
      <c r="CH67" s="136"/>
      <c r="CI67" s="136"/>
      <c r="CJ67" s="136"/>
      <c r="CK67" s="136"/>
      <c r="CL67" s="136"/>
      <c r="CM67" s="136"/>
      <c r="CN67" s="136"/>
      <c r="CO67" s="136"/>
      <c r="CP67" s="136"/>
      <c r="CQ67" s="136"/>
      <c r="CR67" s="136"/>
      <c r="CS67" s="136"/>
      <c r="CT67" s="136"/>
      <c r="CU67" s="136"/>
      <c r="CV67" s="136"/>
      <c r="CW67" s="136"/>
      <c r="CX67" s="136"/>
      <c r="CY67" s="136"/>
      <c r="CZ67" s="136"/>
      <c r="DA67" s="136"/>
      <c r="DB67" s="136"/>
      <c r="DC67" s="136"/>
      <c r="DD67" s="136"/>
      <c r="DE67" s="136"/>
      <c r="DF67" s="136"/>
      <c r="DG67" s="136"/>
      <c r="DH67" s="136"/>
      <c r="DI67" s="136"/>
      <c r="DJ67" s="136"/>
      <c r="DK67" s="136"/>
      <c r="DL67" s="136"/>
      <c r="DM67" s="136"/>
      <c r="DN67" s="136"/>
      <c r="DO67" s="136"/>
      <c r="DP67" s="136"/>
      <c r="DQ67" s="136"/>
      <c r="DR67" s="136"/>
      <c r="DS67" s="136"/>
      <c r="DT67" s="136"/>
      <c r="DU67" s="136"/>
      <c r="DV67" s="136"/>
      <c r="DW67" s="136"/>
      <c r="DX67" s="136"/>
      <c r="DY67" s="136"/>
      <c r="DZ67" s="136"/>
      <c r="EA67" s="136"/>
      <c r="EB67" s="136"/>
      <c r="EC67" s="136"/>
      <c r="ED67" s="136"/>
      <c r="EE67" s="136"/>
      <c r="EF67" s="136"/>
      <c r="EG67" s="136"/>
      <c r="EH67" s="136"/>
      <c r="EI67" s="136"/>
      <c r="EJ67" s="136"/>
      <c r="EK67" s="136"/>
      <c r="EL67" s="136"/>
      <c r="EM67" s="136"/>
      <c r="EN67" s="136"/>
      <c r="EO67" s="136"/>
      <c r="EP67" s="136"/>
      <c r="EQ67" s="136"/>
      <c r="ER67" s="136"/>
      <c r="ES67" s="136"/>
      <c r="ET67" s="136"/>
      <c r="EU67" s="136"/>
      <c r="EV67" s="136"/>
      <c r="EW67" s="136"/>
      <c r="EX67" s="136"/>
      <c r="EY67" s="136"/>
      <c r="EZ67" s="136"/>
      <c r="FA67" s="136"/>
      <c r="FB67" s="136"/>
      <c r="FC67" s="136"/>
      <c r="FD67" s="136"/>
      <c r="FE67" s="136"/>
      <c r="FF67" s="136"/>
      <c r="FG67" s="136"/>
      <c r="FH67" s="136"/>
      <c r="FI67" s="136"/>
      <c r="FJ67" s="136"/>
      <c r="FK67" s="136"/>
      <c r="FL67" s="136"/>
      <c r="FM67" s="136"/>
      <c r="FN67" s="136"/>
      <c r="FO67" s="136"/>
      <c r="FP67" s="136"/>
      <c r="FQ67" s="136"/>
      <c r="FR67" s="136"/>
      <c r="FS67" s="136"/>
      <c r="FT67" s="136"/>
      <c r="FU67" s="136"/>
      <c r="FV67" s="136"/>
      <c r="FW67" s="136"/>
      <c r="FX67" s="136"/>
      <c r="FY67" s="136"/>
      <c r="FZ67" s="136"/>
      <c r="GA67" s="136"/>
      <c r="GB67" s="136"/>
      <c r="GC67" s="136"/>
      <c r="GD67" s="136"/>
      <c r="GE67" s="136"/>
      <c r="GF67" s="136"/>
      <c r="GG67" s="136"/>
      <c r="GH67" s="136"/>
      <c r="GI67" s="136"/>
      <c r="GJ67" s="136"/>
      <c r="GK67" s="136"/>
      <c r="GL67" s="136"/>
      <c r="GM67" s="136"/>
      <c r="GN67" s="136"/>
      <c r="GO67" s="136"/>
      <c r="GP67" s="136"/>
      <c r="GQ67" s="136"/>
      <c r="GR67" s="136"/>
      <c r="GS67" s="136"/>
      <c r="GT67" s="136"/>
      <c r="GU67" s="136"/>
      <c r="GV67" s="136"/>
      <c r="GW67" s="136"/>
      <c r="GX67" s="136"/>
      <c r="GY67" s="136"/>
      <c r="GZ67" s="136"/>
      <c r="HA67" s="136"/>
      <c r="HB67" s="136"/>
      <c r="HC67" s="136"/>
      <c r="HD67" s="136"/>
      <c r="HE67" s="136"/>
      <c r="HF67" s="136"/>
      <c r="HG67" s="136"/>
      <c r="HH67" s="136"/>
      <c r="HI67" s="136"/>
      <c r="HJ67" s="136"/>
      <c r="HK67" s="136"/>
      <c r="HL67" s="136"/>
      <c r="HM67" s="136"/>
      <c r="HN67" s="136"/>
      <c r="HO67" s="136"/>
      <c r="HP67" s="136"/>
      <c r="HQ67" s="136"/>
      <c r="HR67" s="136"/>
      <c r="HS67" s="136"/>
      <c r="HT67" s="136"/>
      <c r="HU67" s="136"/>
      <c r="HV67" s="136"/>
      <c r="HW67" s="136"/>
      <c r="HX67" s="136"/>
      <c r="HY67" s="136"/>
      <c r="HZ67" s="136"/>
      <c r="IA67" s="136"/>
      <c r="IB67" s="136"/>
      <c r="IC67" s="136"/>
      <c r="ID67" s="136"/>
      <c r="IE67" s="136"/>
      <c r="IF67" s="136"/>
      <c r="IG67" s="136"/>
      <c r="IH67" s="136"/>
      <c r="II67" s="136"/>
      <c r="IJ67" s="136"/>
      <c r="IK67" s="136"/>
      <c r="IL67" s="136"/>
      <c r="IM67" s="136"/>
      <c r="IN67" s="136"/>
      <c r="IO67" s="136"/>
      <c r="IP67" s="136"/>
      <c r="IQ67" s="136"/>
      <c r="IR67" s="136"/>
      <c r="IS67" s="136"/>
      <c r="IT67" s="136"/>
      <c r="IU67" s="136"/>
      <c r="IV67" s="136"/>
      <c r="IW67" s="136"/>
      <c r="IX67" s="136"/>
      <c r="IY67" s="136"/>
      <c r="IZ67" s="136"/>
      <c r="JA67" s="136"/>
      <c r="JB67" s="136"/>
      <c r="JC67" s="136"/>
      <c r="JD67" s="136"/>
      <c r="JE67" s="136"/>
      <c r="JF67" s="136"/>
      <c r="JG67" s="136"/>
      <c r="JH67" s="136"/>
      <c r="JI67" s="136"/>
      <c r="JJ67" s="136"/>
      <c r="JK67" s="136"/>
      <c r="JL67" s="136"/>
      <c r="JM67" s="136"/>
      <c r="JN67" s="136"/>
      <c r="JO67" s="136"/>
    </row>
    <row r="68" spans="1:275">
      <c r="A68" s="158"/>
      <c r="C68" s="159"/>
      <c r="E68" s="161"/>
      <c r="F68" s="177"/>
      <c r="G68" s="137"/>
      <c r="H68" s="137"/>
      <c r="I68" s="137"/>
      <c r="J68" s="186"/>
      <c r="K68" s="177"/>
      <c r="L68" s="177"/>
      <c r="M68" s="186"/>
      <c r="N68" s="177"/>
      <c r="O68" s="177"/>
      <c r="P68" s="186"/>
      <c r="Q68" s="177"/>
      <c r="R68" s="177"/>
      <c r="S68" s="186"/>
      <c r="T68" s="177"/>
      <c r="U68" s="177"/>
      <c r="V68" s="186"/>
      <c r="W68" s="177"/>
      <c r="X68" s="177"/>
      <c r="Y68" s="186"/>
      <c r="Z68" s="177"/>
      <c r="AA68" s="177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  <c r="BI68" s="136"/>
      <c r="BJ68" s="136"/>
      <c r="BK68" s="136"/>
      <c r="BL68" s="136"/>
      <c r="BM68" s="136"/>
      <c r="BN68" s="136"/>
      <c r="BO68" s="136"/>
      <c r="BP68" s="136"/>
      <c r="BQ68" s="136"/>
      <c r="BR68" s="136"/>
      <c r="BS68" s="136"/>
      <c r="BT68" s="136"/>
      <c r="BU68" s="136"/>
      <c r="BV68" s="136"/>
      <c r="BW68" s="136"/>
      <c r="BX68" s="136"/>
      <c r="BY68" s="136"/>
      <c r="BZ68" s="136"/>
      <c r="CA68" s="136"/>
      <c r="CB68" s="136"/>
      <c r="CC68" s="136"/>
      <c r="CD68" s="136"/>
      <c r="CE68" s="136"/>
      <c r="CF68" s="136"/>
      <c r="CG68" s="136"/>
      <c r="CH68" s="136"/>
      <c r="CI68" s="136"/>
      <c r="CJ68" s="136"/>
      <c r="CK68" s="136"/>
      <c r="CL68" s="136"/>
      <c r="CM68" s="136"/>
      <c r="CN68" s="136"/>
      <c r="CO68" s="136"/>
      <c r="CP68" s="136"/>
      <c r="CQ68" s="136"/>
      <c r="CR68" s="136"/>
      <c r="CS68" s="136"/>
      <c r="CT68" s="136"/>
      <c r="CU68" s="136"/>
      <c r="CV68" s="136"/>
      <c r="CW68" s="136"/>
      <c r="CX68" s="136"/>
      <c r="CY68" s="136"/>
      <c r="CZ68" s="136"/>
      <c r="DA68" s="136"/>
      <c r="DB68" s="136"/>
      <c r="DC68" s="136"/>
      <c r="DD68" s="136"/>
      <c r="DE68" s="136"/>
      <c r="DF68" s="136"/>
      <c r="DG68" s="136"/>
      <c r="DH68" s="136"/>
      <c r="DI68" s="136"/>
      <c r="DJ68" s="136"/>
      <c r="DK68" s="136"/>
      <c r="DL68" s="136"/>
      <c r="DM68" s="136"/>
      <c r="DN68" s="136"/>
      <c r="DO68" s="136"/>
      <c r="DP68" s="136"/>
      <c r="DQ68" s="136"/>
      <c r="DR68" s="136"/>
      <c r="DS68" s="136"/>
      <c r="DT68" s="136"/>
      <c r="DU68" s="136"/>
      <c r="DV68" s="136"/>
      <c r="DW68" s="136"/>
      <c r="DX68" s="136"/>
      <c r="DY68" s="136"/>
      <c r="DZ68" s="136"/>
      <c r="EA68" s="136"/>
      <c r="EB68" s="136"/>
      <c r="EC68" s="136"/>
      <c r="ED68" s="136"/>
      <c r="EE68" s="136"/>
      <c r="EF68" s="136"/>
      <c r="EG68" s="136"/>
      <c r="EH68" s="136"/>
      <c r="EI68" s="136"/>
      <c r="EJ68" s="136"/>
      <c r="EK68" s="136"/>
      <c r="EL68" s="136"/>
      <c r="EM68" s="136"/>
      <c r="EN68" s="136"/>
      <c r="EO68" s="136"/>
      <c r="EP68" s="136"/>
      <c r="EQ68" s="136"/>
      <c r="ER68" s="136"/>
      <c r="ES68" s="136"/>
      <c r="ET68" s="136"/>
      <c r="EU68" s="136"/>
      <c r="EV68" s="136"/>
      <c r="EW68" s="136"/>
      <c r="EX68" s="136"/>
      <c r="EY68" s="136"/>
      <c r="EZ68" s="136"/>
      <c r="FA68" s="136"/>
      <c r="FB68" s="136"/>
      <c r="FC68" s="136"/>
      <c r="FD68" s="136"/>
      <c r="FE68" s="136"/>
      <c r="FF68" s="136"/>
      <c r="FG68" s="136"/>
      <c r="FH68" s="136"/>
      <c r="FI68" s="136"/>
      <c r="FJ68" s="136"/>
      <c r="FK68" s="136"/>
      <c r="FL68" s="136"/>
      <c r="FM68" s="136"/>
      <c r="FN68" s="136"/>
      <c r="FO68" s="136"/>
      <c r="FP68" s="136"/>
      <c r="FQ68" s="136"/>
      <c r="FR68" s="136"/>
      <c r="FS68" s="136"/>
      <c r="FT68" s="136"/>
      <c r="FU68" s="136"/>
      <c r="FV68" s="136"/>
      <c r="FW68" s="136"/>
      <c r="FX68" s="136"/>
      <c r="FY68" s="136"/>
      <c r="FZ68" s="136"/>
      <c r="GA68" s="136"/>
      <c r="GB68" s="136"/>
      <c r="GC68" s="136"/>
      <c r="GD68" s="136"/>
      <c r="GE68" s="136"/>
      <c r="GF68" s="136"/>
      <c r="GG68" s="136"/>
      <c r="GH68" s="136"/>
      <c r="GI68" s="136"/>
      <c r="GJ68" s="136"/>
      <c r="GK68" s="136"/>
      <c r="GL68" s="136"/>
      <c r="GM68" s="136"/>
      <c r="GN68" s="136"/>
      <c r="GO68" s="136"/>
      <c r="GP68" s="136"/>
      <c r="GQ68" s="136"/>
      <c r="GR68" s="136"/>
      <c r="GS68" s="136"/>
      <c r="GT68" s="136"/>
      <c r="GU68" s="136"/>
      <c r="GV68" s="136"/>
      <c r="GW68" s="136"/>
      <c r="GX68" s="136"/>
      <c r="GY68" s="136"/>
      <c r="GZ68" s="136"/>
      <c r="HA68" s="136"/>
      <c r="HB68" s="136"/>
      <c r="HC68" s="136"/>
      <c r="HD68" s="136"/>
      <c r="HE68" s="136"/>
      <c r="HF68" s="136"/>
      <c r="HG68" s="136"/>
      <c r="HH68" s="136"/>
      <c r="HI68" s="136"/>
      <c r="HJ68" s="136"/>
      <c r="HK68" s="136"/>
      <c r="HL68" s="136"/>
      <c r="HM68" s="136"/>
      <c r="HN68" s="136"/>
      <c r="HO68" s="136"/>
      <c r="HP68" s="136"/>
      <c r="HQ68" s="136"/>
      <c r="HR68" s="136"/>
      <c r="HS68" s="136"/>
      <c r="HT68" s="136"/>
      <c r="HU68" s="136"/>
      <c r="HV68" s="136"/>
      <c r="HW68" s="136"/>
      <c r="HX68" s="136"/>
      <c r="HY68" s="136"/>
      <c r="HZ68" s="136"/>
      <c r="IA68" s="136"/>
      <c r="IB68" s="136"/>
      <c r="IC68" s="136"/>
      <c r="ID68" s="136"/>
      <c r="IE68" s="136"/>
      <c r="IF68" s="136"/>
      <c r="IG68" s="136"/>
      <c r="IH68" s="136"/>
      <c r="II68" s="136"/>
      <c r="IJ68" s="136"/>
      <c r="IK68" s="136"/>
      <c r="IL68" s="136"/>
      <c r="IM68" s="136"/>
      <c r="IN68" s="136"/>
      <c r="IO68" s="136"/>
      <c r="IP68" s="136"/>
      <c r="IQ68" s="136"/>
      <c r="IR68" s="136"/>
      <c r="IS68" s="136"/>
      <c r="IT68" s="136"/>
      <c r="IU68" s="136"/>
      <c r="IV68" s="136"/>
      <c r="IW68" s="136"/>
      <c r="IX68" s="136"/>
      <c r="IY68" s="136"/>
      <c r="IZ68" s="136"/>
      <c r="JA68" s="136"/>
      <c r="JB68" s="136"/>
      <c r="JC68" s="136"/>
      <c r="JD68" s="136"/>
      <c r="JE68" s="136"/>
      <c r="JF68" s="136"/>
      <c r="JG68" s="136"/>
      <c r="JH68" s="136"/>
      <c r="JI68" s="136"/>
      <c r="JJ68" s="136"/>
      <c r="JK68" s="136"/>
      <c r="JL68" s="136"/>
      <c r="JM68" s="136"/>
      <c r="JN68" s="136"/>
      <c r="JO68" s="136"/>
    </row>
    <row r="69" spans="1:275">
      <c r="A69" s="158"/>
      <c r="C69" s="159"/>
      <c r="E69" s="161"/>
      <c r="F69" s="177"/>
      <c r="G69" s="137"/>
      <c r="H69" s="137"/>
      <c r="I69" s="137"/>
      <c r="J69" s="186"/>
      <c r="K69" s="177"/>
      <c r="L69" s="177"/>
      <c r="M69" s="186"/>
      <c r="N69" s="177"/>
      <c r="O69" s="177"/>
      <c r="P69" s="186"/>
      <c r="Q69" s="177"/>
      <c r="R69" s="177"/>
      <c r="S69" s="186"/>
      <c r="T69" s="177"/>
      <c r="U69" s="177"/>
      <c r="V69" s="186"/>
      <c r="W69" s="177"/>
      <c r="X69" s="177"/>
      <c r="Y69" s="186"/>
      <c r="Z69" s="177"/>
      <c r="AA69" s="177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  <c r="BI69" s="136"/>
      <c r="BJ69" s="136"/>
      <c r="BK69" s="136"/>
      <c r="BL69" s="136"/>
      <c r="BM69" s="136"/>
      <c r="BN69" s="136"/>
      <c r="BO69" s="136"/>
      <c r="BP69" s="136"/>
      <c r="BQ69" s="136"/>
      <c r="BR69" s="136"/>
      <c r="BS69" s="136"/>
      <c r="BT69" s="136"/>
      <c r="BU69" s="136"/>
      <c r="BV69" s="136"/>
      <c r="BW69" s="136"/>
      <c r="BX69" s="136"/>
      <c r="BY69" s="136"/>
      <c r="BZ69" s="136"/>
      <c r="CA69" s="136"/>
      <c r="CB69" s="136"/>
      <c r="CC69" s="136"/>
      <c r="CD69" s="136"/>
      <c r="CE69" s="136"/>
      <c r="CF69" s="136"/>
      <c r="CG69" s="136"/>
      <c r="CH69" s="136"/>
      <c r="CI69" s="136"/>
      <c r="CJ69" s="136"/>
      <c r="CK69" s="136"/>
      <c r="CL69" s="136"/>
      <c r="CM69" s="136"/>
      <c r="CN69" s="136"/>
      <c r="CO69" s="136"/>
      <c r="CP69" s="136"/>
      <c r="CQ69" s="136"/>
      <c r="CR69" s="136"/>
      <c r="CS69" s="136"/>
      <c r="CT69" s="136"/>
      <c r="CU69" s="136"/>
      <c r="CV69" s="136"/>
      <c r="CW69" s="136"/>
      <c r="CX69" s="136"/>
      <c r="CY69" s="136"/>
      <c r="CZ69" s="136"/>
      <c r="DA69" s="136"/>
      <c r="DB69" s="136"/>
      <c r="DC69" s="136"/>
      <c r="DD69" s="136"/>
      <c r="DE69" s="136"/>
      <c r="DF69" s="136"/>
      <c r="DG69" s="136"/>
      <c r="DH69" s="136"/>
      <c r="DI69" s="136"/>
      <c r="DJ69" s="136"/>
      <c r="DK69" s="136"/>
      <c r="DL69" s="136"/>
      <c r="DM69" s="136"/>
      <c r="DN69" s="136"/>
      <c r="DO69" s="136"/>
      <c r="DP69" s="136"/>
      <c r="DQ69" s="136"/>
      <c r="DR69" s="136"/>
      <c r="DS69" s="136"/>
      <c r="DT69" s="136"/>
      <c r="DU69" s="136"/>
      <c r="DV69" s="136"/>
      <c r="DW69" s="136"/>
      <c r="DX69" s="136"/>
      <c r="DY69" s="136"/>
      <c r="DZ69" s="136"/>
      <c r="EA69" s="136"/>
      <c r="EB69" s="136"/>
      <c r="EC69" s="136"/>
      <c r="ED69" s="136"/>
      <c r="EE69" s="136"/>
      <c r="EF69" s="136"/>
      <c r="EG69" s="136"/>
      <c r="EH69" s="136"/>
      <c r="EI69" s="136"/>
      <c r="EJ69" s="136"/>
      <c r="EK69" s="136"/>
      <c r="EL69" s="136"/>
      <c r="EM69" s="136"/>
      <c r="EN69" s="136"/>
      <c r="EO69" s="136"/>
      <c r="EP69" s="136"/>
      <c r="EQ69" s="136"/>
      <c r="ER69" s="136"/>
      <c r="ES69" s="136"/>
      <c r="ET69" s="136"/>
      <c r="EU69" s="136"/>
      <c r="EV69" s="136"/>
      <c r="EW69" s="136"/>
      <c r="EX69" s="136"/>
      <c r="EY69" s="136"/>
      <c r="EZ69" s="136"/>
      <c r="FA69" s="136"/>
      <c r="FB69" s="136"/>
      <c r="FC69" s="136"/>
      <c r="FD69" s="136"/>
      <c r="FE69" s="136"/>
      <c r="FF69" s="136"/>
      <c r="FG69" s="136"/>
      <c r="FH69" s="136"/>
      <c r="FI69" s="136"/>
      <c r="FJ69" s="136"/>
      <c r="FK69" s="136"/>
      <c r="FL69" s="136"/>
      <c r="FM69" s="136"/>
      <c r="FN69" s="136"/>
      <c r="FO69" s="136"/>
      <c r="FP69" s="136"/>
      <c r="FQ69" s="136"/>
      <c r="FR69" s="136"/>
      <c r="FS69" s="136"/>
      <c r="FT69" s="136"/>
      <c r="FU69" s="136"/>
      <c r="FV69" s="136"/>
      <c r="FW69" s="136"/>
      <c r="FX69" s="136"/>
      <c r="FY69" s="136"/>
      <c r="FZ69" s="136"/>
      <c r="GA69" s="136"/>
      <c r="GB69" s="136"/>
      <c r="GC69" s="136"/>
      <c r="GD69" s="136"/>
      <c r="GE69" s="136"/>
      <c r="GF69" s="136"/>
      <c r="GG69" s="136"/>
      <c r="GH69" s="136"/>
      <c r="GI69" s="136"/>
      <c r="GJ69" s="136"/>
      <c r="GK69" s="136"/>
      <c r="GL69" s="136"/>
      <c r="GM69" s="136"/>
      <c r="GN69" s="136"/>
      <c r="GO69" s="136"/>
      <c r="GP69" s="136"/>
      <c r="GQ69" s="136"/>
      <c r="GR69" s="136"/>
      <c r="GS69" s="136"/>
      <c r="GT69" s="136"/>
      <c r="GU69" s="136"/>
      <c r="GV69" s="136"/>
      <c r="GW69" s="136"/>
      <c r="GX69" s="136"/>
      <c r="GY69" s="136"/>
      <c r="GZ69" s="136"/>
      <c r="HA69" s="136"/>
      <c r="HB69" s="136"/>
      <c r="HC69" s="136"/>
      <c r="HD69" s="136"/>
      <c r="HE69" s="136"/>
      <c r="HF69" s="136"/>
      <c r="HG69" s="136"/>
      <c r="HH69" s="136"/>
      <c r="HI69" s="136"/>
      <c r="HJ69" s="136"/>
      <c r="HK69" s="136"/>
      <c r="HL69" s="136"/>
      <c r="HM69" s="136"/>
      <c r="HN69" s="136"/>
      <c r="HO69" s="136"/>
      <c r="HP69" s="136"/>
      <c r="HQ69" s="136"/>
      <c r="HR69" s="136"/>
      <c r="HS69" s="136"/>
      <c r="HT69" s="136"/>
      <c r="HU69" s="136"/>
      <c r="HV69" s="136"/>
      <c r="HW69" s="136"/>
      <c r="HX69" s="136"/>
      <c r="HY69" s="136"/>
      <c r="HZ69" s="136"/>
      <c r="IA69" s="136"/>
      <c r="IB69" s="136"/>
      <c r="IC69" s="136"/>
      <c r="ID69" s="136"/>
      <c r="IE69" s="136"/>
      <c r="IF69" s="136"/>
      <c r="IG69" s="136"/>
      <c r="IH69" s="136"/>
      <c r="II69" s="136"/>
      <c r="IJ69" s="136"/>
      <c r="IK69" s="136"/>
      <c r="IL69" s="136"/>
      <c r="IM69" s="136"/>
      <c r="IN69" s="136"/>
      <c r="IO69" s="136"/>
      <c r="IP69" s="136"/>
      <c r="IQ69" s="136"/>
      <c r="IR69" s="136"/>
      <c r="IS69" s="136"/>
      <c r="IT69" s="136"/>
      <c r="IU69" s="136"/>
      <c r="IV69" s="136"/>
      <c r="IW69" s="136"/>
      <c r="IX69" s="136"/>
      <c r="IY69" s="136"/>
      <c r="IZ69" s="136"/>
      <c r="JA69" s="136"/>
      <c r="JB69" s="136"/>
      <c r="JC69" s="136"/>
      <c r="JD69" s="136"/>
      <c r="JE69" s="136"/>
      <c r="JF69" s="136"/>
      <c r="JG69" s="136"/>
      <c r="JH69" s="136"/>
      <c r="JI69" s="136"/>
      <c r="JJ69" s="136"/>
      <c r="JK69" s="136"/>
      <c r="JL69" s="136"/>
      <c r="JM69" s="136"/>
      <c r="JN69" s="136"/>
      <c r="JO69" s="136"/>
    </row>
    <row r="70" spans="1:275">
      <c r="A70" s="158"/>
      <c r="C70" s="159"/>
      <c r="E70" s="161"/>
      <c r="F70" s="177"/>
      <c r="G70" s="137"/>
      <c r="H70" s="137"/>
      <c r="I70" s="137"/>
      <c r="J70" s="186"/>
      <c r="K70" s="177"/>
      <c r="L70" s="177"/>
      <c r="M70" s="186"/>
      <c r="N70" s="177"/>
      <c r="O70" s="177"/>
      <c r="P70" s="186"/>
      <c r="Q70" s="177"/>
      <c r="R70" s="177"/>
      <c r="S70" s="186"/>
      <c r="T70" s="177"/>
      <c r="U70" s="177"/>
      <c r="V70" s="186"/>
      <c r="W70" s="177"/>
      <c r="X70" s="177"/>
      <c r="Y70" s="186"/>
      <c r="Z70" s="177"/>
      <c r="AA70" s="177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  <c r="BI70" s="136"/>
      <c r="BJ70" s="136"/>
      <c r="BK70" s="136"/>
      <c r="BL70" s="136"/>
      <c r="BM70" s="136"/>
      <c r="BN70" s="136"/>
      <c r="BO70" s="136"/>
      <c r="BP70" s="136"/>
      <c r="BQ70" s="136"/>
      <c r="BR70" s="136"/>
      <c r="BS70" s="136"/>
      <c r="BT70" s="136"/>
      <c r="BU70" s="136"/>
      <c r="BV70" s="136"/>
      <c r="BW70" s="136"/>
      <c r="BX70" s="136"/>
      <c r="BY70" s="136"/>
      <c r="BZ70" s="136"/>
      <c r="CA70" s="136"/>
      <c r="CB70" s="136"/>
      <c r="CC70" s="136"/>
      <c r="CD70" s="136"/>
      <c r="CE70" s="136"/>
      <c r="CF70" s="136"/>
      <c r="CG70" s="136"/>
      <c r="CH70" s="136"/>
      <c r="CI70" s="136"/>
      <c r="CJ70" s="136"/>
      <c r="CK70" s="136"/>
      <c r="CL70" s="136"/>
      <c r="CM70" s="136"/>
      <c r="CN70" s="136"/>
      <c r="CO70" s="136"/>
      <c r="CP70" s="136"/>
      <c r="CQ70" s="136"/>
      <c r="CR70" s="136"/>
      <c r="CS70" s="136"/>
      <c r="CT70" s="136"/>
      <c r="CU70" s="136"/>
      <c r="CV70" s="136"/>
      <c r="CW70" s="136"/>
      <c r="CX70" s="136"/>
      <c r="CY70" s="136"/>
      <c r="CZ70" s="136"/>
      <c r="DA70" s="136"/>
      <c r="DB70" s="136"/>
      <c r="DC70" s="136"/>
      <c r="DD70" s="136"/>
      <c r="DE70" s="136"/>
      <c r="DF70" s="136"/>
      <c r="DG70" s="136"/>
      <c r="DH70" s="136"/>
      <c r="DI70" s="136"/>
      <c r="DJ70" s="136"/>
      <c r="DK70" s="136"/>
      <c r="DL70" s="136"/>
      <c r="DM70" s="136"/>
      <c r="DN70" s="136"/>
      <c r="DO70" s="136"/>
      <c r="DP70" s="136"/>
      <c r="DQ70" s="136"/>
      <c r="DR70" s="136"/>
      <c r="DS70" s="136"/>
      <c r="DT70" s="136"/>
      <c r="DU70" s="136"/>
      <c r="DV70" s="136"/>
      <c r="DW70" s="136"/>
      <c r="DX70" s="136"/>
      <c r="DY70" s="136"/>
      <c r="DZ70" s="136"/>
      <c r="EA70" s="136"/>
      <c r="EB70" s="136"/>
      <c r="EC70" s="136"/>
      <c r="ED70" s="136"/>
      <c r="EE70" s="136"/>
      <c r="EF70" s="136"/>
      <c r="EG70" s="136"/>
      <c r="EH70" s="136"/>
      <c r="EI70" s="136"/>
      <c r="EJ70" s="136"/>
      <c r="EK70" s="136"/>
      <c r="EL70" s="136"/>
      <c r="EM70" s="136"/>
      <c r="EN70" s="136"/>
      <c r="EO70" s="136"/>
      <c r="EP70" s="136"/>
      <c r="EQ70" s="136"/>
      <c r="ER70" s="136"/>
      <c r="ES70" s="136"/>
      <c r="ET70" s="136"/>
      <c r="EU70" s="136"/>
      <c r="EV70" s="136"/>
      <c r="EW70" s="136"/>
      <c r="EX70" s="136"/>
      <c r="EY70" s="136"/>
      <c r="EZ70" s="136"/>
      <c r="FA70" s="136"/>
      <c r="FB70" s="136"/>
      <c r="FC70" s="136"/>
      <c r="FD70" s="136"/>
      <c r="FE70" s="136"/>
      <c r="FF70" s="136"/>
      <c r="FG70" s="136"/>
      <c r="FH70" s="136"/>
      <c r="FI70" s="136"/>
      <c r="FJ70" s="136"/>
      <c r="FK70" s="136"/>
      <c r="FL70" s="136"/>
      <c r="FM70" s="136"/>
      <c r="FN70" s="136"/>
      <c r="FO70" s="136"/>
      <c r="FP70" s="136"/>
      <c r="FQ70" s="136"/>
      <c r="FR70" s="136"/>
      <c r="FS70" s="136"/>
      <c r="FT70" s="136"/>
      <c r="FU70" s="136"/>
      <c r="FV70" s="136"/>
      <c r="FW70" s="136"/>
      <c r="FX70" s="136"/>
      <c r="FY70" s="136"/>
      <c r="FZ70" s="136"/>
      <c r="GA70" s="136"/>
      <c r="GB70" s="136"/>
      <c r="GC70" s="136"/>
      <c r="GD70" s="136"/>
      <c r="GE70" s="136"/>
      <c r="GF70" s="136"/>
      <c r="GG70" s="136"/>
      <c r="GH70" s="136"/>
      <c r="GI70" s="136"/>
      <c r="GJ70" s="136"/>
      <c r="GK70" s="136"/>
      <c r="GL70" s="136"/>
      <c r="GM70" s="136"/>
      <c r="GN70" s="136"/>
      <c r="GO70" s="136"/>
      <c r="GP70" s="136"/>
      <c r="GQ70" s="136"/>
      <c r="GR70" s="136"/>
      <c r="GS70" s="136"/>
      <c r="GT70" s="136"/>
      <c r="GU70" s="136"/>
      <c r="GV70" s="136"/>
      <c r="GW70" s="136"/>
      <c r="GX70" s="136"/>
      <c r="GY70" s="136"/>
      <c r="GZ70" s="136"/>
      <c r="HA70" s="136"/>
      <c r="HB70" s="136"/>
      <c r="HC70" s="136"/>
      <c r="HD70" s="136"/>
      <c r="HE70" s="136"/>
      <c r="HF70" s="136"/>
      <c r="HG70" s="136"/>
      <c r="HH70" s="136"/>
      <c r="HI70" s="136"/>
      <c r="HJ70" s="136"/>
      <c r="HK70" s="136"/>
      <c r="HL70" s="136"/>
      <c r="HM70" s="136"/>
      <c r="HN70" s="136"/>
      <c r="HO70" s="136"/>
      <c r="HP70" s="136"/>
      <c r="HQ70" s="136"/>
      <c r="HR70" s="136"/>
      <c r="HS70" s="136"/>
      <c r="HT70" s="136"/>
      <c r="HU70" s="136"/>
      <c r="HV70" s="136"/>
      <c r="HW70" s="136"/>
      <c r="HX70" s="136"/>
      <c r="HY70" s="136"/>
      <c r="HZ70" s="136"/>
      <c r="IA70" s="136"/>
      <c r="IB70" s="136"/>
      <c r="IC70" s="136"/>
      <c r="ID70" s="136"/>
      <c r="IE70" s="136"/>
      <c r="IF70" s="136"/>
      <c r="IG70" s="136"/>
      <c r="IH70" s="136"/>
      <c r="II70" s="136"/>
      <c r="IJ70" s="136"/>
      <c r="IK70" s="136"/>
      <c r="IL70" s="136"/>
      <c r="IM70" s="136"/>
      <c r="IN70" s="136"/>
      <c r="IO70" s="136"/>
      <c r="IP70" s="136"/>
      <c r="IQ70" s="136"/>
      <c r="IR70" s="136"/>
      <c r="IS70" s="136"/>
      <c r="IT70" s="136"/>
      <c r="IU70" s="136"/>
      <c r="IV70" s="136"/>
      <c r="IW70" s="136"/>
      <c r="IX70" s="136"/>
      <c r="IY70" s="136"/>
      <c r="IZ70" s="136"/>
      <c r="JA70" s="136"/>
      <c r="JB70" s="136"/>
      <c r="JC70" s="136"/>
      <c r="JD70" s="136"/>
      <c r="JE70" s="136"/>
      <c r="JF70" s="136"/>
      <c r="JG70" s="136"/>
      <c r="JH70" s="136"/>
      <c r="JI70" s="136"/>
      <c r="JJ70" s="136"/>
      <c r="JK70" s="136"/>
      <c r="JL70" s="136"/>
      <c r="JM70" s="136"/>
      <c r="JN70" s="136"/>
      <c r="JO70" s="136"/>
    </row>
    <row r="71" spans="1:275">
      <c r="A71" s="158"/>
      <c r="C71" s="159"/>
      <c r="E71" s="161"/>
      <c r="F71" s="177"/>
      <c r="G71" s="137"/>
      <c r="H71" s="137"/>
      <c r="I71" s="137"/>
      <c r="J71" s="186"/>
      <c r="K71" s="177"/>
      <c r="L71" s="177"/>
      <c r="M71" s="186"/>
      <c r="N71" s="177"/>
      <c r="O71" s="177"/>
      <c r="P71" s="186"/>
      <c r="Q71" s="177"/>
      <c r="R71" s="177"/>
      <c r="S71" s="186"/>
      <c r="T71" s="177"/>
      <c r="U71" s="177"/>
      <c r="V71" s="186"/>
      <c r="W71" s="177"/>
      <c r="X71" s="177"/>
      <c r="Y71" s="186"/>
      <c r="Z71" s="177"/>
      <c r="AA71" s="177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  <c r="BI71" s="136"/>
      <c r="BJ71" s="136"/>
      <c r="BK71" s="136"/>
      <c r="BL71" s="136"/>
      <c r="BM71" s="136"/>
      <c r="BN71" s="136"/>
      <c r="BO71" s="136"/>
      <c r="BP71" s="136"/>
      <c r="BQ71" s="136"/>
      <c r="BR71" s="136"/>
      <c r="BS71" s="136"/>
      <c r="BT71" s="136"/>
      <c r="BU71" s="136"/>
      <c r="BV71" s="136"/>
      <c r="BW71" s="136"/>
      <c r="BX71" s="136"/>
      <c r="BY71" s="136"/>
      <c r="BZ71" s="136"/>
      <c r="CA71" s="136"/>
      <c r="CB71" s="136"/>
      <c r="CC71" s="136"/>
      <c r="CD71" s="136"/>
      <c r="CE71" s="136"/>
      <c r="CF71" s="136"/>
      <c r="CG71" s="136"/>
      <c r="CH71" s="136"/>
      <c r="CI71" s="136"/>
      <c r="CJ71" s="136"/>
      <c r="CK71" s="136"/>
      <c r="CL71" s="136"/>
      <c r="CM71" s="136"/>
      <c r="CN71" s="136"/>
      <c r="CO71" s="136"/>
      <c r="CP71" s="136"/>
      <c r="CQ71" s="136"/>
      <c r="CR71" s="136"/>
      <c r="CS71" s="136"/>
      <c r="CT71" s="136"/>
      <c r="CU71" s="136"/>
      <c r="CV71" s="136"/>
      <c r="CW71" s="136"/>
      <c r="CX71" s="136"/>
      <c r="CY71" s="136"/>
      <c r="CZ71" s="136"/>
      <c r="DA71" s="136"/>
      <c r="DB71" s="136"/>
      <c r="DC71" s="136"/>
      <c r="DD71" s="136"/>
      <c r="DE71" s="136"/>
      <c r="DF71" s="136"/>
      <c r="DG71" s="136"/>
      <c r="DH71" s="136"/>
      <c r="DI71" s="136"/>
      <c r="DJ71" s="136"/>
      <c r="DK71" s="136"/>
      <c r="DL71" s="136"/>
      <c r="DM71" s="136"/>
      <c r="DN71" s="136"/>
      <c r="DO71" s="136"/>
      <c r="DP71" s="136"/>
      <c r="DQ71" s="136"/>
      <c r="DR71" s="136"/>
      <c r="DS71" s="136"/>
      <c r="DT71" s="136"/>
      <c r="DU71" s="136"/>
      <c r="DV71" s="136"/>
      <c r="DW71" s="136"/>
      <c r="DX71" s="136"/>
      <c r="DY71" s="136"/>
      <c r="DZ71" s="136"/>
      <c r="EA71" s="136"/>
      <c r="EB71" s="136"/>
      <c r="EC71" s="136"/>
      <c r="ED71" s="136"/>
      <c r="EE71" s="136"/>
      <c r="EF71" s="136"/>
      <c r="EG71" s="136"/>
      <c r="EH71" s="136"/>
      <c r="EI71" s="136"/>
      <c r="EJ71" s="136"/>
      <c r="EK71" s="136"/>
      <c r="EL71" s="136"/>
      <c r="EM71" s="136"/>
      <c r="EN71" s="136"/>
      <c r="EO71" s="136"/>
      <c r="EP71" s="136"/>
      <c r="EQ71" s="136"/>
      <c r="ER71" s="136"/>
      <c r="ES71" s="136"/>
      <c r="ET71" s="136"/>
      <c r="EU71" s="136"/>
      <c r="EV71" s="136"/>
      <c r="EW71" s="136"/>
      <c r="EX71" s="136"/>
      <c r="EY71" s="136"/>
      <c r="EZ71" s="136"/>
      <c r="FA71" s="136"/>
      <c r="FB71" s="136"/>
      <c r="FC71" s="136"/>
      <c r="FD71" s="136"/>
      <c r="FE71" s="136"/>
      <c r="FF71" s="136"/>
      <c r="FG71" s="136"/>
      <c r="FH71" s="136"/>
      <c r="FI71" s="136"/>
      <c r="FJ71" s="136"/>
      <c r="FK71" s="136"/>
      <c r="FL71" s="136"/>
      <c r="FM71" s="136"/>
      <c r="FN71" s="136"/>
      <c r="FO71" s="136"/>
      <c r="FP71" s="136"/>
      <c r="FQ71" s="136"/>
      <c r="FR71" s="136"/>
      <c r="FS71" s="136"/>
      <c r="FT71" s="136"/>
      <c r="FU71" s="136"/>
      <c r="FV71" s="136"/>
      <c r="FW71" s="136"/>
      <c r="FX71" s="136"/>
      <c r="FY71" s="136"/>
      <c r="FZ71" s="136"/>
      <c r="GA71" s="136"/>
      <c r="GB71" s="136"/>
      <c r="GC71" s="136"/>
      <c r="GD71" s="136"/>
      <c r="GE71" s="136"/>
      <c r="GF71" s="136"/>
      <c r="GG71" s="136"/>
      <c r="GH71" s="136"/>
      <c r="GI71" s="136"/>
      <c r="GJ71" s="136"/>
      <c r="GK71" s="136"/>
      <c r="GL71" s="136"/>
      <c r="GM71" s="136"/>
      <c r="GN71" s="136"/>
      <c r="GO71" s="136"/>
      <c r="GP71" s="136"/>
      <c r="GQ71" s="136"/>
      <c r="GR71" s="136"/>
      <c r="GS71" s="136"/>
      <c r="GT71" s="136"/>
      <c r="GU71" s="136"/>
      <c r="GV71" s="136"/>
      <c r="GW71" s="136"/>
      <c r="GX71" s="136"/>
      <c r="GY71" s="136"/>
      <c r="GZ71" s="136"/>
      <c r="HA71" s="136"/>
      <c r="HB71" s="136"/>
      <c r="HC71" s="136"/>
      <c r="HD71" s="136"/>
      <c r="HE71" s="136"/>
      <c r="HF71" s="136"/>
      <c r="HG71" s="136"/>
      <c r="HH71" s="136"/>
      <c r="HI71" s="136"/>
      <c r="HJ71" s="136"/>
      <c r="HK71" s="136"/>
      <c r="HL71" s="136"/>
      <c r="HM71" s="136"/>
      <c r="HN71" s="136"/>
      <c r="HO71" s="136"/>
      <c r="HP71" s="136"/>
      <c r="HQ71" s="136"/>
      <c r="HR71" s="136"/>
      <c r="HS71" s="136"/>
      <c r="HT71" s="136"/>
      <c r="HU71" s="136"/>
      <c r="HV71" s="136"/>
      <c r="HW71" s="136"/>
      <c r="HX71" s="136"/>
      <c r="HY71" s="136"/>
      <c r="HZ71" s="136"/>
      <c r="IA71" s="136"/>
      <c r="IB71" s="136"/>
      <c r="IC71" s="136"/>
      <c r="ID71" s="136"/>
      <c r="IE71" s="136"/>
      <c r="IF71" s="136"/>
      <c r="IG71" s="136"/>
      <c r="IH71" s="136"/>
      <c r="II71" s="136"/>
      <c r="IJ71" s="136"/>
      <c r="IK71" s="136"/>
      <c r="IL71" s="136"/>
      <c r="IM71" s="136"/>
      <c r="IN71" s="136"/>
      <c r="IO71" s="136"/>
      <c r="IP71" s="136"/>
      <c r="IQ71" s="136"/>
      <c r="IR71" s="136"/>
      <c r="IS71" s="136"/>
      <c r="IT71" s="136"/>
      <c r="IU71" s="136"/>
      <c r="IV71" s="136"/>
      <c r="IW71" s="136"/>
      <c r="IX71" s="136"/>
      <c r="IY71" s="136"/>
      <c r="IZ71" s="136"/>
      <c r="JA71" s="136"/>
      <c r="JB71" s="136"/>
      <c r="JC71" s="136"/>
      <c r="JD71" s="136"/>
      <c r="JE71" s="136"/>
      <c r="JF71" s="136"/>
      <c r="JG71" s="136"/>
      <c r="JH71" s="136"/>
      <c r="JI71" s="136"/>
      <c r="JJ71" s="136"/>
      <c r="JK71" s="136"/>
      <c r="JL71" s="136"/>
      <c r="JM71" s="136"/>
      <c r="JN71" s="136"/>
      <c r="JO71" s="136"/>
    </row>
    <row r="72" spans="1:275">
      <c r="A72" s="158"/>
      <c r="C72" s="159"/>
      <c r="E72" s="161"/>
      <c r="F72" s="177"/>
      <c r="G72" s="137"/>
      <c r="H72" s="137"/>
      <c r="I72" s="137"/>
      <c r="J72" s="186"/>
      <c r="K72" s="177"/>
      <c r="L72" s="177"/>
      <c r="M72" s="186"/>
      <c r="N72" s="177"/>
      <c r="O72" s="177"/>
      <c r="P72" s="186"/>
      <c r="Q72" s="177"/>
      <c r="R72" s="177"/>
      <c r="S72" s="186"/>
      <c r="T72" s="177"/>
      <c r="U72" s="177"/>
      <c r="V72" s="186"/>
      <c r="W72" s="177"/>
      <c r="X72" s="177"/>
      <c r="Y72" s="186"/>
      <c r="Z72" s="177"/>
      <c r="AA72" s="177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  <c r="BI72" s="136"/>
      <c r="BJ72" s="136"/>
      <c r="BK72" s="136"/>
      <c r="BL72" s="136"/>
      <c r="BM72" s="136"/>
      <c r="BN72" s="136"/>
      <c r="BO72" s="136"/>
      <c r="BP72" s="136"/>
      <c r="BQ72" s="136"/>
      <c r="BR72" s="136"/>
      <c r="BS72" s="136"/>
      <c r="BT72" s="136"/>
      <c r="BU72" s="136"/>
      <c r="BV72" s="136"/>
      <c r="BW72" s="136"/>
      <c r="BX72" s="136"/>
      <c r="BY72" s="136"/>
      <c r="BZ72" s="136"/>
      <c r="CA72" s="136"/>
      <c r="CB72" s="136"/>
      <c r="CC72" s="136"/>
      <c r="CD72" s="136"/>
      <c r="CE72" s="136"/>
      <c r="CF72" s="136"/>
      <c r="CG72" s="136"/>
      <c r="CH72" s="136"/>
      <c r="CI72" s="136"/>
      <c r="CJ72" s="136"/>
      <c r="CK72" s="136"/>
      <c r="CL72" s="136"/>
      <c r="CM72" s="136"/>
      <c r="CN72" s="136"/>
      <c r="CO72" s="136"/>
      <c r="CP72" s="136"/>
      <c r="CQ72" s="136"/>
      <c r="CR72" s="136"/>
      <c r="CS72" s="136"/>
      <c r="CT72" s="136"/>
      <c r="CU72" s="136"/>
      <c r="CV72" s="136"/>
      <c r="CW72" s="136"/>
      <c r="CX72" s="136"/>
      <c r="CY72" s="136"/>
      <c r="CZ72" s="136"/>
      <c r="DA72" s="136"/>
      <c r="DB72" s="136"/>
      <c r="DC72" s="136"/>
      <c r="DD72" s="136"/>
      <c r="DE72" s="136"/>
      <c r="DF72" s="136"/>
      <c r="DG72" s="136"/>
      <c r="DH72" s="136"/>
      <c r="DI72" s="136"/>
      <c r="DJ72" s="136"/>
      <c r="DK72" s="136"/>
      <c r="DL72" s="136"/>
      <c r="DM72" s="136"/>
      <c r="DN72" s="136"/>
      <c r="DO72" s="136"/>
      <c r="DP72" s="136"/>
      <c r="DQ72" s="136"/>
      <c r="DR72" s="136"/>
      <c r="DS72" s="136"/>
      <c r="DT72" s="136"/>
      <c r="DU72" s="136"/>
      <c r="DV72" s="136"/>
      <c r="DW72" s="136"/>
      <c r="DX72" s="136"/>
      <c r="DY72" s="136"/>
      <c r="DZ72" s="136"/>
      <c r="EA72" s="136"/>
      <c r="EB72" s="136"/>
      <c r="EC72" s="136"/>
      <c r="ED72" s="136"/>
      <c r="EE72" s="136"/>
      <c r="EF72" s="136"/>
      <c r="EG72" s="136"/>
      <c r="EH72" s="136"/>
      <c r="EI72" s="136"/>
      <c r="EJ72" s="136"/>
      <c r="EK72" s="136"/>
      <c r="EL72" s="136"/>
      <c r="EM72" s="136"/>
      <c r="EN72" s="136"/>
      <c r="EO72" s="136"/>
      <c r="EP72" s="136"/>
      <c r="EQ72" s="136"/>
      <c r="ER72" s="136"/>
      <c r="ES72" s="136"/>
      <c r="ET72" s="136"/>
      <c r="EU72" s="136"/>
      <c r="EV72" s="136"/>
      <c r="EW72" s="136"/>
      <c r="EX72" s="136"/>
      <c r="EY72" s="136"/>
      <c r="EZ72" s="136"/>
      <c r="FA72" s="136"/>
      <c r="FB72" s="136"/>
      <c r="FC72" s="136"/>
      <c r="FD72" s="136"/>
      <c r="FE72" s="136"/>
      <c r="FF72" s="136"/>
      <c r="FG72" s="136"/>
      <c r="FH72" s="136"/>
      <c r="FI72" s="136"/>
      <c r="FJ72" s="136"/>
      <c r="FK72" s="136"/>
      <c r="FL72" s="136"/>
      <c r="FM72" s="136"/>
      <c r="FN72" s="136"/>
      <c r="FO72" s="136"/>
      <c r="FP72" s="136"/>
      <c r="FQ72" s="136"/>
      <c r="FR72" s="136"/>
      <c r="FS72" s="136"/>
      <c r="FT72" s="136"/>
      <c r="FU72" s="136"/>
      <c r="FV72" s="136"/>
      <c r="FW72" s="136"/>
      <c r="FX72" s="136"/>
      <c r="FY72" s="136"/>
      <c r="FZ72" s="136"/>
      <c r="GA72" s="136"/>
      <c r="GB72" s="136"/>
      <c r="GC72" s="136"/>
      <c r="GD72" s="136"/>
      <c r="GE72" s="136"/>
      <c r="GF72" s="136"/>
      <c r="GG72" s="136"/>
      <c r="GH72" s="136"/>
      <c r="GI72" s="136"/>
      <c r="GJ72" s="136"/>
      <c r="GK72" s="136"/>
      <c r="GL72" s="136"/>
      <c r="GM72" s="136"/>
      <c r="GN72" s="136"/>
      <c r="GO72" s="136"/>
      <c r="GP72" s="136"/>
      <c r="GQ72" s="136"/>
      <c r="GR72" s="136"/>
      <c r="GS72" s="136"/>
      <c r="GT72" s="136"/>
      <c r="GU72" s="136"/>
      <c r="GV72" s="136"/>
      <c r="GW72" s="136"/>
      <c r="GX72" s="136"/>
      <c r="GY72" s="136"/>
      <c r="GZ72" s="136"/>
      <c r="HA72" s="136"/>
      <c r="HB72" s="136"/>
      <c r="HC72" s="136"/>
      <c r="HD72" s="136"/>
      <c r="HE72" s="136"/>
      <c r="HF72" s="136"/>
      <c r="HG72" s="136"/>
      <c r="HH72" s="136"/>
      <c r="HI72" s="136"/>
      <c r="HJ72" s="136"/>
      <c r="HK72" s="136"/>
      <c r="HL72" s="136"/>
      <c r="HM72" s="136"/>
      <c r="HN72" s="136"/>
      <c r="HO72" s="136"/>
      <c r="HP72" s="136"/>
      <c r="HQ72" s="136"/>
      <c r="HR72" s="136"/>
      <c r="HS72" s="136"/>
      <c r="HT72" s="136"/>
      <c r="HU72" s="136"/>
      <c r="HV72" s="136"/>
      <c r="HW72" s="136"/>
      <c r="HX72" s="136"/>
      <c r="HY72" s="136"/>
      <c r="HZ72" s="136"/>
      <c r="IA72" s="136"/>
      <c r="IB72" s="136"/>
      <c r="IC72" s="136"/>
      <c r="ID72" s="136"/>
      <c r="IE72" s="136"/>
      <c r="IF72" s="136"/>
      <c r="IG72" s="136"/>
      <c r="IH72" s="136"/>
      <c r="II72" s="136"/>
      <c r="IJ72" s="136"/>
      <c r="IK72" s="136"/>
      <c r="IL72" s="136"/>
      <c r="IM72" s="136"/>
      <c r="IN72" s="136"/>
      <c r="IO72" s="136"/>
      <c r="IP72" s="136"/>
      <c r="IQ72" s="136"/>
      <c r="IR72" s="136"/>
      <c r="IS72" s="136"/>
      <c r="IT72" s="136"/>
      <c r="IU72" s="136"/>
      <c r="IV72" s="136"/>
      <c r="IW72" s="136"/>
      <c r="IX72" s="136"/>
      <c r="IY72" s="136"/>
      <c r="IZ72" s="136"/>
      <c r="JA72" s="136"/>
      <c r="JB72" s="136"/>
      <c r="JC72" s="136"/>
      <c r="JD72" s="136"/>
      <c r="JE72" s="136"/>
      <c r="JF72" s="136"/>
      <c r="JG72" s="136"/>
      <c r="JH72" s="136"/>
      <c r="JI72" s="136"/>
      <c r="JJ72" s="136"/>
      <c r="JK72" s="136"/>
      <c r="JL72" s="136"/>
      <c r="JM72" s="136"/>
      <c r="JN72" s="136"/>
      <c r="JO72" s="136"/>
    </row>
    <row r="73" spans="1:275">
      <c r="A73" s="158"/>
      <c r="C73" s="159"/>
      <c r="E73" s="161"/>
      <c r="F73" s="177"/>
      <c r="G73" s="137"/>
      <c r="H73" s="137"/>
      <c r="I73" s="137"/>
      <c r="J73" s="186"/>
      <c r="K73" s="177"/>
      <c r="L73" s="177"/>
      <c r="M73" s="186"/>
      <c r="N73" s="177"/>
      <c r="O73" s="177"/>
      <c r="P73" s="186"/>
      <c r="Q73" s="177"/>
      <c r="R73" s="177"/>
      <c r="S73" s="186"/>
      <c r="T73" s="177"/>
      <c r="U73" s="177"/>
      <c r="V73" s="186"/>
      <c r="W73" s="177"/>
      <c r="X73" s="177"/>
      <c r="Y73" s="186"/>
      <c r="Z73" s="177"/>
      <c r="AA73" s="177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  <c r="BI73" s="136"/>
      <c r="BJ73" s="136"/>
      <c r="BK73" s="136"/>
      <c r="BL73" s="136"/>
      <c r="BM73" s="136"/>
      <c r="BN73" s="136"/>
      <c r="BO73" s="136"/>
      <c r="BP73" s="136"/>
      <c r="BQ73" s="136"/>
      <c r="BR73" s="136"/>
      <c r="BS73" s="136"/>
      <c r="BT73" s="136"/>
      <c r="BU73" s="136"/>
      <c r="BV73" s="136"/>
      <c r="BW73" s="136"/>
      <c r="BX73" s="136"/>
      <c r="BY73" s="136"/>
      <c r="BZ73" s="136"/>
      <c r="CA73" s="136"/>
      <c r="CB73" s="136"/>
      <c r="CC73" s="136"/>
      <c r="CD73" s="136"/>
      <c r="CE73" s="136"/>
      <c r="CF73" s="136"/>
      <c r="CG73" s="136"/>
      <c r="CH73" s="136"/>
      <c r="CI73" s="136"/>
      <c r="CJ73" s="136"/>
      <c r="CK73" s="136"/>
      <c r="CL73" s="136"/>
      <c r="CM73" s="136"/>
      <c r="CN73" s="136"/>
      <c r="CO73" s="136"/>
      <c r="CP73" s="136"/>
      <c r="CQ73" s="136"/>
      <c r="CR73" s="136"/>
      <c r="CS73" s="136"/>
      <c r="CT73" s="136"/>
      <c r="CU73" s="136"/>
      <c r="CV73" s="136"/>
      <c r="CW73" s="136"/>
      <c r="CX73" s="136"/>
      <c r="CY73" s="136"/>
      <c r="CZ73" s="136"/>
      <c r="DA73" s="136"/>
      <c r="DB73" s="136"/>
      <c r="DC73" s="136"/>
      <c r="DD73" s="136"/>
      <c r="DE73" s="136"/>
      <c r="DF73" s="136"/>
      <c r="DG73" s="136"/>
      <c r="DH73" s="136"/>
      <c r="DI73" s="136"/>
      <c r="DJ73" s="136"/>
      <c r="DK73" s="136"/>
      <c r="DL73" s="136"/>
      <c r="DM73" s="136"/>
      <c r="DN73" s="136"/>
      <c r="DO73" s="136"/>
      <c r="DP73" s="136"/>
      <c r="DQ73" s="136"/>
      <c r="DR73" s="136"/>
      <c r="DS73" s="136"/>
      <c r="DT73" s="136"/>
      <c r="DU73" s="136"/>
      <c r="DV73" s="136"/>
      <c r="DW73" s="136"/>
      <c r="DX73" s="136"/>
      <c r="DY73" s="136"/>
      <c r="DZ73" s="136"/>
      <c r="EA73" s="136"/>
      <c r="EB73" s="136"/>
      <c r="EC73" s="136"/>
      <c r="ED73" s="136"/>
      <c r="EE73" s="136"/>
      <c r="EF73" s="136"/>
      <c r="EG73" s="136"/>
      <c r="EH73" s="136"/>
      <c r="EI73" s="136"/>
      <c r="EJ73" s="136"/>
      <c r="EK73" s="136"/>
      <c r="EL73" s="136"/>
      <c r="EM73" s="136"/>
      <c r="EN73" s="136"/>
      <c r="EO73" s="136"/>
      <c r="EP73" s="136"/>
      <c r="EQ73" s="136"/>
      <c r="ER73" s="136"/>
      <c r="ES73" s="136"/>
      <c r="ET73" s="136"/>
      <c r="EU73" s="136"/>
      <c r="EV73" s="136"/>
      <c r="EW73" s="136"/>
      <c r="EX73" s="136"/>
      <c r="EY73" s="136"/>
      <c r="EZ73" s="136"/>
      <c r="FA73" s="136"/>
      <c r="FB73" s="136"/>
      <c r="FC73" s="136"/>
      <c r="FD73" s="136"/>
      <c r="FE73" s="136"/>
      <c r="FF73" s="136"/>
      <c r="FG73" s="136"/>
      <c r="FH73" s="136"/>
      <c r="FI73" s="136"/>
      <c r="FJ73" s="136"/>
      <c r="FK73" s="136"/>
      <c r="FL73" s="136"/>
      <c r="FM73" s="136"/>
      <c r="FN73" s="136"/>
      <c r="FO73" s="136"/>
      <c r="FP73" s="136"/>
      <c r="FQ73" s="136"/>
      <c r="FR73" s="136"/>
      <c r="FS73" s="136"/>
      <c r="FT73" s="136"/>
      <c r="FU73" s="136"/>
      <c r="FV73" s="136"/>
      <c r="FW73" s="136"/>
      <c r="FX73" s="136"/>
      <c r="FY73" s="136"/>
      <c r="FZ73" s="136"/>
      <c r="GA73" s="136"/>
      <c r="GB73" s="136"/>
      <c r="GC73" s="136"/>
      <c r="GD73" s="136"/>
      <c r="GE73" s="136"/>
      <c r="GF73" s="136"/>
      <c r="GG73" s="136"/>
      <c r="GH73" s="136"/>
      <c r="GI73" s="136"/>
      <c r="GJ73" s="136"/>
      <c r="GK73" s="136"/>
      <c r="GL73" s="136"/>
      <c r="GM73" s="136"/>
      <c r="GN73" s="136"/>
      <c r="GO73" s="136"/>
      <c r="GP73" s="136"/>
      <c r="GQ73" s="136"/>
      <c r="GR73" s="136"/>
      <c r="GS73" s="136"/>
      <c r="GT73" s="136"/>
      <c r="GU73" s="136"/>
      <c r="GV73" s="136"/>
      <c r="GW73" s="136"/>
      <c r="GX73" s="136"/>
      <c r="GY73" s="136"/>
      <c r="GZ73" s="136"/>
      <c r="HA73" s="136"/>
      <c r="HB73" s="136"/>
      <c r="HC73" s="136"/>
      <c r="HD73" s="136"/>
      <c r="HE73" s="136"/>
      <c r="HF73" s="136"/>
      <c r="HG73" s="136"/>
      <c r="HH73" s="136"/>
      <c r="HI73" s="136"/>
      <c r="HJ73" s="136"/>
      <c r="HK73" s="136"/>
      <c r="HL73" s="136"/>
      <c r="HM73" s="136"/>
      <c r="HN73" s="136"/>
      <c r="HO73" s="136"/>
      <c r="HP73" s="136"/>
      <c r="HQ73" s="136"/>
      <c r="HR73" s="136"/>
      <c r="HS73" s="136"/>
      <c r="HT73" s="136"/>
      <c r="HU73" s="136"/>
      <c r="HV73" s="136"/>
      <c r="HW73" s="136"/>
      <c r="HX73" s="136"/>
      <c r="HY73" s="136"/>
      <c r="HZ73" s="136"/>
      <c r="IA73" s="136"/>
      <c r="IB73" s="136"/>
      <c r="IC73" s="136"/>
      <c r="ID73" s="136"/>
      <c r="IE73" s="136"/>
      <c r="IF73" s="136"/>
      <c r="IG73" s="136"/>
      <c r="IH73" s="136"/>
      <c r="II73" s="136"/>
      <c r="IJ73" s="136"/>
      <c r="IK73" s="136"/>
      <c r="IL73" s="136"/>
      <c r="IM73" s="136"/>
      <c r="IN73" s="136"/>
      <c r="IO73" s="136"/>
      <c r="IP73" s="136"/>
      <c r="IQ73" s="136"/>
      <c r="IR73" s="136"/>
      <c r="IS73" s="136"/>
      <c r="IT73" s="136"/>
      <c r="IU73" s="136"/>
      <c r="IV73" s="136"/>
      <c r="IW73" s="136"/>
      <c r="IX73" s="136"/>
      <c r="IY73" s="136"/>
      <c r="IZ73" s="136"/>
      <c r="JA73" s="136"/>
      <c r="JB73" s="136"/>
      <c r="JC73" s="136"/>
      <c r="JD73" s="136"/>
      <c r="JE73" s="136"/>
      <c r="JF73" s="136"/>
      <c r="JG73" s="136"/>
      <c r="JH73" s="136"/>
      <c r="JI73" s="136"/>
      <c r="JJ73" s="136"/>
      <c r="JK73" s="136"/>
      <c r="JL73" s="136"/>
      <c r="JM73" s="136"/>
      <c r="JN73" s="136"/>
      <c r="JO73" s="136"/>
    </row>
    <row r="74" spans="1:275">
      <c r="A74" s="158"/>
      <c r="C74" s="159"/>
      <c r="E74" s="161"/>
      <c r="F74" s="177"/>
      <c r="G74" s="137"/>
      <c r="H74" s="137"/>
      <c r="I74" s="137"/>
      <c r="J74" s="186"/>
      <c r="K74" s="177"/>
      <c r="L74" s="177"/>
      <c r="M74" s="186"/>
      <c r="N74" s="177"/>
      <c r="O74" s="177"/>
      <c r="P74" s="186"/>
      <c r="Q74" s="177"/>
      <c r="R74" s="177"/>
      <c r="S74" s="186"/>
      <c r="T74" s="177"/>
      <c r="U74" s="177"/>
      <c r="V74" s="186"/>
      <c r="W74" s="177"/>
      <c r="X74" s="177"/>
      <c r="Y74" s="186"/>
      <c r="Z74" s="177"/>
      <c r="AA74" s="177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  <c r="BI74" s="136"/>
      <c r="BJ74" s="136"/>
      <c r="BK74" s="136"/>
      <c r="BL74" s="136"/>
      <c r="BM74" s="136"/>
      <c r="BN74" s="136"/>
      <c r="BO74" s="136"/>
      <c r="BP74" s="136"/>
      <c r="BQ74" s="136"/>
      <c r="BR74" s="136"/>
      <c r="BS74" s="136"/>
      <c r="BT74" s="136"/>
      <c r="BU74" s="136"/>
      <c r="BV74" s="136"/>
      <c r="BW74" s="136"/>
      <c r="BX74" s="136"/>
      <c r="BY74" s="136"/>
      <c r="BZ74" s="136"/>
      <c r="CA74" s="136"/>
      <c r="CB74" s="136"/>
      <c r="CC74" s="136"/>
      <c r="CD74" s="136"/>
      <c r="CE74" s="136"/>
      <c r="CF74" s="136"/>
      <c r="CG74" s="136"/>
      <c r="CH74" s="136"/>
      <c r="CI74" s="136"/>
      <c r="CJ74" s="136"/>
      <c r="CK74" s="136"/>
      <c r="CL74" s="136"/>
      <c r="CM74" s="136"/>
      <c r="CN74" s="136"/>
      <c r="CO74" s="136"/>
      <c r="CP74" s="136"/>
      <c r="CQ74" s="136"/>
      <c r="CR74" s="136"/>
      <c r="CS74" s="136"/>
      <c r="CT74" s="136"/>
      <c r="CU74" s="136"/>
      <c r="CV74" s="136"/>
      <c r="CW74" s="136"/>
      <c r="CX74" s="136"/>
      <c r="CY74" s="136"/>
      <c r="CZ74" s="136"/>
      <c r="DA74" s="136"/>
      <c r="DB74" s="136"/>
      <c r="DC74" s="136"/>
      <c r="DD74" s="136"/>
      <c r="DE74" s="136"/>
      <c r="DF74" s="136"/>
      <c r="DG74" s="136"/>
      <c r="DH74" s="136"/>
      <c r="DI74" s="136"/>
      <c r="DJ74" s="136"/>
      <c r="DK74" s="136"/>
      <c r="DL74" s="136"/>
      <c r="DM74" s="136"/>
      <c r="DN74" s="136"/>
      <c r="DO74" s="136"/>
      <c r="DP74" s="136"/>
      <c r="DQ74" s="136"/>
      <c r="DR74" s="136"/>
      <c r="DS74" s="136"/>
      <c r="DT74" s="136"/>
      <c r="DU74" s="136"/>
      <c r="DV74" s="136"/>
      <c r="DW74" s="136"/>
      <c r="DX74" s="136"/>
      <c r="DY74" s="136"/>
      <c r="DZ74" s="136"/>
      <c r="EA74" s="136"/>
      <c r="EB74" s="136"/>
      <c r="EC74" s="136"/>
      <c r="ED74" s="136"/>
      <c r="EE74" s="136"/>
      <c r="EF74" s="136"/>
      <c r="EG74" s="136"/>
      <c r="EH74" s="136"/>
      <c r="EI74" s="136"/>
      <c r="EJ74" s="136"/>
      <c r="EK74" s="136"/>
      <c r="EL74" s="136"/>
      <c r="EM74" s="136"/>
      <c r="EN74" s="136"/>
      <c r="EO74" s="136"/>
      <c r="EP74" s="136"/>
      <c r="EQ74" s="136"/>
      <c r="ER74" s="136"/>
      <c r="ES74" s="136"/>
      <c r="ET74" s="136"/>
      <c r="EU74" s="136"/>
      <c r="EV74" s="136"/>
      <c r="EW74" s="136"/>
      <c r="EX74" s="136"/>
      <c r="EY74" s="136"/>
      <c r="EZ74" s="136"/>
      <c r="FA74" s="136"/>
      <c r="FB74" s="136"/>
      <c r="FC74" s="136"/>
      <c r="FD74" s="136"/>
      <c r="FE74" s="136"/>
      <c r="FF74" s="136"/>
      <c r="FG74" s="136"/>
      <c r="FH74" s="136"/>
      <c r="FI74" s="136"/>
      <c r="FJ74" s="136"/>
      <c r="FK74" s="136"/>
      <c r="FL74" s="136"/>
      <c r="FM74" s="136"/>
      <c r="FN74" s="136"/>
      <c r="FO74" s="136"/>
      <c r="FP74" s="136"/>
      <c r="FQ74" s="136"/>
      <c r="FR74" s="136"/>
      <c r="FS74" s="136"/>
      <c r="FT74" s="136"/>
      <c r="FU74" s="136"/>
      <c r="FV74" s="136"/>
      <c r="FW74" s="136"/>
      <c r="FX74" s="136"/>
      <c r="FY74" s="136"/>
      <c r="FZ74" s="136"/>
      <c r="GA74" s="136"/>
      <c r="GB74" s="136"/>
      <c r="GC74" s="136"/>
      <c r="GD74" s="136"/>
      <c r="GE74" s="136"/>
      <c r="GF74" s="136"/>
      <c r="GG74" s="136"/>
      <c r="GH74" s="136"/>
      <c r="GI74" s="136"/>
      <c r="GJ74" s="136"/>
      <c r="GK74" s="136"/>
      <c r="GL74" s="136"/>
      <c r="GM74" s="136"/>
      <c r="GN74" s="136"/>
      <c r="GO74" s="136"/>
      <c r="GP74" s="136"/>
      <c r="GQ74" s="136"/>
      <c r="GR74" s="136"/>
      <c r="GS74" s="136"/>
      <c r="GT74" s="136"/>
      <c r="GU74" s="136"/>
      <c r="GV74" s="136"/>
      <c r="GW74" s="136"/>
      <c r="GX74" s="136"/>
      <c r="GY74" s="136"/>
      <c r="GZ74" s="136"/>
      <c r="HA74" s="136"/>
      <c r="HB74" s="136"/>
      <c r="HC74" s="136"/>
      <c r="HD74" s="136"/>
      <c r="HE74" s="136"/>
      <c r="HF74" s="136"/>
      <c r="HG74" s="136"/>
      <c r="HH74" s="136"/>
      <c r="HI74" s="136"/>
      <c r="HJ74" s="136"/>
      <c r="HK74" s="136"/>
      <c r="HL74" s="136"/>
      <c r="HM74" s="136"/>
      <c r="HN74" s="136"/>
      <c r="HO74" s="136"/>
      <c r="HP74" s="136"/>
      <c r="HQ74" s="136"/>
      <c r="HR74" s="136"/>
      <c r="HS74" s="136"/>
      <c r="HT74" s="136"/>
      <c r="HU74" s="136"/>
      <c r="HV74" s="136"/>
      <c r="HW74" s="136"/>
      <c r="HX74" s="136"/>
      <c r="HY74" s="136"/>
      <c r="HZ74" s="136"/>
      <c r="IA74" s="136"/>
      <c r="IB74" s="136"/>
      <c r="IC74" s="136"/>
      <c r="ID74" s="136"/>
      <c r="IE74" s="136"/>
      <c r="IF74" s="136"/>
      <c r="IG74" s="136"/>
      <c r="IH74" s="136"/>
      <c r="II74" s="136"/>
      <c r="IJ74" s="136"/>
      <c r="IK74" s="136"/>
      <c r="IL74" s="136"/>
      <c r="IM74" s="136"/>
      <c r="IN74" s="136"/>
      <c r="IO74" s="136"/>
      <c r="IP74" s="136"/>
      <c r="IQ74" s="136"/>
      <c r="IR74" s="136"/>
      <c r="IS74" s="136"/>
      <c r="IT74" s="136"/>
      <c r="IU74" s="136"/>
      <c r="IV74" s="136"/>
      <c r="IW74" s="136"/>
      <c r="IX74" s="136"/>
      <c r="IY74" s="136"/>
      <c r="IZ74" s="136"/>
      <c r="JA74" s="136"/>
      <c r="JB74" s="136"/>
      <c r="JC74" s="136"/>
      <c r="JD74" s="136"/>
      <c r="JE74" s="136"/>
      <c r="JF74" s="136"/>
      <c r="JG74" s="136"/>
      <c r="JH74" s="136"/>
      <c r="JI74" s="136"/>
      <c r="JJ74" s="136"/>
      <c r="JK74" s="136"/>
      <c r="JL74" s="136"/>
      <c r="JM74" s="136"/>
      <c r="JN74" s="136"/>
      <c r="JO74" s="136"/>
    </row>
  </sheetData>
  <mergeCells count="6">
    <mergeCell ref="Y6:AA6"/>
    <mergeCell ref="J6:L6"/>
    <mergeCell ref="M6:O6"/>
    <mergeCell ref="P6:R6"/>
    <mergeCell ref="S6:U6"/>
    <mergeCell ref="V6:X6"/>
  </mergeCells>
  <phoneticPr fontId="32" type="noConversion"/>
  <dataValidations count="2">
    <dataValidation type="list" showInputMessage="1" showErrorMessage="1" sqref="B7:B14 B16:B74" xr:uid="{8AF425AA-35F9-40BC-8851-64F695CB7F19}">
      <formula1>$B$7:$B$14</formula1>
    </dataValidation>
    <dataValidation type="list" allowBlank="1" showInputMessage="1" showErrorMessage="1" sqref="G16:G74" xr:uid="{C37E741F-721B-4785-AACE-C8CF1B738EF9}">
      <formula1>Method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DF7B-F970-4D9B-BB77-25663D84D4F9}">
  <sheetPr>
    <pageSetUpPr fitToPage="1"/>
  </sheetPr>
  <dimension ref="A1:JL27"/>
  <sheetViews>
    <sheetView workbookViewId="0">
      <selection activeCell="T17" sqref="T17"/>
    </sheetView>
  </sheetViews>
  <sheetFormatPr defaultRowHeight="12.75"/>
  <cols>
    <col min="1" max="1" width="11.85546875" style="134" bestFit="1" customWidth="1"/>
    <col min="2" max="2" width="18.7109375" style="134" bestFit="1" customWidth="1"/>
    <col min="3" max="3" width="32.85546875" style="134" bestFit="1" customWidth="1"/>
    <col min="4" max="4" width="13.7109375" style="135" bestFit="1" customWidth="1"/>
    <col min="5" max="5" width="9.140625" style="134" hidden="1" customWidth="1"/>
    <col min="6" max="6" width="11" style="135" hidden="1" customWidth="1"/>
    <col min="7" max="7" width="11.5703125" style="134" hidden="1" customWidth="1"/>
    <col min="8" max="8" width="12.7109375" style="134" hidden="1" customWidth="1"/>
    <col min="9" max="9" width="11.28515625" style="134" hidden="1" customWidth="1"/>
    <col min="10" max="10" width="9.5703125" style="134" hidden="1" customWidth="1"/>
    <col min="11" max="12" width="11" style="134" hidden="1" customWidth="1"/>
    <col min="13" max="13" width="9.5703125" style="134" hidden="1" customWidth="1"/>
    <col min="14" max="15" width="11" style="134" hidden="1" customWidth="1"/>
    <col min="16" max="16" width="9.5703125" style="134" customWidth="1"/>
    <col min="17" max="18" width="11" style="134" customWidth="1"/>
    <col min="19" max="19" width="9.5703125" style="134" customWidth="1"/>
    <col min="20" max="21" width="11" style="134" customWidth="1"/>
    <col min="22" max="22" width="10.42578125" style="134" bestFit="1" customWidth="1"/>
    <col min="23" max="23" width="12.28515625" style="134" bestFit="1" customWidth="1"/>
    <col min="24" max="24" width="8.85546875" style="134" bestFit="1" customWidth="1"/>
    <col min="25" max="25" width="10.42578125" style="134" bestFit="1" customWidth="1"/>
    <col min="26" max="26" width="12.28515625" style="134" bestFit="1" customWidth="1"/>
    <col min="27" max="27" width="8.85546875" style="134" bestFit="1" customWidth="1"/>
    <col min="28" max="28" width="12.28515625" style="134" bestFit="1" customWidth="1"/>
    <col min="29" max="29" width="44.7109375" style="134" bestFit="1" customWidth="1"/>
    <col min="30" max="272" width="9.140625" style="134" customWidth="1"/>
    <col min="273" max="16384" width="9.140625" style="136"/>
  </cols>
  <sheetData>
    <row r="1" spans="1:272" ht="15.75">
      <c r="A1" s="45" t="s">
        <v>10</v>
      </c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  <c r="IV1" s="136"/>
      <c r="IW1" s="136"/>
      <c r="IX1" s="136"/>
      <c r="IY1" s="136"/>
      <c r="IZ1" s="136"/>
      <c r="JA1" s="136"/>
      <c r="JB1" s="136"/>
      <c r="JC1" s="136"/>
      <c r="JD1" s="136"/>
      <c r="JE1" s="136"/>
      <c r="JF1" s="136"/>
      <c r="JG1" s="136"/>
      <c r="JH1" s="136"/>
      <c r="JI1" s="136"/>
      <c r="JJ1" s="136"/>
      <c r="JK1" s="136"/>
      <c r="JL1" s="136"/>
    </row>
    <row r="2" spans="1:272" ht="15.75">
      <c r="A2" s="45" t="s">
        <v>502</v>
      </c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36"/>
      <c r="IW2" s="136"/>
      <c r="IX2" s="136"/>
      <c r="IY2" s="136"/>
      <c r="IZ2" s="136"/>
      <c r="JA2" s="136"/>
      <c r="JB2" s="136"/>
      <c r="JC2" s="136"/>
      <c r="JD2" s="136"/>
      <c r="JE2" s="136"/>
      <c r="JF2" s="136"/>
      <c r="JG2" s="136"/>
      <c r="JH2" s="136"/>
      <c r="JI2" s="136"/>
      <c r="JJ2" s="136"/>
      <c r="JK2" s="136"/>
      <c r="JL2" s="136"/>
    </row>
    <row r="3" spans="1:272" ht="15.75">
      <c r="A3" s="45" t="s">
        <v>503</v>
      </c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</row>
    <row r="4" spans="1:272" ht="15.75">
      <c r="A4" s="45" t="s">
        <v>504</v>
      </c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36"/>
      <c r="IW4" s="136"/>
      <c r="IX4" s="136"/>
      <c r="IY4" s="136"/>
      <c r="IZ4" s="136"/>
      <c r="JA4" s="136"/>
      <c r="JB4" s="136"/>
      <c r="JC4" s="136"/>
      <c r="JD4" s="136"/>
      <c r="JE4" s="136"/>
      <c r="JF4" s="136"/>
      <c r="JG4" s="136"/>
      <c r="JH4" s="136"/>
      <c r="JI4" s="136"/>
      <c r="JJ4" s="136"/>
      <c r="JK4" s="136"/>
      <c r="JL4" s="136"/>
    </row>
    <row r="5" spans="1:272" ht="15.75">
      <c r="A5" s="45" t="s">
        <v>505</v>
      </c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36"/>
      <c r="IW5" s="136"/>
      <c r="IX5" s="136"/>
      <c r="IY5" s="136"/>
      <c r="IZ5" s="136"/>
      <c r="JA5" s="136"/>
      <c r="JB5" s="136"/>
      <c r="JC5" s="136"/>
      <c r="JD5" s="136"/>
      <c r="JE5" s="136"/>
      <c r="JF5" s="136"/>
      <c r="JG5" s="136"/>
      <c r="JH5" s="136"/>
      <c r="JI5" s="136"/>
      <c r="JJ5" s="136"/>
      <c r="JK5" s="136"/>
      <c r="JL5" s="136"/>
    </row>
    <row r="6" spans="1:272" ht="16.5" thickBot="1">
      <c r="A6" s="45" t="s">
        <v>471</v>
      </c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  <c r="IS6" s="136"/>
      <c r="IT6" s="136"/>
      <c r="IU6" s="136"/>
      <c r="IV6" s="136"/>
      <c r="IW6" s="136"/>
      <c r="IX6" s="136"/>
      <c r="IY6" s="136"/>
      <c r="IZ6" s="136"/>
      <c r="JA6" s="136"/>
      <c r="JB6" s="136"/>
      <c r="JC6" s="136"/>
      <c r="JD6" s="136"/>
      <c r="JE6" s="136"/>
      <c r="JF6" s="136"/>
      <c r="JG6" s="136"/>
      <c r="JH6" s="136"/>
      <c r="JI6" s="136"/>
      <c r="JJ6" s="136"/>
      <c r="JK6" s="136"/>
      <c r="JL6" s="136"/>
    </row>
    <row r="7" spans="1:272" ht="15" customHeight="1">
      <c r="B7" s="136"/>
      <c r="J7" s="417" t="s">
        <v>472</v>
      </c>
      <c r="K7" s="418"/>
      <c r="L7" s="419"/>
      <c r="M7" s="417" t="s">
        <v>473</v>
      </c>
      <c r="N7" s="418"/>
      <c r="O7" s="419"/>
      <c r="P7" s="417" t="s">
        <v>474</v>
      </c>
      <c r="Q7" s="418"/>
      <c r="R7" s="419"/>
      <c r="S7" s="417" t="s">
        <v>475</v>
      </c>
      <c r="T7" s="418"/>
      <c r="U7" s="419"/>
      <c r="V7" s="417" t="s">
        <v>416</v>
      </c>
      <c r="W7" s="418"/>
      <c r="X7" s="419"/>
      <c r="Y7" s="417" t="s">
        <v>450</v>
      </c>
      <c r="Z7" s="418"/>
      <c r="AA7" s="419"/>
    </row>
    <row r="8" spans="1:272" hidden="1">
      <c r="B8" s="134" t="s">
        <v>476</v>
      </c>
      <c r="G8" s="137" t="s">
        <v>477</v>
      </c>
      <c r="H8" s="137"/>
      <c r="J8" s="138"/>
      <c r="L8" s="139"/>
      <c r="M8" s="138"/>
      <c r="O8" s="139"/>
      <c r="P8" s="138"/>
      <c r="R8" s="139"/>
      <c r="S8" s="138"/>
      <c r="U8" s="139"/>
      <c r="V8" s="138"/>
      <c r="X8" s="139"/>
      <c r="Y8" s="138"/>
      <c r="AA8" s="139"/>
    </row>
    <row r="9" spans="1:272" hidden="1">
      <c r="B9" s="134" t="s">
        <v>478</v>
      </c>
      <c r="G9" s="137" t="s">
        <v>479</v>
      </c>
      <c r="H9" s="137"/>
      <c r="J9" s="138"/>
      <c r="L9" s="139"/>
      <c r="M9" s="138"/>
      <c r="O9" s="139"/>
      <c r="P9" s="138"/>
      <c r="R9" s="139"/>
      <c r="S9" s="138"/>
      <c r="U9" s="139"/>
      <c r="V9" s="138"/>
      <c r="X9" s="139"/>
      <c r="Y9" s="138"/>
      <c r="AA9" s="139"/>
      <c r="JL9" s="136"/>
    </row>
    <row r="10" spans="1:272" hidden="1">
      <c r="B10" s="134" t="s">
        <v>480</v>
      </c>
      <c r="G10" s="136"/>
      <c r="H10" s="137"/>
      <c r="J10" s="138"/>
      <c r="L10" s="139"/>
      <c r="M10" s="138"/>
      <c r="O10" s="139"/>
      <c r="P10" s="138"/>
      <c r="R10" s="139"/>
      <c r="S10" s="138"/>
      <c r="U10" s="139"/>
      <c r="V10" s="138"/>
      <c r="X10" s="139"/>
      <c r="Y10" s="138"/>
      <c r="AA10" s="139"/>
    </row>
    <row r="11" spans="1:272" hidden="1">
      <c r="B11" s="134" t="s">
        <v>481</v>
      </c>
      <c r="J11" s="138"/>
      <c r="L11" s="139"/>
      <c r="M11" s="138"/>
      <c r="O11" s="139"/>
      <c r="P11" s="138"/>
      <c r="R11" s="139"/>
      <c r="S11" s="138"/>
      <c r="U11" s="139"/>
      <c r="V11" s="138"/>
      <c r="X11" s="139"/>
      <c r="Y11" s="138"/>
      <c r="AA11" s="139"/>
    </row>
    <row r="12" spans="1:272" s="134" customFormat="1" hidden="1">
      <c r="B12" s="134" t="s">
        <v>482</v>
      </c>
      <c r="D12" s="135"/>
      <c r="F12" s="135"/>
      <c r="J12" s="138"/>
      <c r="L12" s="139"/>
      <c r="M12" s="138"/>
      <c r="O12" s="139"/>
      <c r="P12" s="138"/>
      <c r="R12" s="139"/>
      <c r="S12" s="138"/>
      <c r="U12" s="139"/>
      <c r="V12" s="138"/>
      <c r="X12" s="139"/>
      <c r="Y12" s="138"/>
      <c r="AA12" s="139"/>
    </row>
    <row r="13" spans="1:272" s="134" customFormat="1" hidden="1">
      <c r="A13" s="140"/>
      <c r="B13" s="134" t="s">
        <v>483</v>
      </c>
      <c r="C13" s="140"/>
      <c r="D13" s="141"/>
      <c r="E13" s="142"/>
      <c r="F13" s="141"/>
      <c r="G13" s="142"/>
      <c r="H13" s="142"/>
      <c r="J13" s="143"/>
      <c r="K13" s="142"/>
      <c r="L13" s="144"/>
      <c r="M13" s="143"/>
      <c r="N13" s="142"/>
      <c r="O13" s="144"/>
      <c r="P13" s="143"/>
      <c r="Q13" s="142"/>
      <c r="R13" s="144"/>
      <c r="S13" s="143"/>
      <c r="T13" s="142"/>
      <c r="U13" s="144"/>
      <c r="V13" s="143"/>
      <c r="W13" s="142"/>
      <c r="X13" s="144"/>
      <c r="Y13" s="143"/>
      <c r="Z13" s="142"/>
      <c r="AA13" s="144"/>
      <c r="AB13" s="142"/>
      <c r="AC13" s="142"/>
    </row>
    <row r="14" spans="1:272" s="134" customFormat="1" ht="15" hidden="1">
      <c r="B14" s="140" t="s">
        <v>484</v>
      </c>
      <c r="D14" s="141"/>
      <c r="E14" s="142"/>
      <c r="F14" s="141"/>
      <c r="G14" s="145"/>
      <c r="H14" s="145"/>
      <c r="J14" s="143"/>
      <c r="K14" s="146"/>
      <c r="L14" s="147"/>
      <c r="M14" s="143"/>
      <c r="N14" s="146"/>
      <c r="O14" s="147"/>
      <c r="P14" s="143"/>
      <c r="Q14" s="146"/>
      <c r="R14" s="147"/>
      <c r="S14" s="143"/>
      <c r="T14" s="146"/>
      <c r="U14" s="147"/>
      <c r="V14" s="143"/>
      <c r="W14" s="146"/>
      <c r="X14" s="147"/>
      <c r="Y14" s="143"/>
      <c r="Z14" s="146"/>
      <c r="AA14" s="147"/>
      <c r="AB14" s="142"/>
      <c r="AC14" s="142"/>
    </row>
    <row r="15" spans="1:272" s="134" customFormat="1" hidden="1">
      <c r="A15" s="142"/>
      <c r="B15" s="140" t="s">
        <v>485</v>
      </c>
      <c r="D15" s="141"/>
      <c r="E15" s="142"/>
      <c r="F15" s="141"/>
      <c r="G15" s="140"/>
      <c r="H15" s="140"/>
      <c r="I15" s="148"/>
      <c r="J15" s="149"/>
      <c r="K15" s="140"/>
      <c r="L15" s="150"/>
      <c r="M15" s="149"/>
      <c r="N15" s="140"/>
      <c r="O15" s="150"/>
      <c r="P15" s="149"/>
      <c r="Q15" s="140"/>
      <c r="R15" s="150"/>
      <c r="S15" s="149"/>
      <c r="T15" s="140"/>
      <c r="U15" s="150"/>
      <c r="V15" s="149"/>
      <c r="W15" s="140"/>
      <c r="X15" s="150"/>
      <c r="Y15" s="149"/>
      <c r="Z15" s="140"/>
      <c r="AA15" s="150"/>
      <c r="AB15" s="142"/>
      <c r="AC15" s="142"/>
    </row>
    <row r="16" spans="1:272" s="157" customFormat="1" ht="44.25" customHeight="1">
      <c r="A16" s="151" t="s">
        <v>486</v>
      </c>
      <c r="B16" s="151" t="s">
        <v>461</v>
      </c>
      <c r="C16" s="151" t="s">
        <v>1</v>
      </c>
      <c r="D16" s="152" t="s">
        <v>67</v>
      </c>
      <c r="E16" s="152" t="s">
        <v>487</v>
      </c>
      <c r="F16" s="152" t="s">
        <v>488</v>
      </c>
      <c r="G16" s="152" t="s">
        <v>489</v>
      </c>
      <c r="H16" s="152" t="s">
        <v>490</v>
      </c>
      <c r="I16" s="152" t="s">
        <v>491</v>
      </c>
      <c r="J16" s="153" t="s">
        <v>292</v>
      </c>
      <c r="K16" s="152" t="s">
        <v>492</v>
      </c>
      <c r="L16" s="154" t="s">
        <v>493</v>
      </c>
      <c r="M16" s="153" t="s">
        <v>292</v>
      </c>
      <c r="N16" s="152" t="s">
        <v>492</v>
      </c>
      <c r="O16" s="154" t="s">
        <v>493</v>
      </c>
      <c r="P16" s="153" t="s">
        <v>292</v>
      </c>
      <c r="Q16" s="152" t="s">
        <v>492</v>
      </c>
      <c r="R16" s="154" t="s">
        <v>493</v>
      </c>
      <c r="S16" s="153" t="s">
        <v>292</v>
      </c>
      <c r="T16" s="152" t="s">
        <v>492</v>
      </c>
      <c r="U16" s="154" t="s">
        <v>493</v>
      </c>
      <c r="V16" s="153" t="s">
        <v>292</v>
      </c>
      <c r="W16" s="152" t="s">
        <v>492</v>
      </c>
      <c r="X16" s="154" t="s">
        <v>493</v>
      </c>
      <c r="Y16" s="153" t="s">
        <v>292</v>
      </c>
      <c r="Z16" s="152" t="s">
        <v>492</v>
      </c>
      <c r="AA16" s="154" t="s">
        <v>493</v>
      </c>
      <c r="AB16" s="152" t="s">
        <v>494</v>
      </c>
      <c r="AC16" s="152" t="s">
        <v>495</v>
      </c>
      <c r="AD16" s="155" t="s">
        <v>34</v>
      </c>
      <c r="AE16" s="156"/>
    </row>
    <row r="17" spans="1:272" s="134" customFormat="1" ht="15.75">
      <c r="A17" s="158">
        <v>43404</v>
      </c>
      <c r="B17" s="134" t="s">
        <v>476</v>
      </c>
      <c r="C17" s="159" t="s">
        <v>506</v>
      </c>
      <c r="D17" s="160">
        <v>5961.46</v>
      </c>
      <c r="E17" s="161"/>
      <c r="F17" s="162"/>
      <c r="G17" s="137"/>
      <c r="H17" s="163"/>
      <c r="I17" s="137"/>
      <c r="J17" s="164">
        <v>6889</v>
      </c>
      <c r="K17" s="165">
        <f>F17-J17</f>
        <v>-6889</v>
      </c>
      <c r="L17" s="166">
        <f>D17-K17</f>
        <v>12850.46</v>
      </c>
      <c r="M17" s="164">
        <v>6510</v>
      </c>
      <c r="N17" s="165">
        <f>K17-M17</f>
        <v>-13399</v>
      </c>
      <c r="O17" s="166">
        <f>D17-N17</f>
        <v>19360.46</v>
      </c>
      <c r="P17" s="164">
        <v>172</v>
      </c>
      <c r="Q17" s="165">
        <f>D17-P17</f>
        <v>5789.46</v>
      </c>
      <c r="R17" s="166">
        <f>$D17-Q17</f>
        <v>172</v>
      </c>
      <c r="S17" s="164">
        <v>257</v>
      </c>
      <c r="T17" s="165">
        <f>Q17-S17</f>
        <v>5532.46</v>
      </c>
      <c r="U17" s="166">
        <f>$D17-T17</f>
        <v>429</v>
      </c>
      <c r="V17" s="164">
        <v>256</v>
      </c>
      <c r="W17" s="165">
        <f>T17-V17</f>
        <v>5276.46</v>
      </c>
      <c r="X17" s="166">
        <f>$D17-W17</f>
        <v>685</v>
      </c>
      <c r="Y17" s="164">
        <v>255</v>
      </c>
      <c r="Z17" s="165">
        <f>W17-Y17</f>
        <v>5021.46</v>
      </c>
      <c r="AA17" s="166">
        <f>$D17-Z17</f>
        <v>940</v>
      </c>
      <c r="AB17" s="140"/>
      <c r="AC17" s="167"/>
      <c r="AD17" s="168" t="s">
        <v>497</v>
      </c>
      <c r="AE17" s="167"/>
    </row>
    <row r="18" spans="1:272" s="134" customFormat="1" ht="15.75">
      <c r="A18" s="158">
        <v>43404</v>
      </c>
      <c r="B18" s="134" t="s">
        <v>476</v>
      </c>
      <c r="C18" s="159" t="s">
        <v>507</v>
      </c>
      <c r="D18" s="160">
        <f>58404.28-D17</f>
        <v>52442.82</v>
      </c>
      <c r="E18" s="160"/>
      <c r="F18" s="160"/>
      <c r="G18" s="160"/>
      <c r="H18" s="160"/>
      <c r="I18" s="160"/>
      <c r="J18" s="169"/>
      <c r="K18" s="170">
        <f>395782.96-210105</f>
        <v>185677.96000000002</v>
      </c>
      <c r="L18" s="166">
        <f>D18-K18</f>
        <v>-133235.14000000001</v>
      </c>
      <c r="M18" s="169"/>
      <c r="N18" s="170">
        <f>395782.96-210105</f>
        <v>185677.96000000002</v>
      </c>
      <c r="O18" s="166"/>
      <c r="P18" s="169"/>
      <c r="Q18" s="170">
        <f>$D$18</f>
        <v>52442.82</v>
      </c>
      <c r="R18" s="166"/>
      <c r="S18" s="169"/>
      <c r="T18" s="170">
        <f>$D$18</f>
        <v>52442.82</v>
      </c>
      <c r="U18" s="166"/>
      <c r="V18" s="169"/>
      <c r="W18" s="170">
        <f>$D$18</f>
        <v>52442.82</v>
      </c>
      <c r="X18" s="166"/>
      <c r="Y18" s="169"/>
      <c r="Z18" s="170">
        <f>$D$18</f>
        <v>52442.82</v>
      </c>
      <c r="AA18" s="166"/>
      <c r="AB18" s="140"/>
      <c r="AC18" s="167"/>
      <c r="AD18" s="167"/>
      <c r="AE18" s="167"/>
    </row>
    <row r="19" spans="1:272" s="134" customFormat="1" ht="15.75">
      <c r="A19" s="158">
        <v>43404</v>
      </c>
      <c r="B19" s="134" t="s">
        <v>476</v>
      </c>
      <c r="C19" s="159" t="s">
        <v>508</v>
      </c>
      <c r="D19" s="160">
        <v>5961.46</v>
      </c>
      <c r="E19" s="161"/>
      <c r="F19" s="162"/>
      <c r="G19" s="137"/>
      <c r="H19" s="163"/>
      <c r="I19" s="137"/>
      <c r="J19" s="164">
        <v>6889</v>
      </c>
      <c r="K19" s="165">
        <f>F19-J19</f>
        <v>-6889</v>
      </c>
      <c r="L19" s="166">
        <f>D19-K19</f>
        <v>12850.46</v>
      </c>
      <c r="M19" s="164">
        <v>6510</v>
      </c>
      <c r="N19" s="165">
        <f>K19-M19</f>
        <v>-13399</v>
      </c>
      <c r="O19" s="166">
        <f>D19-N19</f>
        <v>19360.46</v>
      </c>
      <c r="P19" s="164">
        <v>172</v>
      </c>
      <c r="Q19" s="165">
        <f>D19-P19</f>
        <v>5789.46</v>
      </c>
      <c r="R19" s="166">
        <f>$D19-Q19</f>
        <v>172</v>
      </c>
      <c r="S19" s="164">
        <v>257</v>
      </c>
      <c r="T19" s="165">
        <f>Q19-S19</f>
        <v>5532.46</v>
      </c>
      <c r="U19" s="166">
        <f>$D19-T19</f>
        <v>429</v>
      </c>
      <c r="V19" s="164">
        <v>256</v>
      </c>
      <c r="W19" s="165">
        <f>T19-V19</f>
        <v>5276.46</v>
      </c>
      <c r="X19" s="166">
        <f>$D19-W19</f>
        <v>685</v>
      </c>
      <c r="Y19" s="164">
        <v>255</v>
      </c>
      <c r="Z19" s="165">
        <f>W19-Y19</f>
        <v>5021.46</v>
      </c>
      <c r="AA19" s="166">
        <f>$D19-Z19</f>
        <v>940</v>
      </c>
      <c r="AB19" s="140"/>
      <c r="AC19" s="167"/>
      <c r="AD19" s="168" t="s">
        <v>497</v>
      </c>
      <c r="AE19" s="167"/>
    </row>
    <row r="20" spans="1:272" s="134" customFormat="1" ht="15.75">
      <c r="A20" s="158">
        <v>43404</v>
      </c>
      <c r="B20" s="134" t="s">
        <v>476</v>
      </c>
      <c r="C20" s="159" t="s">
        <v>509</v>
      </c>
      <c r="D20" s="160">
        <f>58404.28-D19</f>
        <v>52442.82</v>
      </c>
      <c r="E20" s="160"/>
      <c r="F20" s="160"/>
      <c r="G20" s="160"/>
      <c r="H20" s="160"/>
      <c r="I20" s="160"/>
      <c r="J20" s="169"/>
      <c r="K20" s="170">
        <f>395782.96-210105</f>
        <v>185677.96000000002</v>
      </c>
      <c r="L20" s="166">
        <f>D20-K20</f>
        <v>-133235.14000000001</v>
      </c>
      <c r="M20" s="169"/>
      <c r="N20" s="170">
        <f>395782.96-210105</f>
        <v>185677.96000000002</v>
      </c>
      <c r="O20" s="166"/>
      <c r="P20" s="169"/>
      <c r="Q20" s="170">
        <f>$D$20</f>
        <v>52442.82</v>
      </c>
      <c r="R20" s="166"/>
      <c r="S20" s="169"/>
      <c r="T20" s="170">
        <f>$D$20</f>
        <v>52442.82</v>
      </c>
      <c r="U20" s="166"/>
      <c r="V20" s="169"/>
      <c r="W20" s="170">
        <f>$D$20</f>
        <v>52442.82</v>
      </c>
      <c r="X20" s="166"/>
      <c r="Y20" s="169"/>
      <c r="Z20" s="170">
        <f>$D$20</f>
        <v>52442.82</v>
      </c>
      <c r="AA20" s="166"/>
      <c r="AB20" s="167"/>
      <c r="AC20" s="140"/>
    </row>
    <row r="21" spans="1:272" s="134" customFormat="1" ht="15.75">
      <c r="A21" s="158"/>
      <c r="C21" s="159"/>
      <c r="D21" s="160"/>
      <c r="E21" s="160"/>
      <c r="F21" s="160"/>
      <c r="G21" s="160"/>
      <c r="H21" s="160"/>
      <c r="I21" s="160"/>
      <c r="J21" s="169"/>
      <c r="K21" s="165"/>
      <c r="L21" s="166"/>
      <c r="M21" s="169"/>
      <c r="N21" s="165"/>
      <c r="O21" s="166"/>
      <c r="P21" s="169"/>
      <c r="Q21" s="165"/>
      <c r="R21" s="166"/>
      <c r="S21" s="169"/>
      <c r="T21" s="165"/>
      <c r="U21" s="166"/>
      <c r="V21" s="169"/>
      <c r="W21" s="165"/>
      <c r="X21" s="166"/>
      <c r="Y21" s="169"/>
      <c r="Z21" s="165"/>
      <c r="AA21" s="166"/>
      <c r="AB21" s="167"/>
      <c r="AC21" s="140"/>
    </row>
    <row r="22" spans="1:272" s="134" customFormat="1" ht="16.5" thickBot="1">
      <c r="A22" s="158"/>
      <c r="C22" s="159"/>
      <c r="D22" s="171">
        <f>SUM(D17:D21)</f>
        <v>116808.56</v>
      </c>
      <c r="E22" s="172"/>
      <c r="F22" s="171">
        <f>SUM(F17:F21)</f>
        <v>0</v>
      </c>
      <c r="G22" s="173"/>
      <c r="H22" s="174"/>
      <c r="I22" s="173"/>
      <c r="J22" s="175">
        <f t="shared" ref="J22:X22" si="0">SUM(J17:J21)</f>
        <v>13778</v>
      </c>
      <c r="K22" s="171">
        <f t="shared" si="0"/>
        <v>357577.92000000004</v>
      </c>
      <c r="L22" s="176">
        <f t="shared" si="0"/>
        <v>-240769.36000000004</v>
      </c>
      <c r="M22" s="175">
        <f t="shared" si="0"/>
        <v>13020</v>
      </c>
      <c r="N22" s="171">
        <f t="shared" si="0"/>
        <v>344557.92000000004</v>
      </c>
      <c r="O22" s="176">
        <f t="shared" si="0"/>
        <v>38720.92</v>
      </c>
      <c r="P22" s="175">
        <f t="shared" si="0"/>
        <v>344</v>
      </c>
      <c r="Q22" s="171">
        <f t="shared" si="0"/>
        <v>116464.56</v>
      </c>
      <c r="R22" s="176">
        <f t="shared" si="0"/>
        <v>344</v>
      </c>
      <c r="S22" s="175">
        <f t="shared" si="0"/>
        <v>514</v>
      </c>
      <c r="T22" s="171">
        <f t="shared" si="0"/>
        <v>115950.56</v>
      </c>
      <c r="U22" s="176">
        <f t="shared" si="0"/>
        <v>858</v>
      </c>
      <c r="V22" s="175">
        <f t="shared" si="0"/>
        <v>512</v>
      </c>
      <c r="W22" s="171">
        <f t="shared" si="0"/>
        <v>115438.56</v>
      </c>
      <c r="X22" s="176">
        <f t="shared" si="0"/>
        <v>1370</v>
      </c>
      <c r="Y22" s="175">
        <f t="shared" ref="Y22:AA22" si="1">SUM(Y17:Y21)</f>
        <v>510</v>
      </c>
      <c r="Z22" s="171">
        <f t="shared" si="1"/>
        <v>114928.56</v>
      </c>
      <c r="AA22" s="176">
        <f t="shared" si="1"/>
        <v>1880</v>
      </c>
      <c r="AB22" s="167"/>
      <c r="AC22" s="140"/>
    </row>
    <row r="23" spans="1:272" ht="13.5" thickTop="1">
      <c r="A23" s="158"/>
      <c r="C23" s="159"/>
      <c r="E23" s="161"/>
      <c r="F23" s="177"/>
      <c r="G23" s="137"/>
      <c r="H23" s="137"/>
      <c r="I23" s="137"/>
      <c r="J23" s="178"/>
      <c r="K23" s="179"/>
      <c r="L23" s="180"/>
      <c r="M23" s="178"/>
      <c r="N23" s="179"/>
      <c r="O23" s="180"/>
      <c r="P23" s="178"/>
      <c r="Q23" s="179"/>
      <c r="R23" s="180"/>
      <c r="S23" s="178"/>
      <c r="T23" s="179"/>
      <c r="U23" s="180"/>
      <c r="V23" s="178"/>
      <c r="W23" s="179"/>
      <c r="X23" s="180"/>
      <c r="Y23" s="178"/>
      <c r="Z23" s="179"/>
      <c r="AA23" s="180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36"/>
      <c r="IW23" s="136"/>
      <c r="IX23" s="136"/>
      <c r="IY23" s="136"/>
      <c r="IZ23" s="136"/>
      <c r="JA23" s="136"/>
      <c r="JB23" s="136"/>
      <c r="JC23" s="136"/>
      <c r="JD23" s="136"/>
      <c r="JE23" s="136"/>
      <c r="JF23" s="136"/>
      <c r="JG23" s="136"/>
      <c r="JH23" s="136"/>
      <c r="JI23" s="136"/>
      <c r="JJ23" s="136"/>
      <c r="JK23" s="136"/>
      <c r="JL23" s="136"/>
    </row>
    <row r="24" spans="1:272">
      <c r="A24" s="158"/>
      <c r="C24" s="159"/>
      <c r="E24" s="161"/>
      <c r="F24" s="177"/>
      <c r="G24" s="137"/>
      <c r="H24" s="137"/>
      <c r="I24" s="137"/>
      <c r="J24" s="178"/>
      <c r="K24" s="179"/>
      <c r="L24" s="180"/>
      <c r="M24" s="178"/>
      <c r="N24" s="179"/>
      <c r="O24" s="180"/>
      <c r="P24" s="178"/>
      <c r="Q24" s="179"/>
      <c r="R24" s="180"/>
      <c r="S24" s="178"/>
      <c r="T24" s="179"/>
      <c r="U24" s="180"/>
      <c r="V24" s="178"/>
      <c r="W24" s="179"/>
      <c r="X24" s="180"/>
      <c r="Y24" s="178"/>
      <c r="Z24" s="179"/>
      <c r="AA24" s="180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36"/>
      <c r="IW24" s="136"/>
      <c r="IX24" s="136"/>
      <c r="IY24" s="136"/>
      <c r="IZ24" s="136"/>
      <c r="JA24" s="136"/>
      <c r="JB24" s="136"/>
      <c r="JC24" s="136"/>
      <c r="JD24" s="136"/>
      <c r="JE24" s="136"/>
      <c r="JF24" s="136"/>
      <c r="JG24" s="136"/>
      <c r="JH24" s="136"/>
      <c r="JI24" s="136"/>
      <c r="JJ24" s="136"/>
      <c r="JK24" s="136"/>
      <c r="JL24" s="136"/>
    </row>
    <row r="25" spans="1:272" ht="13.5" thickBot="1">
      <c r="A25" s="158"/>
      <c r="C25" s="159"/>
      <c r="E25" s="161"/>
      <c r="F25" s="177"/>
      <c r="G25" s="137"/>
      <c r="H25" s="137"/>
      <c r="I25" s="137"/>
      <c r="J25" s="178"/>
      <c r="K25" s="182">
        <f>SUM(K22:K23)</f>
        <v>357577.92000000004</v>
      </c>
      <c r="L25" s="180"/>
      <c r="M25" s="178"/>
      <c r="N25" s="182">
        <f>SUM(N22:N23)</f>
        <v>344557.92000000004</v>
      </c>
      <c r="O25" s="180"/>
      <c r="P25" s="178"/>
      <c r="Q25" s="182">
        <f>SUM(Q22:Q23)</f>
        <v>116464.56</v>
      </c>
      <c r="R25" s="180"/>
      <c r="S25" s="178"/>
      <c r="T25" s="182">
        <f>SUM(T22:T23)</f>
        <v>115950.56</v>
      </c>
      <c r="U25" s="180"/>
      <c r="V25" s="178"/>
      <c r="W25" s="182">
        <f>SUM(W22:W23)</f>
        <v>115438.56</v>
      </c>
      <c r="X25" s="180"/>
      <c r="Y25" s="178"/>
      <c r="Z25" s="182">
        <f>SUM(Z22:Z23)</f>
        <v>114928.56</v>
      </c>
      <c r="AA25" s="180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36"/>
      <c r="IW25" s="136"/>
      <c r="IX25" s="136"/>
      <c r="IY25" s="136"/>
      <c r="IZ25" s="136"/>
      <c r="JA25" s="136"/>
      <c r="JB25" s="136"/>
      <c r="JC25" s="136"/>
      <c r="JD25" s="136"/>
      <c r="JE25" s="136"/>
      <c r="JF25" s="136"/>
      <c r="JG25" s="136"/>
      <c r="JH25" s="136"/>
      <c r="JI25" s="136"/>
      <c r="JJ25" s="136"/>
      <c r="JK25" s="136"/>
      <c r="JL25" s="136"/>
    </row>
    <row r="26" spans="1:272" ht="14.25" thickTop="1" thickBot="1">
      <c r="A26" s="158"/>
      <c r="C26" s="159"/>
      <c r="E26" s="161"/>
      <c r="F26" s="177"/>
      <c r="G26" s="137"/>
      <c r="H26" s="137"/>
      <c r="I26" s="137"/>
      <c r="J26" s="183"/>
      <c r="K26" s="184"/>
      <c r="L26" s="185"/>
      <c r="M26" s="183"/>
      <c r="N26" s="184"/>
      <c r="O26" s="185"/>
      <c r="P26" s="183"/>
      <c r="Q26" s="184"/>
      <c r="R26" s="185"/>
      <c r="S26" s="183"/>
      <c r="T26" s="184"/>
      <c r="U26" s="185"/>
      <c r="V26" s="183"/>
      <c r="W26" s="184"/>
      <c r="X26" s="185"/>
      <c r="Y26" s="183"/>
      <c r="Z26" s="184"/>
      <c r="AA26" s="185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36"/>
      <c r="IW26" s="136"/>
      <c r="IX26" s="136"/>
      <c r="IY26" s="136"/>
      <c r="IZ26" s="136"/>
      <c r="JA26" s="136"/>
      <c r="JB26" s="136"/>
      <c r="JC26" s="136"/>
      <c r="JD26" s="136"/>
      <c r="JE26" s="136"/>
      <c r="JF26" s="136"/>
      <c r="JG26" s="136"/>
      <c r="JH26" s="136"/>
      <c r="JI26" s="136"/>
      <c r="JJ26" s="136"/>
      <c r="JK26" s="136"/>
      <c r="JL26" s="136"/>
    </row>
    <row r="27" spans="1:272">
      <c r="A27" s="158"/>
      <c r="C27" s="159"/>
      <c r="E27" s="161"/>
      <c r="F27" s="177"/>
      <c r="G27" s="137"/>
      <c r="H27" s="137"/>
      <c r="I27" s="137"/>
      <c r="J27" s="186"/>
      <c r="K27" s="177"/>
      <c r="L27" s="177"/>
      <c r="M27" s="186"/>
      <c r="N27" s="177"/>
      <c r="O27" s="177"/>
      <c r="P27" s="186"/>
      <c r="Q27" s="177"/>
      <c r="R27" s="177"/>
      <c r="S27" s="186"/>
      <c r="T27" s="177"/>
      <c r="U27" s="177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36"/>
      <c r="IW27" s="136"/>
      <c r="IX27" s="136"/>
      <c r="IY27" s="136"/>
      <c r="IZ27" s="136"/>
      <c r="JA27" s="136"/>
      <c r="JB27" s="136"/>
      <c r="JC27" s="136"/>
      <c r="JD27" s="136"/>
      <c r="JE27" s="136"/>
      <c r="JF27" s="136"/>
      <c r="JG27" s="136"/>
      <c r="JH27" s="136"/>
      <c r="JI27" s="136"/>
      <c r="JJ27" s="136"/>
      <c r="JK27" s="136"/>
      <c r="JL27" s="136"/>
    </row>
  </sheetData>
  <mergeCells count="6">
    <mergeCell ref="Y7:AA7"/>
    <mergeCell ref="J7:L7"/>
    <mergeCell ref="M7:O7"/>
    <mergeCell ref="P7:R7"/>
    <mergeCell ref="S7:U7"/>
    <mergeCell ref="V7:X7"/>
  </mergeCells>
  <phoneticPr fontId="32" type="noConversion"/>
  <dataValidations count="2">
    <dataValidation type="list" showInputMessage="1" showErrorMessage="1" sqref="B8:B15 B17:B27" xr:uid="{F0915BD5-7443-422D-8FC6-47165BCF205A}">
      <formula1>$B$8:$B$15</formula1>
    </dataValidation>
    <dataValidation type="list" allowBlank="1" showInputMessage="1" showErrorMessage="1" sqref="G17:G27" xr:uid="{F9E7F54C-9A4E-48AE-96CA-E90E86D03A27}">
      <formula1>Method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horizontalDpi="30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D183C-B029-4AA2-8FD5-1004D9DC61AB}">
  <sheetPr>
    <pageSetUpPr fitToPage="1"/>
  </sheetPr>
  <dimension ref="A1:AF24"/>
  <sheetViews>
    <sheetView workbookViewId="0">
      <selection activeCell="AI10" sqref="AI10"/>
    </sheetView>
  </sheetViews>
  <sheetFormatPr defaultRowHeight="15.75"/>
  <cols>
    <col min="1" max="1" width="27.7109375" customWidth="1"/>
    <col min="2" max="2" width="10" bestFit="1" customWidth="1"/>
    <col min="3" max="3" width="12.5703125" bestFit="1" customWidth="1"/>
    <col min="4" max="4" width="12.42578125" customWidth="1"/>
    <col min="5" max="5" width="12" customWidth="1"/>
    <col min="6" max="10" width="10.85546875" hidden="1" customWidth="1"/>
    <col min="11" max="11" width="12.140625" hidden="1" customWidth="1"/>
    <col min="12" max="13" width="10.85546875" hidden="1" customWidth="1"/>
    <col min="14" max="14" width="12.140625" hidden="1" customWidth="1"/>
    <col min="15" max="16" width="10.85546875" hidden="1" customWidth="1"/>
    <col min="17" max="17" width="12.140625" hidden="1" customWidth="1"/>
    <col min="18" max="19" width="10.85546875" hidden="1" customWidth="1"/>
    <col min="20" max="20" width="12.140625" hidden="1" customWidth="1"/>
    <col min="21" max="22" width="10.85546875" customWidth="1"/>
    <col min="23" max="23" width="12.140625" bestFit="1" customWidth="1"/>
    <col min="24" max="25" width="10.85546875" customWidth="1"/>
    <col min="26" max="26" width="12.140625" bestFit="1" customWidth="1"/>
    <col min="27" max="27" width="11" bestFit="1" customWidth="1"/>
    <col min="28" max="28" width="9.28515625" bestFit="1" customWidth="1"/>
    <col min="29" max="29" width="12.5703125" bestFit="1" customWidth="1"/>
    <col min="30" max="30" width="11.42578125" bestFit="1" customWidth="1"/>
    <col min="31" max="31" width="10.5703125" bestFit="1" customWidth="1"/>
    <col min="32" max="32" width="13.28515625" bestFit="1" customWidth="1"/>
  </cols>
  <sheetData>
    <row r="1" spans="1:32" ht="19.5">
      <c r="A1" s="189" t="s">
        <v>10</v>
      </c>
      <c r="B1" s="16"/>
      <c r="C1" s="16"/>
    </row>
    <row r="2" spans="1:32" ht="19.5">
      <c r="A2" s="189" t="s">
        <v>732</v>
      </c>
    </row>
    <row r="3" spans="1:32" ht="19.5">
      <c r="A3" s="189" t="s">
        <v>414</v>
      </c>
    </row>
    <row r="4" spans="1:32" ht="19.5">
      <c r="A4" s="189"/>
    </row>
    <row r="5" spans="1:32" ht="20.25" thickBot="1">
      <c r="A5" s="389" t="s">
        <v>730</v>
      </c>
    </row>
    <row r="6" spans="1:32">
      <c r="A6" s="190"/>
      <c r="B6" s="190"/>
      <c r="C6" s="190"/>
      <c r="D6" s="190"/>
      <c r="E6" s="191" t="s">
        <v>191</v>
      </c>
      <c r="F6" s="192"/>
      <c r="G6" s="193" t="s">
        <v>192</v>
      </c>
      <c r="H6" s="193"/>
      <c r="I6" s="192"/>
      <c r="J6" s="193" t="s">
        <v>510</v>
      </c>
      <c r="K6" s="193" t="s">
        <v>511</v>
      </c>
      <c r="L6" s="192"/>
      <c r="M6" s="193" t="s">
        <v>510</v>
      </c>
      <c r="N6" s="193" t="s">
        <v>511</v>
      </c>
      <c r="O6" s="192"/>
      <c r="P6" s="193" t="s">
        <v>510</v>
      </c>
      <c r="Q6" s="193" t="s">
        <v>511</v>
      </c>
      <c r="R6" s="192"/>
      <c r="S6" s="193" t="s">
        <v>510</v>
      </c>
      <c r="T6" s="193" t="s">
        <v>511</v>
      </c>
      <c r="U6" s="192"/>
      <c r="V6" s="193" t="s">
        <v>510</v>
      </c>
      <c r="W6" s="193" t="s">
        <v>511</v>
      </c>
      <c r="X6" s="192"/>
      <c r="Y6" s="193" t="s">
        <v>512</v>
      </c>
      <c r="Z6" s="194" t="s">
        <v>513</v>
      </c>
      <c r="AA6" s="195"/>
      <c r="AB6" s="195"/>
      <c r="AC6" s="195"/>
      <c r="AD6" s="195"/>
      <c r="AE6" s="196" t="s">
        <v>514</v>
      </c>
    </row>
    <row r="7" spans="1:32">
      <c r="A7" s="190"/>
      <c r="B7" s="197" t="s">
        <v>193</v>
      </c>
      <c r="C7" s="197" t="s">
        <v>193</v>
      </c>
      <c r="D7" s="190"/>
      <c r="E7" s="198" t="s">
        <v>28</v>
      </c>
      <c r="F7" s="199">
        <v>42551</v>
      </c>
      <c r="G7" s="200">
        <f>F7</f>
        <v>42551</v>
      </c>
      <c r="H7" s="197" t="s">
        <v>194</v>
      </c>
      <c r="I7" s="199">
        <v>42916</v>
      </c>
      <c r="J7" s="200">
        <f>I7</f>
        <v>42916</v>
      </c>
      <c r="K7" s="197" t="s">
        <v>194</v>
      </c>
      <c r="L7" s="199">
        <v>43281</v>
      </c>
      <c r="M7" s="200">
        <f>L7</f>
        <v>43281</v>
      </c>
      <c r="N7" s="201" t="s">
        <v>194</v>
      </c>
      <c r="O7" s="199">
        <v>43646</v>
      </c>
      <c r="P7" s="200">
        <f>O7</f>
        <v>43646</v>
      </c>
      <c r="Q7" s="201" t="s">
        <v>194</v>
      </c>
      <c r="R7" s="199">
        <v>44012</v>
      </c>
      <c r="S7" s="200">
        <f>R7</f>
        <v>44012</v>
      </c>
      <c r="T7" s="201" t="s">
        <v>194</v>
      </c>
      <c r="U7" s="199">
        <v>44377</v>
      </c>
      <c r="V7" s="200">
        <f>U7</f>
        <v>44377</v>
      </c>
      <c r="W7" s="201" t="s">
        <v>194</v>
      </c>
      <c r="X7" s="199">
        <v>44742</v>
      </c>
      <c r="Y7" s="200">
        <f>X7</f>
        <v>44742</v>
      </c>
      <c r="Z7" s="201" t="s">
        <v>194</v>
      </c>
      <c r="AA7" s="197" t="s">
        <v>200</v>
      </c>
      <c r="AB7" s="197" t="s">
        <v>200</v>
      </c>
      <c r="AC7" s="197" t="s">
        <v>200</v>
      </c>
      <c r="AD7" s="197" t="s">
        <v>200</v>
      </c>
      <c r="AE7" s="202" t="s">
        <v>202</v>
      </c>
      <c r="AF7" s="197" t="s">
        <v>804</v>
      </c>
    </row>
    <row r="8" spans="1:32">
      <c r="A8" s="203" t="s">
        <v>199</v>
      </c>
      <c r="B8" s="204" t="s">
        <v>195</v>
      </c>
      <c r="C8" s="204" t="s">
        <v>515</v>
      </c>
      <c r="D8" s="204" t="s">
        <v>196</v>
      </c>
      <c r="E8" s="205" t="s">
        <v>67</v>
      </c>
      <c r="F8" s="206" t="s">
        <v>195</v>
      </c>
      <c r="G8" s="204" t="s">
        <v>197</v>
      </c>
      <c r="H8" s="204" t="s">
        <v>198</v>
      </c>
      <c r="I8" s="206" t="s">
        <v>195</v>
      </c>
      <c r="J8" s="204" t="s">
        <v>197</v>
      </c>
      <c r="K8" s="204" t="s">
        <v>198</v>
      </c>
      <c r="L8" s="206" t="s">
        <v>195</v>
      </c>
      <c r="M8" s="204" t="s">
        <v>516</v>
      </c>
      <c r="N8" s="207" t="s">
        <v>198</v>
      </c>
      <c r="O8" s="206" t="s">
        <v>195</v>
      </c>
      <c r="P8" s="204" t="s">
        <v>516</v>
      </c>
      <c r="Q8" s="207" t="s">
        <v>198</v>
      </c>
      <c r="R8" s="206" t="s">
        <v>195</v>
      </c>
      <c r="S8" s="204" t="s">
        <v>516</v>
      </c>
      <c r="T8" s="207" t="s">
        <v>198</v>
      </c>
      <c r="U8" s="206" t="s">
        <v>195</v>
      </c>
      <c r="V8" s="204" t="s">
        <v>516</v>
      </c>
      <c r="W8" s="207" t="s">
        <v>198</v>
      </c>
      <c r="X8" s="206" t="s">
        <v>195</v>
      </c>
      <c r="Y8" s="204" t="s">
        <v>516</v>
      </c>
      <c r="Z8" s="207" t="s">
        <v>198</v>
      </c>
      <c r="AA8" s="204" t="s">
        <v>201</v>
      </c>
      <c r="AB8" s="204" t="s">
        <v>195</v>
      </c>
      <c r="AC8" s="204" t="s">
        <v>515</v>
      </c>
      <c r="AD8" s="204" t="s">
        <v>157</v>
      </c>
      <c r="AE8" s="208" t="s">
        <v>203</v>
      </c>
      <c r="AF8" s="204" t="s">
        <v>805</v>
      </c>
    </row>
    <row r="9" spans="1:32">
      <c r="A9" s="45" t="s">
        <v>517</v>
      </c>
      <c r="B9" s="58"/>
      <c r="C9" s="58"/>
      <c r="D9" s="58"/>
      <c r="E9" s="59"/>
      <c r="F9" s="209"/>
      <c r="G9" s="58"/>
      <c r="H9" s="58"/>
      <c r="I9" s="209"/>
      <c r="J9" s="58"/>
      <c r="K9" s="58"/>
      <c r="L9" s="209"/>
      <c r="M9" s="58"/>
      <c r="N9" s="210"/>
      <c r="O9" s="209"/>
      <c r="P9" s="58"/>
      <c r="Q9" s="210"/>
      <c r="R9" s="209"/>
      <c r="S9" s="58"/>
      <c r="T9" s="210"/>
      <c r="U9" s="209"/>
      <c r="V9" s="58"/>
      <c r="W9" s="210"/>
      <c r="X9" s="209"/>
      <c r="Y9" s="58"/>
      <c r="Z9" s="210"/>
      <c r="AA9" s="58"/>
      <c r="AB9" s="58"/>
      <c r="AC9" s="58"/>
      <c r="AD9" s="211"/>
      <c r="AE9" s="212"/>
    </row>
    <row r="10" spans="1:32">
      <c r="A10" t="s">
        <v>724</v>
      </c>
      <c r="B10">
        <v>5.0999999999999997E-2</v>
      </c>
      <c r="C10" s="50">
        <v>50000</v>
      </c>
      <c r="D10" s="1">
        <v>42548</v>
      </c>
      <c r="E10" s="63">
        <v>2569.9499999999998</v>
      </c>
      <c r="F10" s="213">
        <v>0.05</v>
      </c>
      <c r="G10" s="39">
        <f>F10*C10</f>
        <v>2500</v>
      </c>
      <c r="H10" s="10">
        <f>+G10-E10</f>
        <v>-69.949999999999818</v>
      </c>
      <c r="I10" s="213">
        <v>1.7999999999999999E-2</v>
      </c>
      <c r="J10" s="39">
        <f>I10*C10</f>
        <v>899.99999999999989</v>
      </c>
      <c r="K10" s="10">
        <f>J10-G10</f>
        <v>-1600</v>
      </c>
      <c r="L10" s="213">
        <v>0.01</v>
      </c>
      <c r="M10" s="39">
        <f>L10*C10</f>
        <v>500</v>
      </c>
      <c r="N10" s="214">
        <f>M10-J10</f>
        <v>-399.99999999999989</v>
      </c>
      <c r="O10" s="213">
        <v>3.0000000000000001E-3</v>
      </c>
      <c r="P10" s="39">
        <f>O10*C10</f>
        <v>150</v>
      </c>
      <c r="Q10" s="214">
        <f>P10-M10</f>
        <v>-350</v>
      </c>
      <c r="R10" s="213">
        <v>2E-3</v>
      </c>
      <c r="S10" s="39">
        <f>R10*$C10</f>
        <v>100</v>
      </c>
      <c r="T10" s="214">
        <f>S10-P10</f>
        <v>-50</v>
      </c>
      <c r="U10" s="213">
        <v>2E-3</v>
      </c>
      <c r="V10" s="39">
        <f>U10*$C10</f>
        <v>100</v>
      </c>
      <c r="W10" s="214">
        <f>V10-S10</f>
        <v>0</v>
      </c>
      <c r="X10" s="213">
        <v>0</v>
      </c>
      <c r="Y10" s="39">
        <f>X10*$C10</f>
        <v>0</v>
      </c>
      <c r="Z10" s="214">
        <f>Y10-V10</f>
        <v>-100</v>
      </c>
      <c r="AD10" s="63"/>
      <c r="AE10" s="107"/>
    </row>
    <row r="11" spans="1:32">
      <c r="C11" s="50"/>
      <c r="D11" s="1"/>
      <c r="E11" s="63"/>
      <c r="F11" s="213"/>
      <c r="G11" s="39"/>
      <c r="H11" s="10"/>
      <c r="I11" s="213"/>
      <c r="J11" s="39"/>
      <c r="K11" s="10"/>
      <c r="L11" s="213"/>
      <c r="M11" s="39"/>
      <c r="N11" s="214"/>
      <c r="O11" s="213"/>
      <c r="P11" s="39"/>
      <c r="Q11" s="214"/>
      <c r="R11" s="213"/>
      <c r="S11" s="39"/>
      <c r="T11" s="214"/>
      <c r="U11" s="213"/>
      <c r="V11" s="39"/>
      <c r="W11" s="214"/>
      <c r="X11" s="213"/>
      <c r="Y11" s="39"/>
      <c r="Z11" s="214"/>
      <c r="AA11" s="1"/>
      <c r="AD11" s="63"/>
      <c r="AE11" s="107"/>
    </row>
    <row r="12" spans="1:32" ht="16.5" thickBot="1">
      <c r="A12" s="215" t="s">
        <v>519</v>
      </c>
      <c r="B12" s="190"/>
      <c r="C12" s="216"/>
      <c r="D12" s="190"/>
      <c r="E12" s="217">
        <f>SUM(E10:E11)</f>
        <v>2569.9499999999998</v>
      </c>
      <c r="F12" s="218"/>
      <c r="G12" s="217">
        <f>SUM(G10:G11)</f>
        <v>2500</v>
      </c>
      <c r="H12" s="217">
        <f>SUM(H10:H11)</f>
        <v>-69.949999999999818</v>
      </c>
      <c r="I12" s="218"/>
      <c r="J12" s="217">
        <f>SUM(J10:J11)</f>
        <v>899.99999999999989</v>
      </c>
      <c r="K12" s="217">
        <f>SUM(K10:K11)</f>
        <v>-1600</v>
      </c>
      <c r="L12" s="218"/>
      <c r="M12" s="217">
        <f>SUM(M10:M11)</f>
        <v>500</v>
      </c>
      <c r="N12" s="217">
        <f>SUM(N10:N11)</f>
        <v>-399.99999999999989</v>
      </c>
      <c r="O12" s="218"/>
      <c r="P12" s="217">
        <f>SUM(P10:P11)</f>
        <v>150</v>
      </c>
      <c r="Q12" s="217">
        <f>SUM(Q10:Q11)</f>
        <v>-350</v>
      </c>
      <c r="R12" s="218"/>
      <c r="S12" s="217">
        <f>SUM(S10:S11)</f>
        <v>100</v>
      </c>
      <c r="T12" s="217">
        <f>SUM(T10:T11)</f>
        <v>-50</v>
      </c>
      <c r="U12" s="218"/>
      <c r="V12" s="217">
        <f>SUM(V10:V11)</f>
        <v>100</v>
      </c>
      <c r="W12" s="217">
        <f>SUM(W10:W11)</f>
        <v>0</v>
      </c>
      <c r="X12" s="218"/>
      <c r="Y12" s="217">
        <f>SUM(Y10:Y11)</f>
        <v>0</v>
      </c>
      <c r="Z12" s="217">
        <f>SUM(Z10:Z11)</f>
        <v>-100</v>
      </c>
      <c r="AA12" s="190"/>
      <c r="AB12" s="190"/>
      <c r="AC12" s="190"/>
      <c r="AD12" s="219"/>
      <c r="AE12" s="220"/>
    </row>
    <row r="13" spans="1:32">
      <c r="C13" s="50"/>
      <c r="E13" s="63"/>
      <c r="F13" s="101"/>
      <c r="I13" s="101"/>
      <c r="L13" s="101"/>
      <c r="N13" s="221"/>
      <c r="O13" s="101"/>
      <c r="Q13" s="221"/>
      <c r="R13" s="101"/>
      <c r="T13" s="221"/>
      <c r="U13" s="101"/>
      <c r="W13" s="221"/>
      <c r="X13" s="101"/>
      <c r="Z13" s="221"/>
      <c r="AD13" s="63"/>
      <c r="AE13" s="107"/>
    </row>
    <row r="14" spans="1:32" ht="30" customHeight="1" thickBot="1">
      <c r="A14" s="45" t="s">
        <v>520</v>
      </c>
      <c r="C14" s="50"/>
      <c r="E14" s="63"/>
      <c r="F14" s="101"/>
      <c r="I14" s="101"/>
      <c r="L14" s="423"/>
      <c r="M14" s="424"/>
      <c r="N14" s="425"/>
      <c r="O14" s="420"/>
      <c r="P14" s="421"/>
      <c r="Q14" s="422"/>
      <c r="R14" s="426"/>
      <c r="S14" s="421"/>
      <c r="T14" s="422"/>
      <c r="U14" s="420" t="s">
        <v>521</v>
      </c>
      <c r="V14" s="421"/>
      <c r="W14" s="422"/>
      <c r="X14" s="420" t="s">
        <v>521</v>
      </c>
      <c r="Y14" s="421"/>
      <c r="Z14" s="422"/>
      <c r="AD14" s="63"/>
      <c r="AE14" s="107"/>
    </row>
    <row r="15" spans="1:32" ht="16.5" thickBot="1">
      <c r="A15" s="366" t="s">
        <v>518</v>
      </c>
      <c r="B15" s="367">
        <v>0.3</v>
      </c>
      <c r="C15" s="368">
        <v>100000</v>
      </c>
      <c r="D15" s="413">
        <v>43151</v>
      </c>
      <c r="E15" s="369">
        <f>30000+36</f>
        <v>30036</v>
      </c>
      <c r="F15" s="370"/>
      <c r="G15" s="371"/>
      <c r="H15" s="372"/>
      <c r="I15" s="370"/>
      <c r="J15" s="371"/>
      <c r="K15" s="372"/>
      <c r="L15" s="370">
        <v>0.105</v>
      </c>
      <c r="M15" s="371">
        <f>L15*C15</f>
        <v>10500</v>
      </c>
      <c r="N15" s="373">
        <f>M15-E15</f>
        <v>-19536</v>
      </c>
      <c r="O15" s="370">
        <v>5.0999999999999997E-2</v>
      </c>
      <c r="P15" s="371">
        <f>O15*C15</f>
        <v>5100</v>
      </c>
      <c r="Q15" s="373">
        <f>P15-M15</f>
        <v>-5400</v>
      </c>
      <c r="R15" s="370">
        <v>5.1999999999999998E-2</v>
      </c>
      <c r="S15" s="371">
        <f>R15*$C15</f>
        <v>5200</v>
      </c>
      <c r="T15" s="373">
        <f>S15-P15</f>
        <v>100</v>
      </c>
      <c r="U15" s="370">
        <v>0.16</v>
      </c>
      <c r="V15" s="371">
        <f>U15*$C15</f>
        <v>16000</v>
      </c>
      <c r="W15" s="373">
        <f>V15-S15</f>
        <v>10800</v>
      </c>
      <c r="X15" s="370">
        <v>0.16</v>
      </c>
      <c r="Y15" s="371"/>
      <c r="Z15" s="373">
        <f>E15-V15</f>
        <v>14036</v>
      </c>
      <c r="AA15" s="413">
        <v>44484</v>
      </c>
      <c r="AB15" s="367">
        <v>0.33</v>
      </c>
      <c r="AC15" s="374">
        <v>100000</v>
      </c>
      <c r="AD15" s="371">
        <v>32960.400000000001</v>
      </c>
      <c r="AE15" s="352">
        <f>+AD15-E15</f>
        <v>2924.4000000000015</v>
      </c>
      <c r="AF15" s="50">
        <f>AE15*50%</f>
        <v>1462.2000000000007</v>
      </c>
    </row>
    <row r="16" spans="1:32">
      <c r="A16" s="126" t="s">
        <v>725</v>
      </c>
      <c r="B16" s="8">
        <v>13.78</v>
      </c>
      <c r="C16" s="375">
        <v>1800</v>
      </c>
      <c r="D16" s="376">
        <v>44397</v>
      </c>
      <c r="E16" s="89">
        <v>24833.95</v>
      </c>
      <c r="F16" s="377"/>
      <c r="G16" s="378"/>
      <c r="H16" s="379"/>
      <c r="I16" s="377"/>
      <c r="J16" s="378"/>
      <c r="K16" s="379"/>
      <c r="L16" s="377">
        <v>0.105</v>
      </c>
      <c r="M16" s="378">
        <f>L16*C16</f>
        <v>189</v>
      </c>
      <c r="N16" s="380">
        <f>M16-E16</f>
        <v>-24644.95</v>
      </c>
      <c r="O16" s="377">
        <v>5.0999999999999997E-2</v>
      </c>
      <c r="P16" s="378">
        <f>O16*C16</f>
        <v>91.8</v>
      </c>
      <c r="Q16" s="380">
        <f>P16-M16</f>
        <v>-97.2</v>
      </c>
      <c r="R16" s="377"/>
      <c r="S16" s="378"/>
      <c r="T16" s="380"/>
      <c r="U16" s="377"/>
      <c r="V16" s="378"/>
      <c r="W16" s="380"/>
      <c r="X16" s="377"/>
      <c r="Y16" s="378"/>
      <c r="Z16" s="380"/>
      <c r="AA16" s="376">
        <v>44474</v>
      </c>
      <c r="AB16" s="8">
        <v>14.81</v>
      </c>
      <c r="AC16" s="375">
        <v>3000</v>
      </c>
      <c r="AD16" s="378">
        <v>44400.28</v>
      </c>
      <c r="AE16" s="113">
        <f>+AD16-E16-E17</f>
        <v>3457.5199999999986</v>
      </c>
    </row>
    <row r="17" spans="1:31" ht="16.5" thickBot="1">
      <c r="A17" s="381" t="s">
        <v>725</v>
      </c>
      <c r="B17" s="13">
        <v>13.4</v>
      </c>
      <c r="C17" s="382">
        <v>1200</v>
      </c>
      <c r="D17" s="383">
        <v>44412</v>
      </c>
      <c r="E17" s="102">
        <v>16108.81</v>
      </c>
      <c r="F17" s="384"/>
      <c r="G17" s="385"/>
      <c r="H17" s="386"/>
      <c r="I17" s="384"/>
      <c r="J17" s="385"/>
      <c r="K17" s="386"/>
      <c r="L17" s="384">
        <v>0.105</v>
      </c>
      <c r="M17" s="385">
        <f>L17*C17</f>
        <v>126</v>
      </c>
      <c r="N17" s="387">
        <f>M17-E17</f>
        <v>-15982.81</v>
      </c>
      <c r="O17" s="384">
        <v>5.0999999999999997E-2</v>
      </c>
      <c r="P17" s="385">
        <f>O17*C17</f>
        <v>61.199999999999996</v>
      </c>
      <c r="Q17" s="387">
        <f>P17-M17</f>
        <v>-64.800000000000011</v>
      </c>
      <c r="R17" s="384"/>
      <c r="S17" s="385"/>
      <c r="T17" s="387"/>
      <c r="U17" s="384"/>
      <c r="V17" s="385"/>
      <c r="W17" s="387"/>
      <c r="X17" s="384"/>
      <c r="Y17" s="385"/>
      <c r="Z17" s="387"/>
      <c r="AA17" s="383"/>
      <c r="AB17" s="13"/>
      <c r="AC17" s="382"/>
      <c r="AD17" s="385"/>
      <c r="AE17" s="388"/>
    </row>
    <row r="18" spans="1:31">
      <c r="C18" s="50"/>
      <c r="D18" s="1"/>
      <c r="E18" s="63"/>
      <c r="F18" s="213"/>
      <c r="G18" s="39"/>
      <c r="H18" s="10"/>
      <c r="I18" s="213"/>
      <c r="J18" s="39"/>
      <c r="K18" s="10"/>
      <c r="L18" s="213"/>
      <c r="M18" s="39"/>
      <c r="N18" s="214"/>
      <c r="O18" s="213"/>
      <c r="P18" s="39"/>
      <c r="Q18" s="214"/>
      <c r="R18" s="213"/>
      <c r="S18" s="39"/>
      <c r="T18" s="214"/>
      <c r="U18" s="213"/>
      <c r="V18" s="39"/>
      <c r="W18" s="214"/>
      <c r="X18" s="213"/>
      <c r="Y18" s="39"/>
      <c r="Z18" s="214"/>
      <c r="AA18" s="1"/>
      <c r="AB18" s="223"/>
      <c r="AC18" s="223"/>
      <c r="AD18" s="39"/>
      <c r="AE18" s="107"/>
    </row>
    <row r="19" spans="1:31" ht="16.5" thickBot="1">
      <c r="A19" t="s">
        <v>28</v>
      </c>
      <c r="E19" s="111">
        <f>SUM(E15:E18)</f>
        <v>70978.759999999995</v>
      </c>
      <c r="F19" s="213"/>
      <c r="G19" s="224"/>
      <c r="H19" s="224"/>
      <c r="I19" s="213"/>
      <c r="J19" s="224" t="e">
        <f>SUM(#REF!)</f>
        <v>#REF!</v>
      </c>
      <c r="K19" s="224" t="e">
        <f>SUM(#REF!)</f>
        <v>#REF!</v>
      </c>
      <c r="L19" s="213"/>
      <c r="M19" s="39"/>
      <c r="N19" s="225"/>
      <c r="O19" s="213"/>
      <c r="P19" s="39"/>
      <c r="Q19" s="225"/>
      <c r="R19" s="213"/>
      <c r="S19" s="39"/>
      <c r="T19" s="225">
        <f>SUM(T15:T18)</f>
        <v>100</v>
      </c>
      <c r="U19" s="213"/>
      <c r="V19" s="39"/>
      <c r="W19" s="225">
        <f>SUM(W15:W18)</f>
        <v>10800</v>
      </c>
      <c r="X19" s="213"/>
      <c r="Y19" s="39"/>
      <c r="Z19" s="225">
        <f>SUM(Z15:Z18)</f>
        <v>14036</v>
      </c>
      <c r="AD19" s="111">
        <f t="shared" ref="AD19:AE19" si="0">SUM(AD15:AD18)</f>
        <v>77360.679999999993</v>
      </c>
      <c r="AE19" s="409">
        <f t="shared" si="0"/>
        <v>6381.92</v>
      </c>
    </row>
    <row r="20" spans="1:31">
      <c r="E20" s="63"/>
      <c r="F20" s="101"/>
      <c r="I20" s="101"/>
      <c r="L20" s="101"/>
      <c r="N20" s="221"/>
      <c r="O20" s="101"/>
      <c r="Q20" s="221"/>
      <c r="R20" s="101"/>
      <c r="T20" s="221"/>
      <c r="U20" s="101"/>
      <c r="W20" s="221"/>
      <c r="X20" s="101"/>
      <c r="Z20" s="221"/>
      <c r="AD20" s="63"/>
      <c r="AE20" s="107"/>
    </row>
    <row r="21" spans="1:31" ht="16.5" thickBot="1">
      <c r="E21" s="63"/>
      <c r="F21" s="101"/>
      <c r="G21" s="226">
        <f>SUM(G12,G19)</f>
        <v>2500</v>
      </c>
      <c r="H21" s="226">
        <f>SUM(H12,H19)</f>
        <v>-69.949999999999818</v>
      </c>
      <c r="I21" s="101"/>
      <c r="J21" s="226" t="e">
        <f>SUM(J12,J19)</f>
        <v>#REF!</v>
      </c>
      <c r="K21" s="226" t="e">
        <f>SUM(K12,K19)</f>
        <v>#REF!</v>
      </c>
      <c r="L21" s="101"/>
      <c r="M21" s="226">
        <f>SUM(M12,M19)</f>
        <v>500</v>
      </c>
      <c r="N21" s="227">
        <f>SUM(N12,N19)</f>
        <v>-399.99999999999989</v>
      </c>
      <c r="O21" s="101"/>
      <c r="P21" s="226">
        <f>P12</f>
        <v>150</v>
      </c>
      <c r="Q21" s="227">
        <f>SUM(Q12,Q19)</f>
        <v>-350</v>
      </c>
      <c r="R21" s="101"/>
      <c r="S21" s="226">
        <f>S12</f>
        <v>100</v>
      </c>
      <c r="T21" s="227">
        <f>SUM(T12,T19)</f>
        <v>50</v>
      </c>
      <c r="U21" s="101"/>
      <c r="V21" s="226">
        <f>V12</f>
        <v>100</v>
      </c>
      <c r="W21" s="227">
        <f>SUM(W12,W19)</f>
        <v>10800</v>
      </c>
      <c r="X21" s="101"/>
      <c r="Y21" s="226">
        <f>Y12</f>
        <v>0</v>
      </c>
      <c r="Z21" s="227">
        <f>SUM(Z12,Z19)</f>
        <v>13936</v>
      </c>
      <c r="AD21" s="63"/>
      <c r="AE21" s="107"/>
    </row>
    <row r="22" spans="1:31" ht="17.25" thickTop="1" thickBot="1">
      <c r="F22" s="228"/>
      <c r="G22" s="13"/>
      <c r="H22" s="13"/>
      <c r="I22" s="228"/>
      <c r="J22" s="13"/>
      <c r="K22" s="13"/>
      <c r="L22" s="228"/>
      <c r="M22" s="13"/>
      <c r="N22" s="229"/>
      <c r="O22" s="228"/>
      <c r="P22" s="13"/>
      <c r="Q22" s="229"/>
      <c r="R22" s="228"/>
      <c r="S22" s="13"/>
      <c r="T22" s="229"/>
      <c r="U22" s="228"/>
      <c r="V22" s="13"/>
      <c r="W22" s="229"/>
      <c r="X22" s="228"/>
      <c r="Y22" s="13"/>
      <c r="Z22" s="229"/>
      <c r="AA22" s="13"/>
      <c r="AB22" s="13"/>
      <c r="AC22" s="13"/>
      <c r="AD22" s="13"/>
      <c r="AE22" s="38"/>
    </row>
    <row r="24" spans="1:31">
      <c r="A24" t="s">
        <v>726</v>
      </c>
    </row>
  </sheetData>
  <mergeCells count="5">
    <mergeCell ref="X14:Z14"/>
    <mergeCell ref="L14:N14"/>
    <mergeCell ref="O14:Q14"/>
    <mergeCell ref="R14:T14"/>
    <mergeCell ref="U14:W14"/>
  </mergeCells>
  <phoneticPr fontId="32" type="noConversion"/>
  <printOptions gridLines="1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>
    <oddFooter>&amp;R&amp;D; &amp;Z&amp;F : &amp;A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FFD9-D729-4E05-960A-1F29F8F4A0C0}">
  <sheetPr>
    <pageSetUpPr fitToPage="1"/>
  </sheetPr>
  <dimension ref="A1:AH24"/>
  <sheetViews>
    <sheetView workbookViewId="0">
      <selection activeCell="AH17" sqref="AH17"/>
    </sheetView>
  </sheetViews>
  <sheetFormatPr defaultRowHeight="15.75"/>
  <cols>
    <col min="1" max="1" width="27.7109375" customWidth="1"/>
    <col min="2" max="2" width="10" bestFit="1" customWidth="1"/>
    <col min="3" max="3" width="12.5703125" bestFit="1" customWidth="1"/>
    <col min="4" max="4" width="12.42578125" customWidth="1"/>
    <col min="5" max="5" width="12" customWidth="1"/>
    <col min="6" max="10" width="10.85546875" hidden="1" customWidth="1"/>
    <col min="11" max="11" width="12.140625" hidden="1" customWidth="1"/>
    <col min="12" max="13" width="10.85546875" hidden="1" customWidth="1"/>
    <col min="14" max="14" width="12.140625" hidden="1" customWidth="1"/>
    <col min="15" max="16" width="10.85546875" hidden="1" customWidth="1"/>
    <col min="17" max="17" width="12.140625" hidden="1" customWidth="1"/>
    <col min="18" max="19" width="10.85546875" hidden="1" customWidth="1"/>
    <col min="20" max="20" width="12.140625" hidden="1" customWidth="1"/>
    <col min="21" max="22" width="10.85546875" customWidth="1"/>
    <col min="23" max="23" width="12.140625" bestFit="1" customWidth="1"/>
    <col min="24" max="25" width="10.85546875" customWidth="1"/>
    <col min="26" max="26" width="12.140625" bestFit="1" customWidth="1"/>
    <col min="27" max="27" width="11" bestFit="1" customWidth="1"/>
    <col min="28" max="28" width="9.28515625" bestFit="1" customWidth="1"/>
    <col min="29" max="29" width="12.5703125" bestFit="1" customWidth="1"/>
    <col min="30" max="31" width="11.42578125" bestFit="1" customWidth="1"/>
    <col min="32" max="32" width="10.7109375" bestFit="1" customWidth="1"/>
  </cols>
  <sheetData>
    <row r="1" spans="1:34" ht="20.25" thickBot="1">
      <c r="A1" s="189" t="s">
        <v>10</v>
      </c>
      <c r="B1" s="16"/>
      <c r="C1" s="16"/>
    </row>
    <row r="2" spans="1:34" ht="20.25" thickBot="1">
      <c r="A2" s="189" t="s">
        <v>733</v>
      </c>
    </row>
    <row r="3" spans="1:34" ht="19.5">
      <c r="A3" s="189" t="s">
        <v>414</v>
      </c>
    </row>
    <row r="4" spans="1:34" ht="19.5">
      <c r="A4" s="189"/>
    </row>
    <row r="5" spans="1:34" ht="20.25" thickBot="1">
      <c r="A5" s="389" t="s">
        <v>731</v>
      </c>
    </row>
    <row r="6" spans="1:34">
      <c r="A6" s="190"/>
      <c r="B6" s="190"/>
      <c r="C6" s="190"/>
      <c r="D6" s="190"/>
      <c r="E6" s="191" t="s">
        <v>191</v>
      </c>
      <c r="F6" s="192"/>
      <c r="G6" s="193" t="s">
        <v>192</v>
      </c>
      <c r="H6" s="193"/>
      <c r="I6" s="192"/>
      <c r="J6" s="193" t="s">
        <v>510</v>
      </c>
      <c r="K6" s="193" t="s">
        <v>511</v>
      </c>
      <c r="L6" s="192"/>
      <c r="M6" s="193" t="s">
        <v>510</v>
      </c>
      <c r="N6" s="193" t="s">
        <v>511</v>
      </c>
      <c r="O6" s="192"/>
      <c r="P6" s="193" t="s">
        <v>510</v>
      </c>
      <c r="Q6" s="193" t="s">
        <v>511</v>
      </c>
      <c r="R6" s="192"/>
      <c r="S6" s="193" t="s">
        <v>510</v>
      </c>
      <c r="T6" s="193" t="s">
        <v>511</v>
      </c>
      <c r="U6" s="192"/>
      <c r="V6" s="193" t="s">
        <v>510</v>
      </c>
      <c r="W6" s="193" t="s">
        <v>511</v>
      </c>
      <c r="X6" s="192"/>
      <c r="Y6" s="193" t="s">
        <v>512</v>
      </c>
      <c r="Z6" s="194" t="s">
        <v>513</v>
      </c>
      <c r="AA6" s="195"/>
      <c r="AB6" s="195"/>
      <c r="AC6" s="195"/>
      <c r="AD6" s="195"/>
      <c r="AE6" s="196" t="s">
        <v>514</v>
      </c>
    </row>
    <row r="7" spans="1:34">
      <c r="A7" s="190"/>
      <c r="B7" s="197" t="s">
        <v>193</v>
      </c>
      <c r="C7" s="197" t="s">
        <v>193</v>
      </c>
      <c r="D7" s="190"/>
      <c r="E7" s="198" t="s">
        <v>28</v>
      </c>
      <c r="F7" s="199">
        <v>42551</v>
      </c>
      <c r="G7" s="200">
        <f>F7</f>
        <v>42551</v>
      </c>
      <c r="H7" s="197" t="s">
        <v>194</v>
      </c>
      <c r="I7" s="199">
        <v>42916</v>
      </c>
      <c r="J7" s="200">
        <f>I7</f>
        <v>42916</v>
      </c>
      <c r="K7" s="197" t="s">
        <v>194</v>
      </c>
      <c r="L7" s="199">
        <v>43281</v>
      </c>
      <c r="M7" s="200">
        <f>L7</f>
        <v>43281</v>
      </c>
      <c r="N7" s="201" t="s">
        <v>194</v>
      </c>
      <c r="O7" s="199">
        <v>43646</v>
      </c>
      <c r="P7" s="200">
        <f>O7</f>
        <v>43646</v>
      </c>
      <c r="Q7" s="201" t="s">
        <v>194</v>
      </c>
      <c r="R7" s="199">
        <v>44012</v>
      </c>
      <c r="S7" s="200">
        <f>R7</f>
        <v>44012</v>
      </c>
      <c r="T7" s="201" t="s">
        <v>194</v>
      </c>
      <c r="U7" s="199">
        <v>44377</v>
      </c>
      <c r="V7" s="200">
        <f>U7</f>
        <v>44377</v>
      </c>
      <c r="W7" s="201" t="s">
        <v>194</v>
      </c>
      <c r="X7" s="199">
        <v>44742</v>
      </c>
      <c r="Y7" s="200">
        <f>X7</f>
        <v>44742</v>
      </c>
      <c r="Z7" s="201" t="s">
        <v>194</v>
      </c>
      <c r="AA7" s="197" t="s">
        <v>200</v>
      </c>
      <c r="AB7" s="197" t="s">
        <v>200</v>
      </c>
      <c r="AC7" s="197" t="s">
        <v>200</v>
      </c>
      <c r="AD7" s="197" t="s">
        <v>200</v>
      </c>
      <c r="AE7" s="202" t="s">
        <v>202</v>
      </c>
      <c r="AF7" s="49" t="s">
        <v>204</v>
      </c>
      <c r="AG7" s="49" t="s">
        <v>204</v>
      </c>
      <c r="AH7" s="49" t="s">
        <v>204</v>
      </c>
    </row>
    <row r="8" spans="1:34">
      <c r="A8" s="203" t="s">
        <v>199</v>
      </c>
      <c r="B8" s="204" t="s">
        <v>195</v>
      </c>
      <c r="C8" s="204" t="s">
        <v>515</v>
      </c>
      <c r="D8" s="204" t="s">
        <v>196</v>
      </c>
      <c r="E8" s="205" t="s">
        <v>67</v>
      </c>
      <c r="F8" s="206" t="s">
        <v>195</v>
      </c>
      <c r="G8" s="204" t="s">
        <v>197</v>
      </c>
      <c r="H8" s="204" t="s">
        <v>198</v>
      </c>
      <c r="I8" s="206" t="s">
        <v>195</v>
      </c>
      <c r="J8" s="204" t="s">
        <v>197</v>
      </c>
      <c r="K8" s="204" t="s">
        <v>198</v>
      </c>
      <c r="L8" s="206" t="s">
        <v>195</v>
      </c>
      <c r="M8" s="204" t="s">
        <v>516</v>
      </c>
      <c r="N8" s="207" t="s">
        <v>198</v>
      </c>
      <c r="O8" s="206" t="s">
        <v>195</v>
      </c>
      <c r="P8" s="204" t="s">
        <v>516</v>
      </c>
      <c r="Q8" s="207" t="s">
        <v>198</v>
      </c>
      <c r="R8" s="206" t="s">
        <v>195</v>
      </c>
      <c r="S8" s="204" t="s">
        <v>516</v>
      </c>
      <c r="T8" s="207" t="s">
        <v>198</v>
      </c>
      <c r="U8" s="206" t="s">
        <v>195</v>
      </c>
      <c r="V8" s="204" t="s">
        <v>516</v>
      </c>
      <c r="W8" s="207" t="s">
        <v>198</v>
      </c>
      <c r="X8" s="206" t="s">
        <v>195</v>
      </c>
      <c r="Y8" s="204" t="s">
        <v>516</v>
      </c>
      <c r="Z8" s="207" t="s">
        <v>198</v>
      </c>
      <c r="AA8" s="204" t="s">
        <v>201</v>
      </c>
      <c r="AB8" s="204" t="s">
        <v>195</v>
      </c>
      <c r="AC8" s="204" t="s">
        <v>515</v>
      </c>
      <c r="AD8" s="204" t="s">
        <v>157</v>
      </c>
      <c r="AE8" s="208" t="s">
        <v>203</v>
      </c>
      <c r="AF8" s="58" t="s">
        <v>0</v>
      </c>
      <c r="AG8" s="58" t="s">
        <v>205</v>
      </c>
      <c r="AH8" s="58" t="s">
        <v>206</v>
      </c>
    </row>
    <row r="9" spans="1:34">
      <c r="A9" s="45" t="s">
        <v>517</v>
      </c>
      <c r="B9" s="58"/>
      <c r="C9" s="58"/>
      <c r="D9" s="58"/>
      <c r="E9" s="59"/>
      <c r="F9" s="209"/>
      <c r="G9" s="58"/>
      <c r="H9" s="58"/>
      <c r="I9" s="209"/>
      <c r="J9" s="58"/>
      <c r="K9" s="58"/>
      <c r="L9" s="209"/>
      <c r="M9" s="58"/>
      <c r="N9" s="210"/>
      <c r="O9" s="209"/>
      <c r="P9" s="58"/>
      <c r="Q9" s="210"/>
      <c r="R9" s="209"/>
      <c r="S9" s="58"/>
      <c r="T9" s="210"/>
      <c r="U9" s="209"/>
      <c r="V9" s="58"/>
      <c r="W9" s="210"/>
      <c r="X9" s="209"/>
      <c r="Y9" s="58"/>
      <c r="Z9" s="210"/>
      <c r="AA9" s="58"/>
      <c r="AB9" s="58"/>
      <c r="AC9" s="58"/>
      <c r="AD9" s="211"/>
      <c r="AE9" s="212"/>
      <c r="AF9" s="58"/>
      <c r="AG9" s="58"/>
      <c r="AH9" s="58"/>
    </row>
    <row r="10" spans="1:34">
      <c r="C10" s="50"/>
      <c r="D10" s="1"/>
      <c r="E10" s="63"/>
      <c r="F10" s="213"/>
      <c r="G10" s="39"/>
      <c r="H10" s="10"/>
      <c r="I10" s="213"/>
      <c r="J10" s="39"/>
      <c r="K10" s="10"/>
      <c r="L10" s="213"/>
      <c r="M10" s="39"/>
      <c r="N10" s="214"/>
      <c r="O10" s="213"/>
      <c r="P10" s="39"/>
      <c r="Q10" s="214"/>
      <c r="R10" s="213"/>
      <c r="S10" s="39"/>
      <c r="T10" s="214"/>
      <c r="U10" s="213"/>
      <c r="V10" s="39"/>
      <c r="W10" s="214"/>
      <c r="X10" s="213"/>
      <c r="Y10" s="39"/>
      <c r="Z10" s="214"/>
      <c r="AA10" s="1"/>
      <c r="AD10" s="63"/>
      <c r="AE10" s="107"/>
    </row>
    <row r="11" spans="1:34">
      <c r="A11" s="215" t="s">
        <v>519</v>
      </c>
      <c r="B11" s="190"/>
      <c r="C11" s="216"/>
      <c r="D11" s="190"/>
      <c r="E11" s="217">
        <f>SUM(E10:E10)</f>
        <v>0</v>
      </c>
      <c r="F11" s="218"/>
      <c r="G11" s="217">
        <f>SUM(G10:G10)</f>
        <v>0</v>
      </c>
      <c r="H11" s="217">
        <f>SUM(H10:H10)</f>
        <v>0</v>
      </c>
      <c r="I11" s="218"/>
      <c r="J11" s="217">
        <f>SUM(J10:J10)</f>
        <v>0</v>
      </c>
      <c r="K11" s="217">
        <f>SUM(K10:K10)</f>
        <v>0</v>
      </c>
      <c r="L11" s="218"/>
      <c r="M11" s="217">
        <f>SUM(M10:M10)</f>
        <v>0</v>
      </c>
      <c r="N11" s="217">
        <f>SUM(N10:N10)</f>
        <v>0</v>
      </c>
      <c r="O11" s="218"/>
      <c r="P11" s="217">
        <f>SUM(P10:P10)</f>
        <v>0</v>
      </c>
      <c r="Q11" s="217">
        <f>SUM(Q10:Q10)</f>
        <v>0</v>
      </c>
      <c r="R11" s="218"/>
      <c r="S11" s="217">
        <f>SUM(S10:S10)</f>
        <v>0</v>
      </c>
      <c r="T11" s="217">
        <f>SUM(T10:T10)</f>
        <v>0</v>
      </c>
      <c r="U11" s="218"/>
      <c r="V11" s="217">
        <f>SUM(V10:V10)</f>
        <v>0</v>
      </c>
      <c r="W11" s="217">
        <f>SUM(W10:W10)</f>
        <v>0</v>
      </c>
      <c r="X11" s="218"/>
      <c r="Y11" s="217">
        <f>SUM(Y10:Y10)</f>
        <v>0</v>
      </c>
      <c r="Z11" s="217">
        <f>SUM(Z10:Z10)</f>
        <v>0</v>
      </c>
      <c r="AA11" s="190"/>
      <c r="AB11" s="190"/>
      <c r="AC11" s="190"/>
      <c r="AD11" s="219"/>
      <c r="AE11" s="220"/>
    </row>
    <row r="12" spans="1:34">
      <c r="C12" s="50"/>
      <c r="E12" s="63"/>
      <c r="F12" s="101"/>
      <c r="I12" s="101"/>
      <c r="L12" s="101"/>
      <c r="N12" s="221"/>
      <c r="O12" s="101"/>
      <c r="Q12" s="221"/>
      <c r="R12" s="101"/>
      <c r="T12" s="221"/>
      <c r="U12" s="101"/>
      <c r="W12" s="221"/>
      <c r="X12" s="101"/>
      <c r="Z12" s="221"/>
      <c r="AD12" s="63"/>
      <c r="AE12" s="107"/>
    </row>
    <row r="13" spans="1:34" ht="30" customHeight="1">
      <c r="A13" s="45" t="s">
        <v>520</v>
      </c>
      <c r="C13" s="50"/>
      <c r="E13" s="63"/>
      <c r="F13" s="101"/>
      <c r="I13" s="101"/>
      <c r="L13" s="423"/>
      <c r="M13" s="424"/>
      <c r="N13" s="425"/>
      <c r="O13" s="420"/>
      <c r="P13" s="421"/>
      <c r="Q13" s="422"/>
      <c r="R13" s="426"/>
      <c r="S13" s="421"/>
      <c r="T13" s="422"/>
      <c r="U13" s="420" t="s">
        <v>521</v>
      </c>
      <c r="V13" s="421"/>
      <c r="W13" s="422"/>
      <c r="X13" s="420" t="s">
        <v>521</v>
      </c>
      <c r="Y13" s="421"/>
      <c r="Z13" s="422"/>
      <c r="AD13" s="63"/>
      <c r="AE13" s="107"/>
    </row>
    <row r="14" spans="1:34">
      <c r="A14" t="s">
        <v>727</v>
      </c>
      <c r="B14" s="3">
        <v>418</v>
      </c>
      <c r="C14">
        <v>113</v>
      </c>
      <c r="D14" s="1">
        <v>44678</v>
      </c>
      <c r="E14" s="3">
        <v>47235</v>
      </c>
      <c r="F14">
        <v>47235</v>
      </c>
      <c r="G14">
        <v>-24446.429999999993</v>
      </c>
      <c r="U14" s="101"/>
      <c r="W14" s="221"/>
      <c r="X14" s="101"/>
      <c r="Z14" s="221"/>
      <c r="AA14" s="391">
        <v>44681</v>
      </c>
      <c r="AB14" s="82">
        <v>422.08</v>
      </c>
      <c r="AC14">
        <v>113</v>
      </c>
      <c r="AD14" s="10">
        <v>47693.78</v>
      </c>
      <c r="AE14" s="107">
        <f t="shared" ref="AE14:AE16" si="0">+AD14-E14</f>
        <v>458.77999999999884</v>
      </c>
    </row>
    <row r="15" spans="1:34">
      <c r="A15" t="s">
        <v>728</v>
      </c>
      <c r="B15" s="3">
        <v>63.18</v>
      </c>
      <c r="C15">
        <v>268</v>
      </c>
      <c r="D15" s="1">
        <v>44659</v>
      </c>
      <c r="E15" s="3">
        <v>16933.580000000002</v>
      </c>
      <c r="F15">
        <v>16933.580000000002</v>
      </c>
      <c r="G15">
        <v>-36665.86</v>
      </c>
      <c r="U15" s="101"/>
      <c r="W15" s="221"/>
      <c r="X15" s="101"/>
      <c r="Z15" s="221"/>
      <c r="AA15" s="391">
        <v>44677</v>
      </c>
      <c r="AB15" s="82">
        <v>57.19</v>
      </c>
      <c r="AC15">
        <v>268</v>
      </c>
      <c r="AD15" s="10">
        <v>15327.47</v>
      </c>
      <c r="AE15" s="107">
        <f t="shared" si="0"/>
        <v>-1606.1100000000024</v>
      </c>
    </row>
    <row r="16" spans="1:34">
      <c r="A16" t="s">
        <v>729</v>
      </c>
      <c r="B16" s="3">
        <v>37.520000000000003</v>
      </c>
      <c r="C16">
        <v>573</v>
      </c>
      <c r="D16" s="1">
        <v>44657</v>
      </c>
      <c r="E16" s="3">
        <v>21501.56</v>
      </c>
      <c r="F16">
        <v>21501.56</v>
      </c>
      <c r="G16">
        <v>-53599.44</v>
      </c>
      <c r="U16" s="101"/>
      <c r="W16" s="221"/>
      <c r="X16" s="101"/>
      <c r="Z16" s="221"/>
      <c r="AA16" s="391">
        <v>44664</v>
      </c>
      <c r="AB16" s="82">
        <v>34.365000000000002</v>
      </c>
      <c r="AC16">
        <v>573</v>
      </c>
      <c r="AD16" s="10">
        <v>19688.099999999999</v>
      </c>
      <c r="AE16" s="107">
        <f t="shared" si="0"/>
        <v>-1813.4600000000028</v>
      </c>
    </row>
    <row r="17" spans="1:34">
      <c r="C17" s="50"/>
      <c r="D17" s="1"/>
      <c r="E17" s="3"/>
      <c r="F17" s="213"/>
      <c r="G17" s="39"/>
      <c r="H17" s="10"/>
      <c r="I17" s="213"/>
      <c r="J17" s="39"/>
      <c r="K17" s="10"/>
      <c r="L17" s="213"/>
      <c r="M17" s="39"/>
      <c r="N17" s="214"/>
      <c r="O17" s="213"/>
      <c r="P17" s="39"/>
      <c r="Q17" s="214"/>
      <c r="R17" s="213"/>
      <c r="S17" s="39"/>
      <c r="T17" s="214"/>
      <c r="U17" s="213"/>
      <c r="V17" s="39"/>
      <c r="W17" s="214"/>
      <c r="X17" s="213"/>
      <c r="Y17" s="39"/>
      <c r="Z17" s="214"/>
      <c r="AA17" s="391"/>
      <c r="AB17" s="223"/>
      <c r="AC17" s="223"/>
      <c r="AD17" s="39"/>
      <c r="AE17" s="107"/>
    </row>
    <row r="18" spans="1:34" ht="16.5" thickBot="1">
      <c r="A18" t="s">
        <v>28</v>
      </c>
      <c r="E18" s="390">
        <f>SUM(E14:E17)</f>
        <v>85670.14</v>
      </c>
      <c r="F18" s="213"/>
      <c r="G18" s="224"/>
      <c r="H18" s="224"/>
      <c r="I18" s="213"/>
      <c r="J18" s="224" t="e">
        <f>SUM(#REF!)</f>
        <v>#REF!</v>
      </c>
      <c r="K18" s="224" t="e">
        <f>SUM(#REF!)</f>
        <v>#REF!</v>
      </c>
      <c r="L18" s="213"/>
      <c r="M18" s="39"/>
      <c r="N18" s="225"/>
      <c r="O18" s="213"/>
      <c r="P18" s="39"/>
      <c r="Q18" s="225"/>
      <c r="R18" s="213"/>
      <c r="S18" s="39"/>
      <c r="T18" s="225">
        <f>SUM(T14:T17)</f>
        <v>0</v>
      </c>
      <c r="U18" s="213"/>
      <c r="V18" s="39"/>
      <c r="W18" s="225">
        <f>SUM(W14:W17)</f>
        <v>0</v>
      </c>
      <c r="X18" s="213"/>
      <c r="Y18" s="39"/>
      <c r="Z18" s="225">
        <f>SUM(Z14:Z17)</f>
        <v>0</v>
      </c>
      <c r="AD18" s="390">
        <f t="shared" ref="AD18:AE18" si="1">SUM(AD14:AD17)</f>
        <v>82709.350000000006</v>
      </c>
      <c r="AE18" s="133">
        <f t="shared" si="1"/>
        <v>-2960.7900000000063</v>
      </c>
    </row>
    <row r="19" spans="1:34">
      <c r="E19" s="63"/>
      <c r="F19" s="101"/>
      <c r="I19" s="101"/>
      <c r="L19" s="101"/>
      <c r="N19" s="221"/>
      <c r="O19" s="101"/>
      <c r="Q19" s="221"/>
      <c r="R19" s="101"/>
      <c r="T19" s="221"/>
      <c r="U19" s="101"/>
      <c r="W19" s="221"/>
      <c r="X19" s="101"/>
      <c r="Z19" s="221"/>
      <c r="AD19" s="63"/>
      <c r="AE19" s="107"/>
    </row>
    <row r="20" spans="1:34" ht="16.5" thickBot="1">
      <c r="E20" s="63"/>
      <c r="F20" s="101"/>
      <c r="G20" s="226">
        <f>SUM(G11,G18)</f>
        <v>0</v>
      </c>
      <c r="H20" s="226">
        <f>SUM(H11,H18)</f>
        <v>0</v>
      </c>
      <c r="I20" s="101"/>
      <c r="J20" s="226" t="e">
        <f>SUM(J11,J18)</f>
        <v>#REF!</v>
      </c>
      <c r="K20" s="226" t="e">
        <f>SUM(K11,K18)</f>
        <v>#REF!</v>
      </c>
      <c r="L20" s="101"/>
      <c r="M20" s="226">
        <f>SUM(M11,M18)</f>
        <v>0</v>
      </c>
      <c r="N20" s="227">
        <f>SUM(N11,N18)</f>
        <v>0</v>
      </c>
      <c r="O20" s="101"/>
      <c r="P20" s="226">
        <f>P11</f>
        <v>0</v>
      </c>
      <c r="Q20" s="227">
        <f>SUM(Q11,Q18)</f>
        <v>0</v>
      </c>
      <c r="R20" s="101"/>
      <c r="S20" s="226">
        <f>S11</f>
        <v>0</v>
      </c>
      <c r="T20" s="227">
        <f>SUM(T11,T18)</f>
        <v>0</v>
      </c>
      <c r="U20" s="101"/>
      <c r="V20" s="226">
        <f>V11</f>
        <v>0</v>
      </c>
      <c r="W20" s="227">
        <f>SUM(W11,W18)</f>
        <v>0</v>
      </c>
      <c r="X20" s="101"/>
      <c r="Y20" s="226">
        <f>Y11</f>
        <v>0</v>
      </c>
      <c r="Z20" s="227">
        <f>SUM(Z11,Z18)</f>
        <v>0</v>
      </c>
      <c r="AD20" s="63"/>
      <c r="AE20" s="107"/>
      <c r="AH20" s="66">
        <f>SUM(AH10:AH11)</f>
        <v>0</v>
      </c>
    </row>
    <row r="21" spans="1:34" ht="17.25" thickTop="1" thickBot="1">
      <c r="F21" s="228"/>
      <c r="G21" s="13"/>
      <c r="H21" s="13"/>
      <c r="I21" s="228"/>
      <c r="J21" s="13"/>
      <c r="K21" s="13"/>
      <c r="L21" s="228"/>
      <c r="M21" s="13"/>
      <c r="N21" s="229"/>
      <c r="O21" s="228"/>
      <c r="P21" s="13"/>
      <c r="Q21" s="229"/>
      <c r="R21" s="228"/>
      <c r="S21" s="13"/>
      <c r="T21" s="229"/>
      <c r="U21" s="228"/>
      <c r="V21" s="13"/>
      <c r="W21" s="229"/>
      <c r="X21" s="228"/>
      <c r="Y21" s="13"/>
      <c r="Z21" s="229"/>
      <c r="AA21" s="13"/>
      <c r="AB21" s="13"/>
      <c r="AC21" s="13"/>
      <c r="AD21" s="13"/>
      <c r="AE21" s="38"/>
    </row>
    <row r="24" spans="1:34">
      <c r="AE24" s="39"/>
    </row>
  </sheetData>
  <mergeCells count="5">
    <mergeCell ref="L13:N13"/>
    <mergeCell ref="O13:Q13"/>
    <mergeCell ref="R13:T13"/>
    <mergeCell ref="U13:W13"/>
    <mergeCell ref="X13:Z13"/>
  </mergeCells>
  <phoneticPr fontId="32" type="noConversion"/>
  <printOptions gridLines="1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>
    <oddFooter>&amp;R&amp;D; &amp;Z&amp;F :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Bank</vt:lpstr>
      <vt:lpstr>Bank Pivot</vt:lpstr>
      <vt:lpstr>Jnl</vt:lpstr>
      <vt:lpstr>NDIS investment</vt:lpstr>
      <vt:lpstr>Rent Sydney (GST)</vt:lpstr>
      <vt:lpstr>Property-Westville Depreciation</vt:lpstr>
      <vt:lpstr>Property-SydneyCarPark Depn</vt:lpstr>
      <vt:lpstr>(A1) AUD Shares Investment</vt:lpstr>
      <vt:lpstr>(A2) USD Shares Investment</vt:lpstr>
      <vt:lpstr>(A3) USD events</vt:lpstr>
      <vt:lpstr>(L3) Current tax liability</vt:lpstr>
      <vt:lpstr>(A4) Cash Equivalents</vt:lpstr>
      <vt:lpstr>(M1) Member Balance</vt:lpstr>
      <vt:lpstr>Member Benefits</vt:lpstr>
      <vt:lpstr>Tax Reconcilation</vt:lpstr>
      <vt:lpstr>Tax Losses</vt:lpstr>
      <vt:lpstr>Report</vt:lpstr>
      <vt:lpstr>ATO tab</vt:lpstr>
      <vt:lpstr>(O6) Borrowing Cost &amp; Amortise</vt:lpstr>
      <vt:lpstr>'(A1) AUD Shares Investment'!Print_Area</vt:lpstr>
      <vt:lpstr>'(A2) USD Shares Investment'!Print_Area</vt:lpstr>
      <vt:lpstr>'(A3) USD events'!Print_Area</vt:lpstr>
      <vt:lpstr>'(L3) Current tax liability'!Print_Area</vt:lpstr>
      <vt:lpstr>'Property-SydneyCarPark Depn'!Print_Area</vt:lpstr>
      <vt:lpstr>'Property-Westville Depreciation'!Print_Area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LawLittle</dc:creator>
  <cp:lastModifiedBy>Wilson Leung</cp:lastModifiedBy>
  <cp:lastPrinted>2015-05-05T07:52:06Z</cp:lastPrinted>
  <dcterms:created xsi:type="dcterms:W3CDTF">2012-12-07T02:49:41Z</dcterms:created>
  <dcterms:modified xsi:type="dcterms:W3CDTF">2023-04-21T04:53:52Z</dcterms:modified>
</cp:coreProperties>
</file>