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a-svr\AA Data\Assistant\Data\SPRINGS\GSTBAS\2022\Q3\"/>
    </mc:Choice>
  </mc:AlternateContent>
  <bookViews>
    <workbookView xWindow="2868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7" i="1" l="1"/>
  <c r="E25" i="1"/>
  <c r="D25" i="1"/>
  <c r="C23" i="1"/>
  <c r="D23" i="1"/>
  <c r="C22" i="1"/>
  <c r="M30" i="1"/>
  <c r="E22" i="1"/>
  <c r="M15" i="1"/>
  <c r="M19" i="1"/>
  <c r="M17" i="1"/>
  <c r="M10" i="1"/>
  <c r="M8" i="1"/>
  <c r="C19" i="1"/>
  <c r="E18" i="1"/>
  <c r="C17" i="1"/>
  <c r="E16" i="1"/>
  <c r="E7" i="1"/>
  <c r="M25" i="1" l="1"/>
</calcChain>
</file>

<file path=xl/sharedStrings.xml><?xml version="1.0" encoding="utf-8"?>
<sst xmlns="http://schemas.openxmlformats.org/spreadsheetml/2006/main" count="44" uniqueCount="33">
  <si>
    <t>Spring Camellia Superfund</t>
  </si>
  <si>
    <t>March 2022 BAS</t>
  </si>
  <si>
    <t>Income</t>
  </si>
  <si>
    <t>Cash basis</t>
  </si>
  <si>
    <t>Net</t>
  </si>
  <si>
    <t>GST</t>
  </si>
  <si>
    <t>Gross</t>
  </si>
  <si>
    <t>Expenses</t>
  </si>
  <si>
    <t>RE owner statement</t>
  </si>
  <si>
    <t>Insurance</t>
  </si>
  <si>
    <t>MACQ</t>
  </si>
  <si>
    <t>Legal fees</t>
  </si>
  <si>
    <t>Legal fees Yau &amp; Wang</t>
  </si>
  <si>
    <t>Settlement</t>
  </si>
  <si>
    <t>Purchase</t>
  </si>
  <si>
    <t>Less: Deposit</t>
  </si>
  <si>
    <t>10/11/21 &amp; 6/12/21</t>
  </si>
  <si>
    <t>Less: Rental adjst</t>
  </si>
  <si>
    <t>Stamp Duty</t>
  </si>
  <si>
    <t>Bank cheque fee</t>
  </si>
  <si>
    <t>Palise Property Fees</t>
  </si>
  <si>
    <t>Net amt for settlement</t>
  </si>
  <si>
    <t>Less: funds from Bank</t>
  </si>
  <si>
    <t>Annual fee</t>
  </si>
  <si>
    <t>Valuation Fee</t>
  </si>
  <si>
    <t>Registration Fees</t>
  </si>
  <si>
    <t>Out of CBD Agency Fee</t>
  </si>
  <si>
    <t>Mortgagee Solicitors</t>
  </si>
  <si>
    <t>Balance due</t>
  </si>
  <si>
    <t>Transferred for settlement</t>
  </si>
  <si>
    <t>Deposit refund</t>
  </si>
  <si>
    <t>Balance</t>
  </si>
  <si>
    <t xml:space="preserve">Granite Loan - agrees to statement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</si>
</sst>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14" fontId="0" fillId="0" borderId="0" xfId="0" applyNumberFormat="1"/>
    <xf numFmtId="43" fontId="0" fillId="0" borderId="0" xfId="1" applyFont="1"/>
    <xf numFmtId="43" fontId="0" fillId="0" borderId="1" xfId="1" applyFont="1" applyBorder="1"/>
    <xf numFmtId="43" fontId="0" fillId="0" borderId="0" xfId="0" applyNumberFormat="1"/>
    <xf numFmtId="43" fontId="0" fillId="0" borderId="2" xfId="1" applyFont="1" applyBorder="1"/>
    <xf numFmtId="0" fontId="0" fillId="0" borderId="0" xfId="0" applyFill="1"/>
    <xf numFmtId="43" fontId="0" fillId="0" borderId="0" xfId="1" applyFont="1" applyFill="1"/>
    <xf numFmtId="43" fontId="0" fillId="0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workbookViewId="0">
      <selection activeCell="C25" sqref="C24:C25"/>
    </sheetView>
  </sheetViews>
  <sheetFormatPr defaultRowHeight="15" x14ac:dyDescent="0.25"/>
  <cols>
    <col min="1" max="1" width="24.85546875" bestFit="1" customWidth="1"/>
    <col min="2" max="2" width="10.7109375" bestFit="1" customWidth="1"/>
    <col min="3" max="3" width="10.5703125" bestFit="1" customWidth="1"/>
    <col min="4" max="4" width="9.5703125" bestFit="1" customWidth="1"/>
    <col min="5" max="5" width="10.5703125" bestFit="1" customWidth="1"/>
    <col min="11" max="11" width="19.28515625" bestFit="1" customWidth="1"/>
    <col min="13" max="13" width="13.28515625" style="4" bestFit="1" customWidth="1"/>
    <col min="16" max="16" width="10.7109375" bestFit="1" customWidth="1"/>
  </cols>
  <sheetData>
    <row r="1" spans="1:16" x14ac:dyDescent="0.25">
      <c r="A1" s="2" t="s">
        <v>0</v>
      </c>
    </row>
    <row r="2" spans="1:16" x14ac:dyDescent="0.25">
      <c r="A2" s="1" t="s">
        <v>1</v>
      </c>
    </row>
    <row r="3" spans="1:16" x14ac:dyDescent="0.25">
      <c r="A3" s="1" t="s">
        <v>3</v>
      </c>
    </row>
    <row r="4" spans="1:16" x14ac:dyDescent="0.25">
      <c r="K4" t="s">
        <v>13</v>
      </c>
    </row>
    <row r="5" spans="1:16" x14ac:dyDescent="0.25">
      <c r="A5" t="s">
        <v>2</v>
      </c>
      <c r="C5" t="s">
        <v>4</v>
      </c>
      <c r="D5" t="s">
        <v>5</v>
      </c>
      <c r="E5" t="s">
        <v>6</v>
      </c>
    </row>
    <row r="6" spans="1:16" x14ac:dyDescent="0.25">
      <c r="K6" t="s">
        <v>14</v>
      </c>
      <c r="M6" s="4">
        <v>1050000</v>
      </c>
    </row>
    <row r="7" spans="1:16" x14ac:dyDescent="0.25">
      <c r="A7" s="3" t="s">
        <v>8</v>
      </c>
      <c r="B7" s="3">
        <v>44636</v>
      </c>
      <c r="C7">
        <v>5337.5</v>
      </c>
      <c r="D7" s="8">
        <v>533.75</v>
      </c>
      <c r="E7" s="8">
        <f>C7+D7</f>
        <v>5871.25</v>
      </c>
    </row>
    <row r="8" spans="1:16" x14ac:dyDescent="0.25">
      <c r="D8" s="8"/>
      <c r="E8" s="8"/>
      <c r="K8" t="s">
        <v>15</v>
      </c>
      <c r="M8" s="4">
        <f>-10500-42000</f>
        <v>-52500</v>
      </c>
      <c r="O8" t="s">
        <v>10</v>
      </c>
      <c r="P8" t="s">
        <v>16</v>
      </c>
    </row>
    <row r="9" spans="1:16" x14ac:dyDescent="0.25">
      <c r="D9" s="8"/>
      <c r="E9" s="8"/>
      <c r="K9" t="s">
        <v>17</v>
      </c>
      <c r="M9" s="5">
        <v>-2741.94</v>
      </c>
      <c r="O9" t="s">
        <v>10</v>
      </c>
    </row>
    <row r="10" spans="1:16" x14ac:dyDescent="0.25">
      <c r="D10" s="8"/>
      <c r="E10" s="8"/>
      <c r="M10" s="4">
        <f>SUM(M6:M9)</f>
        <v>994758.06</v>
      </c>
    </row>
    <row r="11" spans="1:16" x14ac:dyDescent="0.25">
      <c r="D11" s="8"/>
      <c r="E11" s="8"/>
    </row>
    <row r="12" spans="1:16" x14ac:dyDescent="0.25">
      <c r="D12" s="8"/>
      <c r="E12" s="8"/>
      <c r="K12" t="s">
        <v>11</v>
      </c>
      <c r="M12" s="4">
        <v>3473.9</v>
      </c>
    </row>
    <row r="13" spans="1:16" x14ac:dyDescent="0.25">
      <c r="D13" s="8"/>
      <c r="E13" s="8"/>
      <c r="K13" t="s">
        <v>18</v>
      </c>
      <c r="M13" s="4">
        <v>40900</v>
      </c>
    </row>
    <row r="14" spans="1:16" x14ac:dyDescent="0.25">
      <c r="A14" t="s">
        <v>7</v>
      </c>
      <c r="D14" s="8"/>
      <c r="E14" s="8"/>
      <c r="K14" t="s">
        <v>19</v>
      </c>
      <c r="M14" s="4">
        <v>50</v>
      </c>
    </row>
    <row r="15" spans="1:16" x14ac:dyDescent="0.25">
      <c r="D15" s="8"/>
      <c r="E15" s="8"/>
      <c r="K15" t="s">
        <v>20</v>
      </c>
      <c r="M15" s="5">
        <f>20790+4950</f>
        <v>25740</v>
      </c>
    </row>
    <row r="16" spans="1:16" x14ac:dyDescent="0.25">
      <c r="A16" s="3" t="s">
        <v>8</v>
      </c>
      <c r="B16" s="3">
        <v>44636</v>
      </c>
      <c r="C16">
        <v>293.56</v>
      </c>
      <c r="D16" s="8">
        <v>29.36</v>
      </c>
      <c r="E16" s="8">
        <f>C16+D16</f>
        <v>322.92</v>
      </c>
    </row>
    <row r="17" spans="1:17" x14ac:dyDescent="0.25">
      <c r="A17" t="s">
        <v>9</v>
      </c>
      <c r="B17" s="3">
        <v>44571</v>
      </c>
      <c r="C17">
        <f>E17-D17</f>
        <v>190.95000000000002</v>
      </c>
      <c r="D17" s="8">
        <v>17.38</v>
      </c>
      <c r="E17" s="8">
        <v>208.33</v>
      </c>
      <c r="G17" t="s">
        <v>10</v>
      </c>
      <c r="K17" t="s">
        <v>21</v>
      </c>
      <c r="M17" s="4">
        <f>SUM(M10:M15)</f>
        <v>1064921.96</v>
      </c>
    </row>
    <row r="18" spans="1:17" x14ac:dyDescent="0.25">
      <c r="A18" t="s">
        <v>12</v>
      </c>
      <c r="B18" s="3">
        <v>44571</v>
      </c>
      <c r="C18">
        <v>300</v>
      </c>
      <c r="D18" s="8">
        <v>30</v>
      </c>
      <c r="E18" s="8">
        <f>C18+D18</f>
        <v>330</v>
      </c>
      <c r="G18" t="s">
        <v>10</v>
      </c>
    </row>
    <row r="19" spans="1:17" x14ac:dyDescent="0.25">
      <c r="A19" t="s">
        <v>9</v>
      </c>
      <c r="B19" s="3">
        <v>44206</v>
      </c>
      <c r="C19">
        <f>E19-D19</f>
        <v>2026.9099999999999</v>
      </c>
      <c r="D19" s="8">
        <v>186.69</v>
      </c>
      <c r="E19" s="8">
        <v>2213.6</v>
      </c>
      <c r="G19" t="s">
        <v>10</v>
      </c>
      <c r="K19" t="s">
        <v>22</v>
      </c>
      <c r="M19" s="4">
        <f>-SUM(O19:O25)</f>
        <v>-729922.73</v>
      </c>
      <c r="O19">
        <v>735000</v>
      </c>
      <c r="Q19" t="s">
        <v>32</v>
      </c>
    </row>
    <row r="20" spans="1:17" x14ac:dyDescent="0.25">
      <c r="D20" s="8"/>
      <c r="E20" s="8"/>
      <c r="O20">
        <v>-395</v>
      </c>
      <c r="Q20" t="s">
        <v>23</v>
      </c>
    </row>
    <row r="21" spans="1:17" x14ac:dyDescent="0.25">
      <c r="A21" t="s">
        <v>14</v>
      </c>
      <c r="D21" s="8"/>
      <c r="E21" s="8"/>
      <c r="Q21" t="s">
        <v>24</v>
      </c>
    </row>
    <row r="22" spans="1:17" x14ac:dyDescent="0.25">
      <c r="A22" t="s">
        <v>11</v>
      </c>
      <c r="C22" s="4">
        <f>E22-D22</f>
        <v>3159</v>
      </c>
      <c r="D22" s="8">
        <v>314.89999999999998</v>
      </c>
      <c r="E22" s="9">
        <f>M12</f>
        <v>3473.9</v>
      </c>
      <c r="O22">
        <v>-3613</v>
      </c>
      <c r="Q22" t="s">
        <v>25</v>
      </c>
    </row>
    <row r="23" spans="1:17" x14ac:dyDescent="0.25">
      <c r="A23" t="s">
        <v>20</v>
      </c>
      <c r="C23" s="6">
        <f>E23-D23</f>
        <v>23400</v>
      </c>
      <c r="D23" s="10">
        <f>E23/11</f>
        <v>2340</v>
      </c>
      <c r="E23" s="9">
        <v>25740</v>
      </c>
      <c r="O23">
        <v>-181.5</v>
      </c>
      <c r="Q23" t="s">
        <v>26</v>
      </c>
    </row>
    <row r="24" spans="1:17" x14ac:dyDescent="0.25">
      <c r="D24" s="8"/>
      <c r="E24" s="8"/>
      <c r="M24" s="5"/>
      <c r="O24">
        <v>-887.77</v>
      </c>
      <c r="Q24" t="s">
        <v>27</v>
      </c>
    </row>
    <row r="25" spans="1:17" x14ac:dyDescent="0.25">
      <c r="D25" s="8">
        <f>SUM(D16:D23)</f>
        <v>2918.33</v>
      </c>
      <c r="E25" s="8">
        <f>SUM(E16:E23)</f>
        <v>32288.75</v>
      </c>
      <c r="K25" t="s">
        <v>28</v>
      </c>
      <c r="M25" s="4">
        <f>SUM(M17:M24)</f>
        <v>334999.23</v>
      </c>
    </row>
    <row r="26" spans="1:17" x14ac:dyDescent="0.25">
      <c r="D26" s="8"/>
      <c r="E26" s="8"/>
    </row>
    <row r="27" spans="1:17" x14ac:dyDescent="0.25">
      <c r="D27" s="8">
        <f>D7-D25</f>
        <v>-2384.58</v>
      </c>
      <c r="E27" s="8"/>
      <c r="K27" t="s">
        <v>29</v>
      </c>
      <c r="M27" s="4">
        <v>343733.51</v>
      </c>
      <c r="O27" t="s">
        <v>10</v>
      </c>
      <c r="P27" s="3">
        <v>44574</v>
      </c>
    </row>
    <row r="28" spans="1:17" x14ac:dyDescent="0.25">
      <c r="D28" s="8"/>
      <c r="E28" s="8"/>
      <c r="K28" t="s">
        <v>30</v>
      </c>
      <c r="M28" s="4">
        <v>-8734.2800000000007</v>
      </c>
      <c r="O28" t="s">
        <v>10</v>
      </c>
      <c r="P28" s="3">
        <v>44599</v>
      </c>
    </row>
    <row r="30" spans="1:17" ht="15.75" thickBot="1" x14ac:dyDescent="0.3">
      <c r="K30" t="s">
        <v>31</v>
      </c>
      <c r="M30" s="7">
        <f>M25-M27-M28</f>
        <v>-2.7284841053187847E-11</v>
      </c>
    </row>
    <row r="31" spans="1:17" ht="15.75" thickTop="1" x14ac:dyDescent="0.25"/>
  </sheetData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Pasandi</dc:creator>
  <cp:lastModifiedBy>david</cp:lastModifiedBy>
  <cp:lastPrinted>2022-09-01T23:09:04Z</cp:lastPrinted>
  <dcterms:created xsi:type="dcterms:W3CDTF">2015-06-05T18:17:20Z</dcterms:created>
  <dcterms:modified xsi:type="dcterms:W3CDTF">2022-09-01T23:09:12Z</dcterms:modified>
</cp:coreProperties>
</file>