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HOST\HSoft\DOC\DocBase\Clients\CLEM0002\2022\Year End\"/>
    </mc:Choice>
  </mc:AlternateContent>
  <xr:revisionPtr revIDLastSave="0" documentId="13_ncr:1_{B33AF8AC-5532-4255-9AB2-CFCF2E6F209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Leminson Buys and Sells Crypt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11" i="1" l="1"/>
  <c r="U124" i="1"/>
  <c r="T124" i="1"/>
  <c r="R124" i="1"/>
  <c r="Q124" i="1"/>
  <c r="P124" i="1"/>
  <c r="O124" i="1"/>
  <c r="N124" i="1"/>
  <c r="M124" i="1"/>
  <c r="L124" i="1"/>
  <c r="J124" i="1"/>
  <c r="I124" i="1"/>
  <c r="I123" i="1"/>
  <c r="L122" i="1"/>
  <c r="L121" i="1"/>
  <c r="U120" i="1"/>
  <c r="T119" i="1"/>
  <c r="R117" i="1"/>
  <c r="S110" i="1"/>
  <c r="S113" i="1" s="1"/>
  <c r="S124" i="1" s="1"/>
  <c r="K103" i="1"/>
  <c r="Q99" i="1"/>
  <c r="Q98" i="1"/>
  <c r="L99" i="1"/>
  <c r="V99" i="1" s="1"/>
  <c r="L98" i="1"/>
  <c r="V85" i="1"/>
  <c r="V60" i="1"/>
  <c r="V83" i="1"/>
  <c r="P95" i="1"/>
  <c r="P103" i="1" s="1"/>
  <c r="L97" i="1"/>
  <c r="V97" i="1" s="1"/>
  <c r="L94" i="1"/>
  <c r="V94" i="1" s="1"/>
  <c r="J92" i="1"/>
  <c r="V92" i="1" s="1"/>
  <c r="J91" i="1"/>
  <c r="V91" i="1" s="1"/>
  <c r="I101" i="1"/>
  <c r="V101" i="1" s="1"/>
  <c r="I100" i="1"/>
  <c r="V100" i="1" s="1"/>
  <c r="I96" i="1"/>
  <c r="V96" i="1" s="1"/>
  <c r="I93" i="1"/>
  <c r="V93" i="1" s="1"/>
  <c r="I89" i="1"/>
  <c r="V89" i="1" s="1"/>
  <c r="L87" i="1"/>
  <c r="V87" i="1" s="1"/>
  <c r="I85" i="1"/>
  <c r="I83" i="1"/>
  <c r="I81" i="1"/>
  <c r="V81" i="1" s="1"/>
  <c r="J90" i="1"/>
  <c r="V90" i="1" s="1"/>
  <c r="X90" i="1" s="1"/>
  <c r="M88" i="1"/>
  <c r="V88" i="1" s="1"/>
  <c r="X88" i="1" s="1"/>
  <c r="M86" i="1"/>
  <c r="V86" i="1" s="1"/>
  <c r="M84" i="1"/>
  <c r="V84" i="1" s="1"/>
  <c r="M82" i="1"/>
  <c r="V82" i="1" s="1"/>
  <c r="M80" i="1"/>
  <c r="V80" i="1" s="1"/>
  <c r="O79" i="1"/>
  <c r="V79" i="1" s="1"/>
  <c r="N78" i="1"/>
  <c r="Q77" i="1"/>
  <c r="J76" i="1"/>
  <c r="V76" i="1" s="1"/>
  <c r="N75" i="1"/>
  <c r="N74" i="1"/>
  <c r="O73" i="1"/>
  <c r="O71" i="1"/>
  <c r="V71" i="1" s="1"/>
  <c r="N68" i="1"/>
  <c r="N67" i="1"/>
  <c r="N65" i="1"/>
  <c r="N64" i="1"/>
  <c r="V64" i="1" s="1"/>
  <c r="O62" i="1"/>
  <c r="V62" i="1" s="1"/>
  <c r="L78" i="1"/>
  <c r="L75" i="1"/>
  <c r="L73" i="1"/>
  <c r="V73" i="1" s="1"/>
  <c r="L68" i="1"/>
  <c r="V68" i="1" s="1"/>
  <c r="L67" i="1"/>
  <c r="V67" i="1" s="1"/>
  <c r="L65" i="1"/>
  <c r="V65" i="1" s="1"/>
  <c r="L61" i="1"/>
  <c r="L53" i="1"/>
  <c r="N61" i="1"/>
  <c r="M72" i="1"/>
  <c r="V72" i="1" s="1"/>
  <c r="M70" i="1"/>
  <c r="V70" i="1" s="1"/>
  <c r="M69" i="1"/>
  <c r="V69" i="1" s="1"/>
  <c r="M66" i="1"/>
  <c r="V66" i="1" s="1"/>
  <c r="M60" i="1"/>
  <c r="M58" i="1"/>
  <c r="V58" i="1" s="1"/>
  <c r="M56" i="1"/>
  <c r="I63" i="1"/>
  <c r="V63" i="1" s="1"/>
  <c r="I59" i="1"/>
  <c r="V59" i="1" s="1"/>
  <c r="I57" i="1"/>
  <c r="V57" i="1" s="1"/>
  <c r="X57" i="1" s="1"/>
  <c r="I55" i="1"/>
  <c r="V55" i="1" s="1"/>
  <c r="X55" i="1" s="1"/>
  <c r="O47" i="1"/>
  <c r="I54" i="1"/>
  <c r="V54" i="1" s="1"/>
  <c r="X54" i="1" s="1"/>
  <c r="W101" i="1"/>
  <c r="W100" i="1"/>
  <c r="W99" i="1"/>
  <c r="W98" i="1"/>
  <c r="W97" i="1"/>
  <c r="W96" i="1"/>
  <c r="W95" i="1"/>
  <c r="W94" i="1"/>
  <c r="W93" i="1"/>
  <c r="W92" i="1"/>
  <c r="W91" i="1"/>
  <c r="W90" i="1"/>
  <c r="W89" i="1"/>
  <c r="W88" i="1"/>
  <c r="W87" i="1"/>
  <c r="W86" i="1"/>
  <c r="W85" i="1"/>
  <c r="W84" i="1"/>
  <c r="W83" i="1"/>
  <c r="W82" i="1"/>
  <c r="W81" i="1"/>
  <c r="W80" i="1"/>
  <c r="W79" i="1"/>
  <c r="W78" i="1"/>
  <c r="W77" i="1"/>
  <c r="W76" i="1"/>
  <c r="W75" i="1"/>
  <c r="W74" i="1"/>
  <c r="W73" i="1"/>
  <c r="W72" i="1"/>
  <c r="W71" i="1"/>
  <c r="W70" i="1"/>
  <c r="W69" i="1"/>
  <c r="W68" i="1"/>
  <c r="W67" i="1"/>
  <c r="W66" i="1"/>
  <c r="W65" i="1"/>
  <c r="W64" i="1"/>
  <c r="W63" i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J52" i="1"/>
  <c r="V52" i="1" s="1"/>
  <c r="N53" i="1"/>
  <c r="M51" i="1"/>
  <c r="N49" i="1"/>
  <c r="V49" i="1" s="1"/>
  <c r="L50" i="1"/>
  <c r="L48" i="1"/>
  <c r="L46" i="1"/>
  <c r="O50" i="1"/>
  <c r="O48" i="1"/>
  <c r="N46" i="1"/>
  <c r="N44" i="1"/>
  <c r="L44" i="1"/>
  <c r="V44" i="1" s="1"/>
  <c r="I45" i="1"/>
  <c r="V45" i="1" s="1"/>
  <c r="X79" i="1" l="1"/>
  <c r="V53" i="1"/>
  <c r="Q103" i="1"/>
  <c r="V61" i="1"/>
  <c r="X61" i="1" s="1"/>
  <c r="X97" i="1"/>
  <c r="X62" i="1"/>
  <c r="X63" i="1"/>
  <c r="V98" i="1"/>
  <c r="X98" i="1" s="1"/>
  <c r="X85" i="1"/>
  <c r="X44" i="1"/>
  <c r="V75" i="1"/>
  <c r="X75" i="1" s="1"/>
  <c r="V78" i="1"/>
  <c r="X78" i="1" s="1"/>
  <c r="X59" i="1"/>
  <c r="X80" i="1"/>
  <c r="X45" i="1"/>
  <c r="X60" i="1"/>
  <c r="X71" i="1"/>
  <c r="X89" i="1"/>
  <c r="X86" i="1"/>
  <c r="X81" i="1"/>
  <c r="O103" i="1"/>
  <c r="X84" i="1"/>
  <c r="X83" i="1"/>
  <c r="X87" i="1"/>
  <c r="V46" i="1"/>
  <c r="X46" i="1" s="1"/>
  <c r="V48" i="1"/>
  <c r="X48" i="1" s="1"/>
  <c r="X58" i="1"/>
  <c r="X99" i="1"/>
  <c r="N103" i="1"/>
  <c r="V50" i="1"/>
  <c r="X50" i="1" s="1"/>
  <c r="X93" i="1"/>
  <c r="X82" i="1"/>
  <c r="X53" i="1"/>
  <c r="X96" i="1"/>
  <c r="X101" i="1"/>
  <c r="X52" i="1"/>
  <c r="X72" i="1"/>
  <c r="X49" i="1"/>
  <c r="X76" i="1"/>
  <c r="M103" i="1"/>
  <c r="M109" i="1" s="1"/>
  <c r="M112" i="1" s="1"/>
  <c r="M114" i="1" s="1"/>
  <c r="X66" i="1"/>
  <c r="I103" i="1"/>
  <c r="I106" i="1" s="1"/>
  <c r="I107" i="1" s="1"/>
  <c r="I108" i="1" s="1"/>
  <c r="J103" i="1"/>
  <c r="J115" i="1" s="1"/>
  <c r="J116" i="1" s="1"/>
  <c r="J118" i="1" s="1"/>
  <c r="X64" i="1"/>
  <c r="V51" i="1"/>
  <c r="X51" i="1" s="1"/>
  <c r="X70" i="1"/>
  <c r="X100" i="1"/>
  <c r="X91" i="1"/>
  <c r="L103" i="1"/>
  <c r="L111" i="1" s="1"/>
  <c r="L113" i="1" s="1"/>
  <c r="V47" i="1"/>
  <c r="X47" i="1" s="1"/>
  <c r="X67" i="1"/>
  <c r="X73" i="1"/>
  <c r="X65" i="1"/>
  <c r="X69" i="1"/>
  <c r="V56" i="1"/>
  <c r="X56" i="1" s="1"/>
  <c r="V74" i="1"/>
  <c r="X74" i="1" s="1"/>
  <c r="X94" i="1"/>
  <c r="V95" i="1"/>
  <c r="X95" i="1" s="1"/>
  <c r="V77" i="1"/>
  <c r="X77" i="1" s="1"/>
  <c r="X68" i="1"/>
  <c r="X92" i="1"/>
</calcChain>
</file>

<file path=xl/sharedStrings.xml><?xml version="1.0" encoding="utf-8"?>
<sst xmlns="http://schemas.openxmlformats.org/spreadsheetml/2006/main" count="423" uniqueCount="141">
  <si>
    <t>DATE</t>
  </si>
  <si>
    <t>TYPE</t>
  </si>
  <si>
    <t>OUTAMOUNT</t>
  </si>
  <si>
    <t>OUTCURRENCY</t>
  </si>
  <si>
    <t>FEEAMOUNT</t>
  </si>
  <si>
    <t>FEECURRENCY</t>
  </si>
  <si>
    <t>INAMOUNT</t>
  </si>
  <si>
    <t>INCURRENCY</t>
  </si>
  <si>
    <t>BTC</t>
  </si>
  <si>
    <t>BCH</t>
  </si>
  <si>
    <t>USDC</t>
  </si>
  <si>
    <t>ETH</t>
  </si>
  <si>
    <t>DGB</t>
  </si>
  <si>
    <t>TUSD</t>
  </si>
  <si>
    <t>LINK</t>
  </si>
  <si>
    <t>2019-08-22T04:48:41.000Z</t>
  </si>
  <si>
    <t>deposit</t>
  </si>
  <si>
    <t>2019-08-22T04:48:42.000Z</t>
  </si>
  <si>
    <t>2019-09-05T05:01:47.000Z</t>
  </si>
  <si>
    <t>2019-11-26T06:21:43.000Z</t>
  </si>
  <si>
    <t>2020-02-24T02:50:34.000Z</t>
  </si>
  <si>
    <t>2020-03-27T12:31:21.000Z</t>
  </si>
  <si>
    <t>withdrawal</t>
  </si>
  <si>
    <t>2020-03-27T12:31:22.000Z</t>
  </si>
  <si>
    <t>2020-03-27T12:50:26.000Z</t>
  </si>
  <si>
    <t>2020-03-29T13:17:03.000Z</t>
  </si>
  <si>
    <t>2020-03-29T13:18:56.000Z</t>
  </si>
  <si>
    <t>2020-04-02T13:50:41.000Z</t>
  </si>
  <si>
    <t>2020-04-02T13:53:16.000Z</t>
  </si>
  <si>
    <t>2020-04-02T14:02:20.000Z</t>
  </si>
  <si>
    <t>2020-04-02T14:07:07.000Z</t>
  </si>
  <si>
    <t>2020-04-02T14:24:31.000Z</t>
  </si>
  <si>
    <t>2020-04-02T14:31:17.000Z</t>
  </si>
  <si>
    <t>2020-04-02T14:37:26.000Z</t>
  </si>
  <si>
    <t>2020-04-02T14:59:27.000Z</t>
  </si>
  <si>
    <t>2020-04-27T08:22:16.000Z</t>
  </si>
  <si>
    <t>2020-04-27T08:40:47.000Z</t>
  </si>
  <si>
    <t>2020-05-12T02:37:58.000Z</t>
  </si>
  <si>
    <t>2020-05-12T02:51:28.000Z</t>
  </si>
  <si>
    <t>2020-06-17T10:26:44.000Z</t>
  </si>
  <si>
    <t>2020-06-17T10:29:09.000Z</t>
  </si>
  <si>
    <t>2020-06-17T22:28:51.000Z</t>
  </si>
  <si>
    <t>2020-06-17T22:30:10.000Z</t>
  </si>
  <si>
    <t>2020-06-18T21:24:04.000Z</t>
  </si>
  <si>
    <t>2020-06-18T21:25:16.000Z</t>
  </si>
  <si>
    <t>2020-06-19T01:25:31.000Z</t>
  </si>
  <si>
    <t>2020-06-19T01:37:10.000Z</t>
  </si>
  <si>
    <t>2020-06-19T02:28:00.000Z</t>
  </si>
  <si>
    <t>2020-06-19T02:32:13.000Z</t>
  </si>
  <si>
    <t>2020-06-29T02:59:02.000Z</t>
  </si>
  <si>
    <t>2020-06-29T03:15:53.000Z</t>
  </si>
  <si>
    <t>2020-06-29T03:20:57.000Z</t>
  </si>
  <si>
    <t>2020-06-29T03:28:27.000Z</t>
  </si>
  <si>
    <t>2020-06-29T03:32:39.000Z</t>
  </si>
  <si>
    <t>2020-06-29T04:22:52.000Z</t>
  </si>
  <si>
    <t>2020-06-30T09:01:19.000Z</t>
  </si>
  <si>
    <t>2020-06-30T09:04:12.000Z</t>
  </si>
  <si>
    <t>Year End Total 2020</t>
  </si>
  <si>
    <t>2020-07-06T01:36:47.000Z</t>
  </si>
  <si>
    <t>2020-07-06T01:42:50.000Z</t>
  </si>
  <si>
    <t>2020-07-13T22:06:34.000Z</t>
  </si>
  <si>
    <t>2020-07-13T22:20:36.000Z</t>
  </si>
  <si>
    <t>2020-07-16T05:23:40.000Z</t>
  </si>
  <si>
    <t>2020-07-16T05:28:36.000Z</t>
  </si>
  <si>
    <t>2020-07-18T06:32:58.000Z</t>
  </si>
  <si>
    <t>2020-07-18T06:34:21.000Z</t>
  </si>
  <si>
    <t>2020-07-20T08:08:34.000Z</t>
  </si>
  <si>
    <t>2020-07-21T07:31:31.000Z</t>
  </si>
  <si>
    <t>btc sell</t>
  </si>
  <si>
    <t>2020-07-21T07:43:19.000Z</t>
  </si>
  <si>
    <t>2020-07-23T09:00:26.000Z</t>
  </si>
  <si>
    <t>2020-07-23T09:01:56.000Z</t>
  </si>
  <si>
    <t>2020-07-23T10:44:10.000Z</t>
  </si>
  <si>
    <t>2020-07-23T11:08:07.000Z</t>
  </si>
  <si>
    <t>2020-07-23T12:22:41.000Z</t>
  </si>
  <si>
    <t>2020-07-23T12:48:56.000Z</t>
  </si>
  <si>
    <t>2020-07-25T09:20:56.000Z</t>
  </si>
  <si>
    <t>2020-07-25T09:45:48.000Z</t>
  </si>
  <si>
    <t>2020-07-27T22:18:55.000Z</t>
  </si>
  <si>
    <t>2020-07-27T22:48:35.000Z</t>
  </si>
  <si>
    <t>2020-07-29T01:09:12.000Z</t>
  </si>
  <si>
    <t>2020-07-29T01:19:14.000Z</t>
  </si>
  <si>
    <t>2020-07-29T08:41:43.000Z</t>
  </si>
  <si>
    <t>2020-07-29T08:51:25.000Z</t>
  </si>
  <si>
    <t>2020-07-29T08:54:26.000Z</t>
  </si>
  <si>
    <t>2020-08-04T00:44:49.000Z</t>
  </si>
  <si>
    <t>2020-08-04T06:42:22.000Z</t>
  </si>
  <si>
    <t>2020-08-04T06:45:49.000Z</t>
  </si>
  <si>
    <t>2020-08-09T01:01:27.000Z</t>
  </si>
  <si>
    <t>2020-08-09T01:11:50.000Z</t>
  </si>
  <si>
    <t>2020-08-10T22:23:16.000Z</t>
  </si>
  <si>
    <t>2020-08-10T23:22:42.000Z</t>
  </si>
  <si>
    <t>2020-08-16T22:01:00.000Z</t>
  </si>
  <si>
    <t>PAY</t>
  </si>
  <si>
    <t>2020-08-20T01:00:50.000Z</t>
  </si>
  <si>
    <t>2020-08-20T01:11:58.000Z</t>
  </si>
  <si>
    <t>2020-09-01T21:07:29.000Z</t>
  </si>
  <si>
    <t>2020-09-01T23:20:06.000Z</t>
  </si>
  <si>
    <t>2020-09-15T01:39:10.000Z</t>
  </si>
  <si>
    <t>2020-09-15T02:01:21.000Z</t>
  </si>
  <si>
    <t>2020-09-15T02:15:35.000Z</t>
  </si>
  <si>
    <t>2020-09-15T02:42:31.000Z</t>
  </si>
  <si>
    <t>2020-09-15T02:54:12.000Z</t>
  </si>
  <si>
    <t>2020-09-15T03:02:09.000Z</t>
  </si>
  <si>
    <t>2020-09-15T03:08:06.000Z</t>
  </si>
  <si>
    <t>2020-09-15T03:21:29.000Z</t>
  </si>
  <si>
    <t>2020-11-11T10:21:35.000Z</t>
  </si>
  <si>
    <t>2020-11-11T10:36:05.000Z</t>
  </si>
  <si>
    <t>2020-12-10T00:51:50.000Z</t>
  </si>
  <si>
    <t>2020-12-23T00:30:45.000Z</t>
  </si>
  <si>
    <t>2021-01-12T07:36:08.000Z</t>
  </si>
  <si>
    <t>2021-01-12T07:42:31.000Z</t>
  </si>
  <si>
    <t>SNX</t>
  </si>
  <si>
    <t>2021-01-12T07:58:34.000Z</t>
  </si>
  <si>
    <t>2021-01-22T05:07:48.000Z</t>
  </si>
  <si>
    <t>2021-03-04T21:01:33.000Z</t>
  </si>
  <si>
    <t>2021-03-04T21:02:00.000Z</t>
  </si>
  <si>
    <t>2021-03-04T21:24:59.000Z</t>
  </si>
  <si>
    <t>2021-03-16T09:36:50.000Z</t>
  </si>
  <si>
    <t>2021-07-11T22:12:22.000Z</t>
  </si>
  <si>
    <t>2021-07-21T22:47:54.000Z</t>
  </si>
  <si>
    <t>2021-09-03T04:01:51.000Z</t>
  </si>
  <si>
    <t>2021-10-20T01:51:44.000Z</t>
  </si>
  <si>
    <t>2021-10-20T01:53:55.000Z</t>
  </si>
  <si>
    <t>SHIB</t>
  </si>
  <si>
    <t>2021-10-30T21:23:27.000Z</t>
  </si>
  <si>
    <t>2021-10-30T21:25:43.000Z</t>
  </si>
  <si>
    <t>2021-10-30T23:36:51.000Z</t>
  </si>
  <si>
    <t>2021-10-30T23:40:25.000Z</t>
  </si>
  <si>
    <t>2022-01-04T05:50:22.000Z</t>
  </si>
  <si>
    <t>2022-01-04T05:50:23.000Z</t>
  </si>
  <si>
    <t>2022-01-04T05:55:53.000Z</t>
  </si>
  <si>
    <t>MATIC</t>
  </si>
  <si>
    <t>2022-01-04T08:59:55.000Z</t>
  </si>
  <si>
    <t>2022-01-04T21:40:58.000Z</t>
  </si>
  <si>
    <t>FTM</t>
  </si>
  <si>
    <t>2022-01-04T21:43:53.000Z</t>
  </si>
  <si>
    <t>AAVE</t>
  </si>
  <si>
    <t>2022-01-07T04:20:51.000Z</t>
  </si>
  <si>
    <t>2022-01-21T01:43:45.000Z</t>
  </si>
  <si>
    <t>2022-05-20T04:30:19.000Z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</si>
</sst>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-0.49998474074526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0" fillId="33" borderId="0" xfId="0" applyFill="1"/>
    <xf numFmtId="0" fontId="0" fillId="34" borderId="0" xfId="0" applyFill="1"/>
    <xf numFmtId="0" fontId="0" fillId="35" borderId="0" xfId="0" applyFill="1"/>
    <xf numFmtId="0" fontId="0" fillId="36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24"/>
  <sheetViews>
    <sheetView tabSelected="1" zoomScale="90" zoomScaleNormal="90" workbookViewId="0">
      <pane xSplit="2" ySplit="1" topLeftCell="C95" activePane="bottomRight" state="frozen"/>
      <selection pane="topRight" activeCell="C1" sqref="C1"/>
      <selection pane="bottomLeft" activeCell="A2" sqref="A2"/>
      <selection pane="bottomRight" activeCell="G104" sqref="G104"/>
    </sheetView>
  </sheetViews>
  <sheetFormatPr defaultRowHeight="15" x14ac:dyDescent="0.25"/>
  <cols>
    <col min="1" max="1" width="25.42578125" customWidth="1"/>
    <col min="2" max="2" width="19.85546875" customWidth="1"/>
    <col min="3" max="18" width="14.5703125" customWidth="1"/>
    <col min="19" max="19" width="11" bestFit="1" customWidth="1"/>
    <col min="20" max="21" width="11" customWidth="1"/>
  </cols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112</v>
      </c>
      <c r="Q1" t="s">
        <v>93</v>
      </c>
      <c r="R1" t="s">
        <v>132</v>
      </c>
      <c r="S1" t="s">
        <v>124</v>
      </c>
      <c r="T1" t="s">
        <v>135</v>
      </c>
      <c r="U1" t="s">
        <v>137</v>
      </c>
    </row>
    <row r="2" spans="1:21" x14ac:dyDescent="0.25">
      <c r="A2" t="s">
        <v>15</v>
      </c>
      <c r="B2" t="s">
        <v>16</v>
      </c>
      <c r="G2">
        <v>0.5</v>
      </c>
      <c r="H2" t="s">
        <v>8</v>
      </c>
    </row>
    <row r="3" spans="1:21" x14ac:dyDescent="0.25">
      <c r="A3" t="s">
        <v>17</v>
      </c>
      <c r="B3" t="s">
        <v>16</v>
      </c>
      <c r="G3">
        <v>2.9722432400000001</v>
      </c>
      <c r="H3" t="s">
        <v>8</v>
      </c>
    </row>
    <row r="4" spans="1:21" x14ac:dyDescent="0.25">
      <c r="A4" t="s">
        <v>18</v>
      </c>
      <c r="B4" t="s">
        <v>16</v>
      </c>
      <c r="G4">
        <v>0.61946548000000001</v>
      </c>
      <c r="H4" t="s">
        <v>8</v>
      </c>
    </row>
    <row r="5" spans="1:21" x14ac:dyDescent="0.25">
      <c r="A5" t="s">
        <v>19</v>
      </c>
      <c r="B5" t="s">
        <v>16</v>
      </c>
      <c r="G5">
        <v>0.96028219999999997</v>
      </c>
      <c r="H5" t="s">
        <v>8</v>
      </c>
    </row>
    <row r="6" spans="1:21" x14ac:dyDescent="0.25">
      <c r="A6" t="s">
        <v>20</v>
      </c>
      <c r="B6" t="s">
        <v>16</v>
      </c>
      <c r="G6">
        <v>0.64445454999999996</v>
      </c>
      <c r="H6" t="s">
        <v>8</v>
      </c>
      <c r="I6">
        <v>5.6964454699999996</v>
      </c>
    </row>
    <row r="7" spans="1:21" x14ac:dyDescent="0.25">
      <c r="A7" t="s">
        <v>21</v>
      </c>
      <c r="B7" t="s">
        <v>22</v>
      </c>
      <c r="C7">
        <v>-1</v>
      </c>
      <c r="D7" t="s">
        <v>8</v>
      </c>
      <c r="E7">
        <v>-2.0354999999999999E-4</v>
      </c>
      <c r="F7" t="s">
        <v>8</v>
      </c>
      <c r="I7">
        <v>4.6962419200000003</v>
      </c>
    </row>
    <row r="8" spans="1:21" x14ac:dyDescent="0.25">
      <c r="A8" t="s">
        <v>23</v>
      </c>
      <c r="B8" t="s">
        <v>22</v>
      </c>
      <c r="C8">
        <v>-0.85269090999999997</v>
      </c>
      <c r="D8" t="s">
        <v>8</v>
      </c>
      <c r="E8">
        <v>-2.0513000000000001E-4</v>
      </c>
      <c r="F8" t="s">
        <v>8</v>
      </c>
      <c r="I8">
        <v>3.8433458800000002</v>
      </c>
    </row>
    <row r="9" spans="1:21" x14ac:dyDescent="0.25">
      <c r="A9" t="s">
        <v>24</v>
      </c>
      <c r="B9" t="s">
        <v>16</v>
      </c>
      <c r="G9">
        <v>28.778498299999999</v>
      </c>
      <c r="H9" t="s">
        <v>9</v>
      </c>
      <c r="J9">
        <v>28.778498299999999</v>
      </c>
    </row>
    <row r="10" spans="1:21" x14ac:dyDescent="0.25">
      <c r="A10" t="s">
        <v>25</v>
      </c>
      <c r="B10" t="s">
        <v>22</v>
      </c>
      <c r="C10">
        <v>-0.93140906999999995</v>
      </c>
      <c r="D10" t="s">
        <v>8</v>
      </c>
      <c r="E10">
        <v>-1.8954E-4</v>
      </c>
      <c r="F10" t="s">
        <v>8</v>
      </c>
      <c r="I10">
        <v>2.9117472700000002</v>
      </c>
    </row>
    <row r="11" spans="1:21" x14ac:dyDescent="0.25">
      <c r="A11" t="s">
        <v>26</v>
      </c>
      <c r="B11" t="s">
        <v>16</v>
      </c>
      <c r="G11">
        <v>5536.687508</v>
      </c>
      <c r="H11" t="s">
        <v>10</v>
      </c>
      <c r="K11">
        <v>5536.687508</v>
      </c>
    </row>
    <row r="12" spans="1:21" x14ac:dyDescent="0.25">
      <c r="A12" t="s">
        <v>27</v>
      </c>
      <c r="B12" t="s">
        <v>16</v>
      </c>
      <c r="G12">
        <v>0.84172248999999999</v>
      </c>
      <c r="H12" t="s">
        <v>11</v>
      </c>
      <c r="L12">
        <v>0.84172248999999999</v>
      </c>
    </row>
    <row r="13" spans="1:21" x14ac:dyDescent="0.25">
      <c r="A13" t="s">
        <v>28</v>
      </c>
      <c r="B13" t="s">
        <v>22</v>
      </c>
      <c r="C13">
        <v>-4940</v>
      </c>
      <c r="D13" t="s">
        <v>10</v>
      </c>
      <c r="E13">
        <v>-8.7019500000000004E-4</v>
      </c>
      <c r="F13" t="s">
        <v>11</v>
      </c>
      <c r="K13">
        <v>596.68750799999998</v>
      </c>
      <c r="L13">
        <v>0.84085229500000003</v>
      </c>
    </row>
    <row r="14" spans="1:21" x14ac:dyDescent="0.25">
      <c r="A14" t="s">
        <v>29</v>
      </c>
      <c r="B14" t="s">
        <v>22</v>
      </c>
      <c r="C14">
        <v>-0.13272323999999999</v>
      </c>
      <c r="D14" t="s">
        <v>9</v>
      </c>
      <c r="E14">
        <v>-1.13E-5</v>
      </c>
      <c r="F14" t="s">
        <v>9</v>
      </c>
      <c r="J14">
        <v>28.645763760000001</v>
      </c>
    </row>
    <row r="15" spans="1:21" x14ac:dyDescent="0.25">
      <c r="A15" t="s">
        <v>30</v>
      </c>
      <c r="B15" t="s">
        <v>16</v>
      </c>
      <c r="G15">
        <v>0.72584110999999996</v>
      </c>
      <c r="H15" t="s">
        <v>8</v>
      </c>
      <c r="I15">
        <v>3.63758838</v>
      </c>
    </row>
    <row r="16" spans="1:21" x14ac:dyDescent="0.25">
      <c r="A16" t="s">
        <v>31</v>
      </c>
      <c r="B16" t="s">
        <v>16</v>
      </c>
      <c r="G16">
        <v>0.72472764000000001</v>
      </c>
      <c r="H16" t="s">
        <v>8</v>
      </c>
      <c r="I16">
        <v>4.3623160199999997</v>
      </c>
    </row>
    <row r="17" spans="1:14" x14ac:dyDescent="0.25">
      <c r="A17" t="s">
        <v>32</v>
      </c>
      <c r="B17" t="s">
        <v>16</v>
      </c>
      <c r="G17">
        <v>94561.948560000004</v>
      </c>
      <c r="H17" t="s">
        <v>12</v>
      </c>
      <c r="M17">
        <v>94561.948560000004</v>
      </c>
    </row>
    <row r="18" spans="1:14" x14ac:dyDescent="0.25">
      <c r="A18" t="s">
        <v>33</v>
      </c>
      <c r="B18" t="s">
        <v>22</v>
      </c>
      <c r="C18">
        <v>-596.68750799999998</v>
      </c>
      <c r="D18" t="s">
        <v>10</v>
      </c>
      <c r="E18">
        <v>-7.7423399999999995E-4</v>
      </c>
      <c r="F18" t="s">
        <v>11</v>
      </c>
      <c r="K18">
        <v>0</v>
      </c>
      <c r="L18">
        <v>0.84007806100000004</v>
      </c>
    </row>
    <row r="19" spans="1:14" x14ac:dyDescent="0.25">
      <c r="A19" t="s">
        <v>34</v>
      </c>
      <c r="B19" t="s">
        <v>16</v>
      </c>
      <c r="G19">
        <v>8.6853470000000002E-2</v>
      </c>
      <c r="H19" t="s">
        <v>8</v>
      </c>
      <c r="I19">
        <v>4.4491694900000001</v>
      </c>
    </row>
    <row r="20" spans="1:14" x14ac:dyDescent="0.25">
      <c r="A20" t="s">
        <v>35</v>
      </c>
      <c r="B20" t="s">
        <v>22</v>
      </c>
      <c r="C20">
        <v>-38140.001060000002</v>
      </c>
      <c r="D20" t="s">
        <v>12</v>
      </c>
      <c r="E20">
        <v>-3.7800000000000003E-4</v>
      </c>
      <c r="F20" t="s">
        <v>12</v>
      </c>
      <c r="M20">
        <v>56421.94713</v>
      </c>
    </row>
    <row r="21" spans="1:14" x14ac:dyDescent="0.25">
      <c r="A21" t="s">
        <v>36</v>
      </c>
      <c r="B21" t="s">
        <v>16</v>
      </c>
      <c r="G21">
        <v>6.2399589999999998E-2</v>
      </c>
      <c r="H21" t="s">
        <v>8</v>
      </c>
      <c r="I21">
        <v>4.5115690800000001</v>
      </c>
    </row>
    <row r="22" spans="1:14" x14ac:dyDescent="0.25">
      <c r="A22" t="s">
        <v>37</v>
      </c>
      <c r="B22" t="s">
        <v>22</v>
      </c>
      <c r="C22">
        <v>-56421.946819999997</v>
      </c>
      <c r="D22" t="s">
        <v>12</v>
      </c>
      <c r="E22">
        <v>-3.0600000000000001E-4</v>
      </c>
      <c r="F22" t="s">
        <v>12</v>
      </c>
      <c r="M22">
        <v>0</v>
      </c>
    </row>
    <row r="23" spans="1:14" x14ac:dyDescent="0.25">
      <c r="A23" t="s">
        <v>38</v>
      </c>
      <c r="B23" t="s">
        <v>16</v>
      </c>
      <c r="G23">
        <v>0.11021124</v>
      </c>
      <c r="H23" t="s">
        <v>8</v>
      </c>
      <c r="I23">
        <v>4.6217803200000001</v>
      </c>
    </row>
    <row r="24" spans="1:14" x14ac:dyDescent="0.25">
      <c r="A24" t="s">
        <v>39</v>
      </c>
      <c r="B24" t="s">
        <v>22</v>
      </c>
      <c r="C24">
        <v>-0.5</v>
      </c>
      <c r="D24" t="s">
        <v>8</v>
      </c>
      <c r="E24">
        <v>-2.2227E-4</v>
      </c>
      <c r="F24" t="s">
        <v>8</v>
      </c>
      <c r="I24">
        <v>4.12155805</v>
      </c>
    </row>
    <row r="25" spans="1:14" x14ac:dyDescent="0.25">
      <c r="A25" t="s">
        <v>40</v>
      </c>
      <c r="B25" t="s">
        <v>16</v>
      </c>
      <c r="G25">
        <v>4662.5368319999998</v>
      </c>
      <c r="H25" t="s">
        <v>13</v>
      </c>
      <c r="N25">
        <v>4662.5368319999998</v>
      </c>
    </row>
    <row r="26" spans="1:14" x14ac:dyDescent="0.25">
      <c r="A26" t="s">
        <v>41</v>
      </c>
      <c r="B26" t="s">
        <v>22</v>
      </c>
      <c r="C26">
        <v>-0.5</v>
      </c>
      <c r="D26" t="s">
        <v>8</v>
      </c>
      <c r="E26">
        <v>-1.1765E-4</v>
      </c>
      <c r="F26" t="s">
        <v>8</v>
      </c>
      <c r="I26">
        <v>3.6214404</v>
      </c>
    </row>
    <row r="27" spans="1:14" x14ac:dyDescent="0.25">
      <c r="A27" t="s">
        <v>42</v>
      </c>
      <c r="B27" t="s">
        <v>16</v>
      </c>
      <c r="G27">
        <v>4533.9617410000001</v>
      </c>
      <c r="H27" t="s">
        <v>13</v>
      </c>
      <c r="N27">
        <v>9196.4985720000004</v>
      </c>
    </row>
    <row r="28" spans="1:14" x14ac:dyDescent="0.25">
      <c r="A28" t="s">
        <v>43</v>
      </c>
      <c r="B28" t="s">
        <v>22</v>
      </c>
      <c r="C28">
        <v>-0.50872499999999998</v>
      </c>
      <c r="D28" t="s">
        <v>8</v>
      </c>
      <c r="E28">
        <v>-8.4170000000000002E-5</v>
      </c>
      <c r="F28" t="s">
        <v>8</v>
      </c>
      <c r="I28">
        <v>3.1126312299999999</v>
      </c>
    </row>
    <row r="29" spans="1:14" x14ac:dyDescent="0.25">
      <c r="A29" t="s">
        <v>44</v>
      </c>
      <c r="B29" t="s">
        <v>16</v>
      </c>
      <c r="G29">
        <v>4549.2573279999997</v>
      </c>
      <c r="H29" t="s">
        <v>13</v>
      </c>
      <c r="N29">
        <v>13745.7559</v>
      </c>
    </row>
    <row r="30" spans="1:14" x14ac:dyDescent="0.25">
      <c r="A30" t="s">
        <v>45</v>
      </c>
      <c r="B30" t="s">
        <v>22</v>
      </c>
      <c r="C30">
        <v>-0.5</v>
      </c>
      <c r="D30" t="s">
        <v>8</v>
      </c>
      <c r="E30">
        <v>-1.3622999999999999E-4</v>
      </c>
      <c r="F30" t="s">
        <v>8</v>
      </c>
      <c r="I30">
        <v>2.612495</v>
      </c>
    </row>
    <row r="31" spans="1:14" x14ac:dyDescent="0.25">
      <c r="A31" t="s">
        <v>46</v>
      </c>
      <c r="B31" t="s">
        <v>16</v>
      </c>
      <c r="G31">
        <v>4516.9998759999999</v>
      </c>
      <c r="H31" t="s">
        <v>13</v>
      </c>
      <c r="N31">
        <v>18262.75578</v>
      </c>
    </row>
    <row r="32" spans="1:14" x14ac:dyDescent="0.25">
      <c r="A32" t="s">
        <v>47</v>
      </c>
      <c r="B32" t="s">
        <v>22</v>
      </c>
      <c r="C32">
        <v>-0.5</v>
      </c>
      <c r="D32" t="s">
        <v>8</v>
      </c>
      <c r="E32">
        <v>-8.8179999999999999E-5</v>
      </c>
      <c r="F32" t="s">
        <v>8</v>
      </c>
      <c r="I32">
        <v>2.1124068199999999</v>
      </c>
    </row>
    <row r="33" spans="1:24" x14ac:dyDescent="0.25">
      <c r="A33" t="s">
        <v>48</v>
      </c>
      <c r="B33" t="s">
        <v>16</v>
      </c>
      <c r="G33">
        <v>4500.9618149999997</v>
      </c>
      <c r="H33" t="s">
        <v>13</v>
      </c>
      <c r="N33">
        <v>22763.71759</v>
      </c>
    </row>
    <row r="34" spans="1:24" x14ac:dyDescent="0.25">
      <c r="A34" t="s">
        <v>49</v>
      </c>
      <c r="B34" t="s">
        <v>22</v>
      </c>
      <c r="C34">
        <v>-5700</v>
      </c>
      <c r="D34" t="s">
        <v>13</v>
      </c>
      <c r="E34">
        <v>-2.4702560000000001E-3</v>
      </c>
      <c r="F34" t="s">
        <v>11</v>
      </c>
      <c r="L34">
        <v>0.83760780499999998</v>
      </c>
      <c r="N34">
        <v>17063.71759</v>
      </c>
    </row>
    <row r="35" spans="1:24" x14ac:dyDescent="0.25">
      <c r="A35" t="s">
        <v>50</v>
      </c>
      <c r="B35" t="s">
        <v>22</v>
      </c>
      <c r="C35">
        <v>-5700</v>
      </c>
      <c r="D35" t="s">
        <v>13</v>
      </c>
      <c r="E35">
        <v>-2.1708309999999998E-3</v>
      </c>
      <c r="F35" t="s">
        <v>11</v>
      </c>
      <c r="L35">
        <v>0.83543697400000005</v>
      </c>
      <c r="N35">
        <v>11363.71759</v>
      </c>
    </row>
    <row r="36" spans="1:24" x14ac:dyDescent="0.25">
      <c r="A36" t="s">
        <v>51</v>
      </c>
      <c r="B36" t="s">
        <v>16</v>
      </c>
      <c r="G36">
        <v>0.61196399000000001</v>
      </c>
      <c r="H36" t="s">
        <v>8</v>
      </c>
      <c r="I36">
        <v>2.7243708099999999</v>
      </c>
    </row>
    <row r="37" spans="1:24" x14ac:dyDescent="0.25">
      <c r="A37" t="s">
        <v>52</v>
      </c>
      <c r="B37" t="s">
        <v>16</v>
      </c>
      <c r="G37">
        <v>0.61201700999999997</v>
      </c>
      <c r="H37" t="s">
        <v>8</v>
      </c>
      <c r="I37">
        <v>3.3363878200000001</v>
      </c>
    </row>
    <row r="38" spans="1:24" x14ac:dyDescent="0.25">
      <c r="A38" t="s">
        <v>53</v>
      </c>
      <c r="B38" t="s">
        <v>22</v>
      </c>
      <c r="C38">
        <v>-5700</v>
      </c>
      <c r="D38" t="s">
        <v>13</v>
      </c>
      <c r="E38">
        <v>-2.4702560000000001E-3</v>
      </c>
      <c r="F38" t="s">
        <v>11</v>
      </c>
      <c r="L38">
        <v>0.83296671700000002</v>
      </c>
      <c r="N38">
        <v>5663.7175909999996</v>
      </c>
    </row>
    <row r="39" spans="1:24" x14ac:dyDescent="0.25">
      <c r="A39" t="s">
        <v>54</v>
      </c>
      <c r="B39" t="s">
        <v>16</v>
      </c>
      <c r="G39">
        <v>0.61255311000000001</v>
      </c>
      <c r="H39" t="s">
        <v>8</v>
      </c>
      <c r="I39">
        <v>3.94894093</v>
      </c>
    </row>
    <row r="40" spans="1:24" x14ac:dyDescent="0.25">
      <c r="A40" t="s">
        <v>55</v>
      </c>
      <c r="B40" t="s">
        <v>22</v>
      </c>
      <c r="C40">
        <v>-25</v>
      </c>
      <c r="D40" t="s">
        <v>9</v>
      </c>
      <c r="E40">
        <v>-1.13E-5</v>
      </c>
      <c r="F40" t="s">
        <v>9</v>
      </c>
      <c r="J40">
        <v>3.6457524600000002</v>
      </c>
    </row>
    <row r="41" spans="1:24" x14ac:dyDescent="0.25">
      <c r="A41" t="s">
        <v>56</v>
      </c>
      <c r="B41" t="s">
        <v>16</v>
      </c>
      <c r="G41">
        <v>1182.1147559999999</v>
      </c>
      <c r="H41" t="s">
        <v>14</v>
      </c>
      <c r="O41">
        <v>1182.1147559999999</v>
      </c>
    </row>
    <row r="42" spans="1:24" x14ac:dyDescent="0.25">
      <c r="A42" t="s">
        <v>57</v>
      </c>
      <c r="I42" s="2">
        <v>3.94894093</v>
      </c>
      <c r="J42" s="2">
        <v>3.6457524600000002</v>
      </c>
      <c r="K42" s="2">
        <v>0</v>
      </c>
      <c r="L42" s="2">
        <v>0.83296671700000002</v>
      </c>
      <c r="M42" s="2">
        <v>0</v>
      </c>
      <c r="N42" s="2">
        <v>5663.7175909999996</v>
      </c>
      <c r="O42" s="2">
        <v>1182.1147559999999</v>
      </c>
    </row>
    <row r="44" spans="1:24" x14ac:dyDescent="0.25">
      <c r="A44" t="s">
        <v>58</v>
      </c>
      <c r="B44" t="s">
        <v>22</v>
      </c>
      <c r="C44">
        <v>-4750</v>
      </c>
      <c r="D44" t="s">
        <v>13</v>
      </c>
      <c r="E44">
        <v>-9.60625E-4</v>
      </c>
      <c r="F44" t="s">
        <v>11</v>
      </c>
      <c r="L44">
        <f>+E44</f>
        <v>-9.60625E-4</v>
      </c>
      <c r="N44">
        <f>+C44</f>
        <v>-4750</v>
      </c>
      <c r="V44">
        <f t="shared" ref="V44:V82" si="0">SUM(I44:Q44)</f>
        <v>-4750.0009606249996</v>
      </c>
      <c r="W44">
        <f>+C44+E44+G44</f>
        <v>-4750.0009606249996</v>
      </c>
      <c r="X44">
        <f>+V44-W44</f>
        <v>0</v>
      </c>
    </row>
    <row r="45" spans="1:24" x14ac:dyDescent="0.25">
      <c r="A45" t="s">
        <v>59</v>
      </c>
      <c r="B45" t="s">
        <v>16</v>
      </c>
      <c r="G45">
        <v>0.50913624999999996</v>
      </c>
      <c r="H45" t="s">
        <v>8</v>
      </c>
      <c r="I45" s="1">
        <f>+G45</f>
        <v>0.50913624999999996</v>
      </c>
      <c r="V45">
        <f t="shared" si="0"/>
        <v>0.50913624999999996</v>
      </c>
      <c r="W45">
        <f t="shared" ref="W45:W101" si="1">+C45+E45+G45</f>
        <v>0.50913624999999996</v>
      </c>
      <c r="X45">
        <f t="shared" ref="X45:X101" si="2">+V45-W45</f>
        <v>0</v>
      </c>
    </row>
    <row r="46" spans="1:24" x14ac:dyDescent="0.25">
      <c r="A46" t="s">
        <v>60</v>
      </c>
      <c r="B46" t="s">
        <v>22</v>
      </c>
      <c r="C46">
        <v>-913.71759139999995</v>
      </c>
      <c r="D46" t="s">
        <v>13</v>
      </c>
      <c r="E46">
        <v>-1.278281E-3</v>
      </c>
      <c r="F46" t="s">
        <v>11</v>
      </c>
      <c r="L46">
        <f>+E46</f>
        <v>-1.278281E-3</v>
      </c>
      <c r="N46">
        <f>+C46</f>
        <v>-913.71759139999995</v>
      </c>
      <c r="V46">
        <f t="shared" si="0"/>
        <v>-913.718869681</v>
      </c>
      <c r="W46">
        <f t="shared" si="1"/>
        <v>-913.718869681</v>
      </c>
      <c r="X46">
        <f t="shared" si="2"/>
        <v>0</v>
      </c>
    </row>
    <row r="47" spans="1:24" x14ac:dyDescent="0.25">
      <c r="A47" t="s">
        <v>61</v>
      </c>
      <c r="B47" t="s">
        <v>16</v>
      </c>
      <c r="G47">
        <v>122.0327717</v>
      </c>
      <c r="H47" t="s">
        <v>14</v>
      </c>
      <c r="O47">
        <f>+G47</f>
        <v>122.0327717</v>
      </c>
      <c r="V47">
        <f t="shared" si="0"/>
        <v>122.0327717</v>
      </c>
      <c r="W47">
        <f t="shared" si="1"/>
        <v>122.0327717</v>
      </c>
      <c r="X47">
        <f t="shared" si="2"/>
        <v>0</v>
      </c>
    </row>
    <row r="48" spans="1:24" x14ac:dyDescent="0.25">
      <c r="A48" t="s">
        <v>62</v>
      </c>
      <c r="B48" t="s">
        <v>22</v>
      </c>
      <c r="C48">
        <v>-571.05925000000002</v>
      </c>
      <c r="D48" t="s">
        <v>14</v>
      </c>
      <c r="E48">
        <v>-2.3865459999999998E-3</v>
      </c>
      <c r="F48" t="s">
        <v>11</v>
      </c>
      <c r="L48">
        <f>+E48</f>
        <v>-2.3865459999999998E-3</v>
      </c>
      <c r="O48">
        <f>+C48</f>
        <v>-571.05925000000002</v>
      </c>
      <c r="V48">
        <f t="shared" si="0"/>
        <v>-571.06163654600005</v>
      </c>
      <c r="W48">
        <f t="shared" si="1"/>
        <v>-571.06163654600005</v>
      </c>
      <c r="X48">
        <f t="shared" si="2"/>
        <v>0</v>
      </c>
    </row>
    <row r="49" spans="1:27" x14ac:dyDescent="0.25">
      <c r="A49" t="s">
        <v>63</v>
      </c>
      <c r="B49" t="s">
        <v>16</v>
      </c>
      <c r="G49">
        <v>4639.5541970000004</v>
      </c>
      <c r="H49" t="s">
        <v>13</v>
      </c>
      <c r="N49">
        <f>+G49</f>
        <v>4639.5541970000004</v>
      </c>
      <c r="V49">
        <f t="shared" si="0"/>
        <v>4639.5541970000004</v>
      </c>
      <c r="W49">
        <f t="shared" si="1"/>
        <v>4639.5541970000004</v>
      </c>
      <c r="X49">
        <f t="shared" si="2"/>
        <v>0</v>
      </c>
    </row>
    <row r="50" spans="1:27" x14ac:dyDescent="0.25">
      <c r="A50" t="s">
        <v>64</v>
      </c>
      <c r="B50" t="s">
        <v>22</v>
      </c>
      <c r="C50">
        <v>-366.5</v>
      </c>
      <c r="D50" t="s">
        <v>14</v>
      </c>
      <c r="E50">
        <v>-1.9209229999999999E-3</v>
      </c>
      <c r="F50" t="s">
        <v>11</v>
      </c>
      <c r="L50">
        <f>+E50</f>
        <v>-1.9209229999999999E-3</v>
      </c>
      <c r="O50">
        <f>+C50</f>
        <v>-366.5</v>
      </c>
      <c r="V50">
        <f t="shared" si="0"/>
        <v>-366.501920923</v>
      </c>
      <c r="W50">
        <f t="shared" si="1"/>
        <v>-366.501920923</v>
      </c>
      <c r="X50">
        <f t="shared" si="2"/>
        <v>0</v>
      </c>
    </row>
    <row r="51" spans="1:27" x14ac:dyDescent="0.25">
      <c r="A51" t="s">
        <v>65</v>
      </c>
      <c r="B51" t="s">
        <v>16</v>
      </c>
      <c r="G51">
        <v>137191.39490000001</v>
      </c>
      <c r="H51" t="s">
        <v>12</v>
      </c>
      <c r="M51">
        <f>+G51</f>
        <v>137191.39490000001</v>
      </c>
      <c r="V51">
        <f t="shared" si="0"/>
        <v>137191.39490000001</v>
      </c>
      <c r="W51">
        <f t="shared" si="1"/>
        <v>137191.39490000001</v>
      </c>
      <c r="X51">
        <f t="shared" si="2"/>
        <v>0</v>
      </c>
    </row>
    <row r="52" spans="1:27" x14ac:dyDescent="0.25">
      <c r="A52" t="s">
        <v>66</v>
      </c>
      <c r="B52" t="s">
        <v>22</v>
      </c>
      <c r="C52">
        <v>-1.79506751</v>
      </c>
      <c r="D52" t="s">
        <v>9</v>
      </c>
      <c r="E52">
        <v>-1.13E-5</v>
      </c>
      <c r="F52" t="s">
        <v>9</v>
      </c>
      <c r="J52">
        <f>+C52+E52</f>
        <v>-1.7950788099999999</v>
      </c>
      <c r="V52">
        <f t="shared" si="0"/>
        <v>-1.7950788099999999</v>
      </c>
      <c r="W52">
        <f t="shared" si="1"/>
        <v>-1.7950788099999999</v>
      </c>
      <c r="X52">
        <f t="shared" si="2"/>
        <v>0</v>
      </c>
    </row>
    <row r="53" spans="1:27" x14ac:dyDescent="0.25">
      <c r="A53" t="s">
        <v>67</v>
      </c>
      <c r="B53" t="s">
        <v>22</v>
      </c>
      <c r="C53">
        <v>-1000.034614</v>
      </c>
      <c r="D53" t="s">
        <v>13</v>
      </c>
      <c r="E53">
        <v>-6.186357E-3</v>
      </c>
      <c r="F53" t="s">
        <v>11</v>
      </c>
      <c r="L53">
        <f>+E53</f>
        <v>-6.186357E-3</v>
      </c>
      <c r="N53">
        <f>+C53</f>
        <v>-1000.034614</v>
      </c>
      <c r="V53">
        <f t="shared" si="0"/>
        <v>-1000.0408003570001</v>
      </c>
      <c r="W53">
        <f t="shared" si="1"/>
        <v>-1000.0408003570001</v>
      </c>
      <c r="X53">
        <f t="shared" si="2"/>
        <v>0</v>
      </c>
      <c r="Y53" t="s">
        <v>68</v>
      </c>
    </row>
    <row r="54" spans="1:27" x14ac:dyDescent="0.25">
      <c r="A54" t="s">
        <v>69</v>
      </c>
      <c r="B54" t="s">
        <v>16</v>
      </c>
      <c r="G54">
        <v>0.10653369</v>
      </c>
      <c r="H54" t="s">
        <v>8</v>
      </c>
      <c r="I54" s="1">
        <f>+G54</f>
        <v>0.10653369</v>
      </c>
      <c r="V54">
        <f t="shared" si="0"/>
        <v>0.10653369</v>
      </c>
      <c r="W54">
        <f t="shared" si="1"/>
        <v>0.10653369</v>
      </c>
      <c r="X54">
        <f t="shared" si="2"/>
        <v>0</v>
      </c>
      <c r="Y54">
        <v>-882.99</v>
      </c>
      <c r="AA54">
        <v>-1577.36</v>
      </c>
    </row>
    <row r="55" spans="1:27" x14ac:dyDescent="0.25">
      <c r="A55" t="s">
        <v>70</v>
      </c>
      <c r="B55" t="s">
        <v>22</v>
      </c>
      <c r="C55">
        <v>-0.1</v>
      </c>
      <c r="D55" t="s">
        <v>8</v>
      </c>
      <c r="E55">
        <v>-2.2175999999999999E-4</v>
      </c>
      <c r="F55" t="s">
        <v>8</v>
      </c>
      <c r="I55" s="1">
        <f>+C55+E55</f>
        <v>-0.10022176000000001</v>
      </c>
      <c r="V55">
        <f t="shared" si="0"/>
        <v>-0.10022176000000001</v>
      </c>
      <c r="W55">
        <f t="shared" si="1"/>
        <v>-0.10022176000000001</v>
      </c>
      <c r="X55">
        <f t="shared" si="2"/>
        <v>0</v>
      </c>
      <c r="Y55">
        <v>2600.2199999999998</v>
      </c>
      <c r="AA55">
        <v>-1969.66</v>
      </c>
    </row>
    <row r="56" spans="1:27" x14ac:dyDescent="0.25">
      <c r="A56" t="s">
        <v>71</v>
      </c>
      <c r="B56" t="s">
        <v>16</v>
      </c>
      <c r="G56">
        <v>39515.129029999996</v>
      </c>
      <c r="H56" t="s">
        <v>12</v>
      </c>
      <c r="M56">
        <f>+G56</f>
        <v>39515.129029999996</v>
      </c>
      <c r="V56">
        <f t="shared" si="0"/>
        <v>39515.129029999996</v>
      </c>
      <c r="W56">
        <f t="shared" si="1"/>
        <v>39515.129029999996</v>
      </c>
      <c r="X56">
        <f t="shared" si="2"/>
        <v>0</v>
      </c>
      <c r="Y56">
        <v>962.76</v>
      </c>
      <c r="AA56">
        <v>-4820.12</v>
      </c>
    </row>
    <row r="57" spans="1:27" x14ac:dyDescent="0.25">
      <c r="A57" t="s">
        <v>72</v>
      </c>
      <c r="B57" t="s">
        <v>22</v>
      </c>
      <c r="C57">
        <v>-1</v>
      </c>
      <c r="D57" t="s">
        <v>8</v>
      </c>
      <c r="E57">
        <v>-4.6771999999999997E-4</v>
      </c>
      <c r="F57" t="s">
        <v>8</v>
      </c>
      <c r="I57" s="1">
        <f>+C57+E57</f>
        <v>-1.0004677200000001</v>
      </c>
      <c r="V57">
        <f t="shared" si="0"/>
        <v>-1.0004677200000001</v>
      </c>
      <c r="W57">
        <f t="shared" si="1"/>
        <v>-1.0004677200000001</v>
      </c>
      <c r="X57">
        <f t="shared" si="2"/>
        <v>0</v>
      </c>
      <c r="Y57">
        <v>-2679.99</v>
      </c>
    </row>
    <row r="58" spans="1:27" x14ac:dyDescent="0.25">
      <c r="A58" t="s">
        <v>73</v>
      </c>
      <c r="B58" t="s">
        <v>16</v>
      </c>
      <c r="G58">
        <v>387350.77860000002</v>
      </c>
      <c r="H58" t="s">
        <v>12</v>
      </c>
      <c r="M58">
        <f>+G58</f>
        <v>387350.77860000002</v>
      </c>
      <c r="V58">
        <f t="shared" si="0"/>
        <v>387350.77860000002</v>
      </c>
      <c r="W58">
        <f t="shared" si="1"/>
        <v>387350.77860000002</v>
      </c>
      <c r="X58">
        <f t="shared" si="2"/>
        <v>0</v>
      </c>
      <c r="AA58">
        <v>5575.99</v>
      </c>
    </row>
    <row r="59" spans="1:27" x14ac:dyDescent="0.25">
      <c r="A59" t="s">
        <v>74</v>
      </c>
      <c r="B59" t="s">
        <v>22</v>
      </c>
      <c r="C59">
        <v>-1.5</v>
      </c>
      <c r="D59" t="s">
        <v>8</v>
      </c>
      <c r="E59">
        <v>-5.9002000000000002E-4</v>
      </c>
      <c r="F59" t="s">
        <v>8</v>
      </c>
      <c r="I59" s="1">
        <f>+C59+E59</f>
        <v>-1.50059002</v>
      </c>
      <c r="V59">
        <f t="shared" si="0"/>
        <v>-1.50059002</v>
      </c>
      <c r="W59">
        <f t="shared" si="1"/>
        <v>-1.50059002</v>
      </c>
      <c r="X59">
        <f t="shared" si="2"/>
        <v>0</v>
      </c>
      <c r="AA59">
        <v>-2791.15</v>
      </c>
    </row>
    <row r="60" spans="1:27" x14ac:dyDescent="0.25">
      <c r="A60" t="s">
        <v>75</v>
      </c>
      <c r="B60" t="s">
        <v>16</v>
      </c>
      <c r="G60">
        <v>583332.33330000006</v>
      </c>
      <c r="H60" t="s">
        <v>12</v>
      </c>
      <c r="M60">
        <f>+G60</f>
        <v>583332.33330000006</v>
      </c>
      <c r="V60">
        <f t="shared" si="0"/>
        <v>583332.33330000006</v>
      </c>
      <c r="W60">
        <f t="shared" si="1"/>
        <v>583332.33330000006</v>
      </c>
      <c r="X60">
        <f t="shared" si="2"/>
        <v>0</v>
      </c>
      <c r="Y60">
        <v>0</v>
      </c>
    </row>
    <row r="61" spans="1:27" x14ac:dyDescent="0.25">
      <c r="A61" t="s">
        <v>76</v>
      </c>
      <c r="B61" t="s">
        <v>22</v>
      </c>
      <c r="C61">
        <v>-3000</v>
      </c>
      <c r="D61" t="s">
        <v>13</v>
      </c>
      <c r="E61">
        <v>-7.162308E-3</v>
      </c>
      <c r="F61" t="s">
        <v>11</v>
      </c>
      <c r="L61">
        <f>+E61</f>
        <v>-7.162308E-3</v>
      </c>
      <c r="N61">
        <f>+C61</f>
        <v>-3000</v>
      </c>
      <c r="V61">
        <f t="shared" si="0"/>
        <v>-3000.0071623079998</v>
      </c>
      <c r="W61">
        <f t="shared" si="1"/>
        <v>-3000.0071623079998</v>
      </c>
      <c r="X61">
        <f t="shared" si="2"/>
        <v>0</v>
      </c>
    </row>
    <row r="62" spans="1:27" x14ac:dyDescent="0.25">
      <c r="A62" t="s">
        <v>77</v>
      </c>
      <c r="B62" t="s">
        <v>16</v>
      </c>
      <c r="G62">
        <v>382.04614980000002</v>
      </c>
      <c r="H62" t="s">
        <v>14</v>
      </c>
      <c r="O62">
        <f>+G62</f>
        <v>382.04614980000002</v>
      </c>
      <c r="V62">
        <f t="shared" si="0"/>
        <v>382.04614980000002</v>
      </c>
      <c r="W62">
        <f t="shared" si="1"/>
        <v>382.04614980000002</v>
      </c>
      <c r="X62">
        <f t="shared" si="2"/>
        <v>0</v>
      </c>
    </row>
    <row r="63" spans="1:27" x14ac:dyDescent="0.25">
      <c r="A63" t="s">
        <v>78</v>
      </c>
      <c r="B63" t="s">
        <v>22</v>
      </c>
      <c r="C63">
        <v>-0.4</v>
      </c>
      <c r="D63" t="s">
        <v>8</v>
      </c>
      <c r="E63">
        <v>-2.2245000000000001E-4</v>
      </c>
      <c r="F63" t="s">
        <v>8</v>
      </c>
      <c r="I63" s="1">
        <f>+C63+E63</f>
        <v>-0.40022245000000001</v>
      </c>
      <c r="V63">
        <f t="shared" si="0"/>
        <v>-0.40022245000000001</v>
      </c>
      <c r="W63">
        <f t="shared" si="1"/>
        <v>-0.40022245000000001</v>
      </c>
      <c r="X63">
        <f t="shared" si="2"/>
        <v>0</v>
      </c>
    </row>
    <row r="64" spans="1:27" x14ac:dyDescent="0.25">
      <c r="A64" t="s">
        <v>79</v>
      </c>
      <c r="B64" t="s">
        <v>16</v>
      </c>
      <c r="G64">
        <v>4373.4701420000001</v>
      </c>
      <c r="H64" t="s">
        <v>13</v>
      </c>
      <c r="N64">
        <f>+G64</f>
        <v>4373.4701420000001</v>
      </c>
      <c r="V64">
        <f t="shared" si="0"/>
        <v>4373.4701420000001</v>
      </c>
      <c r="W64">
        <f t="shared" si="1"/>
        <v>4373.4701420000001</v>
      </c>
      <c r="X64">
        <f t="shared" si="2"/>
        <v>0</v>
      </c>
    </row>
    <row r="65" spans="1:24" x14ac:dyDescent="0.25">
      <c r="A65" t="s">
        <v>80</v>
      </c>
      <c r="B65" t="s">
        <v>22</v>
      </c>
      <c r="C65">
        <v>-2000</v>
      </c>
      <c r="D65" t="s">
        <v>13</v>
      </c>
      <c r="E65">
        <v>-2.411655E-3</v>
      </c>
      <c r="F65" t="s">
        <v>11</v>
      </c>
      <c r="L65">
        <f>+E65</f>
        <v>-2.411655E-3</v>
      </c>
      <c r="N65">
        <f>+C65</f>
        <v>-2000</v>
      </c>
      <c r="V65">
        <f t="shared" si="0"/>
        <v>-2000.0024116550001</v>
      </c>
      <c r="W65">
        <f t="shared" si="1"/>
        <v>-2000.0024116550001</v>
      </c>
      <c r="X65">
        <f t="shared" si="2"/>
        <v>0</v>
      </c>
    </row>
    <row r="66" spans="1:24" x14ac:dyDescent="0.25">
      <c r="A66" t="s">
        <v>81</v>
      </c>
      <c r="B66" t="s">
        <v>16</v>
      </c>
      <c r="G66">
        <v>79057.768700000001</v>
      </c>
      <c r="H66" t="s">
        <v>12</v>
      </c>
      <c r="M66">
        <f>+G66</f>
        <v>79057.768700000001</v>
      </c>
      <c r="V66">
        <f t="shared" si="0"/>
        <v>79057.768700000001</v>
      </c>
      <c r="W66">
        <f t="shared" si="1"/>
        <v>79057.768700000001</v>
      </c>
      <c r="X66">
        <f t="shared" si="2"/>
        <v>0</v>
      </c>
    </row>
    <row r="67" spans="1:24" x14ac:dyDescent="0.25">
      <c r="A67" t="s">
        <v>82</v>
      </c>
      <c r="B67" t="s">
        <v>22</v>
      </c>
      <c r="C67">
        <v>-1465.2062109999999</v>
      </c>
      <c r="D67" t="s">
        <v>13</v>
      </c>
      <c r="E67">
        <v>-5.6142190000000002E-3</v>
      </c>
      <c r="F67" t="s">
        <v>11</v>
      </c>
      <c r="L67">
        <f t="shared" ref="L67:L68" si="3">+E67</f>
        <v>-5.6142190000000002E-3</v>
      </c>
      <c r="N67">
        <f>+C67</f>
        <v>-1465.2062109999999</v>
      </c>
      <c r="V67">
        <f t="shared" si="0"/>
        <v>-1465.211825219</v>
      </c>
      <c r="W67">
        <f t="shared" si="1"/>
        <v>-1465.211825219</v>
      </c>
      <c r="X67">
        <f t="shared" si="2"/>
        <v>0</v>
      </c>
    </row>
    <row r="68" spans="1:24" x14ac:dyDescent="0.25">
      <c r="A68" t="s">
        <v>83</v>
      </c>
      <c r="B68" t="s">
        <v>22</v>
      </c>
      <c r="C68">
        <v>-1547.7835150000001</v>
      </c>
      <c r="D68" t="s">
        <v>13</v>
      </c>
      <c r="E68">
        <v>-4.2645499999999998E-3</v>
      </c>
      <c r="F68" t="s">
        <v>11</v>
      </c>
      <c r="L68">
        <f t="shared" si="3"/>
        <v>-4.2645499999999998E-3</v>
      </c>
      <c r="N68">
        <f>+C68</f>
        <v>-1547.7835150000001</v>
      </c>
      <c r="V68">
        <f t="shared" si="0"/>
        <v>-1547.7877795500001</v>
      </c>
      <c r="W68">
        <f t="shared" si="1"/>
        <v>-1547.7877795500001</v>
      </c>
      <c r="X68">
        <f t="shared" si="2"/>
        <v>0</v>
      </c>
    </row>
    <row r="69" spans="1:24" x14ac:dyDescent="0.25">
      <c r="A69" t="s">
        <v>84</v>
      </c>
      <c r="B69" t="s">
        <v>16</v>
      </c>
      <c r="G69">
        <v>63348.850350000001</v>
      </c>
      <c r="H69" t="s">
        <v>12</v>
      </c>
      <c r="M69">
        <f>+G69</f>
        <v>63348.850350000001</v>
      </c>
      <c r="V69">
        <f t="shared" si="0"/>
        <v>63348.850350000001</v>
      </c>
      <c r="W69">
        <f t="shared" si="1"/>
        <v>63348.850350000001</v>
      </c>
      <c r="X69">
        <f t="shared" si="2"/>
        <v>0</v>
      </c>
    </row>
    <row r="70" spans="1:24" x14ac:dyDescent="0.25">
      <c r="A70" t="s">
        <v>85</v>
      </c>
      <c r="B70" t="s">
        <v>16</v>
      </c>
      <c r="G70">
        <v>44974.63205</v>
      </c>
      <c r="H70" t="s">
        <v>12</v>
      </c>
      <c r="M70">
        <f>+G70</f>
        <v>44974.63205</v>
      </c>
      <c r="V70">
        <f t="shared" si="0"/>
        <v>44974.63205</v>
      </c>
      <c r="W70">
        <f t="shared" si="1"/>
        <v>44974.63205</v>
      </c>
      <c r="X70">
        <f t="shared" si="2"/>
        <v>0</v>
      </c>
    </row>
    <row r="71" spans="1:24" x14ac:dyDescent="0.25">
      <c r="A71" t="s">
        <v>86</v>
      </c>
      <c r="B71" t="s">
        <v>16</v>
      </c>
      <c r="G71">
        <v>183.67368440000001</v>
      </c>
      <c r="H71" t="s">
        <v>14</v>
      </c>
      <c r="O71">
        <f>+G71</f>
        <v>183.67368440000001</v>
      </c>
      <c r="V71">
        <f t="shared" si="0"/>
        <v>183.67368440000001</v>
      </c>
      <c r="W71">
        <f t="shared" si="1"/>
        <v>183.67368440000001</v>
      </c>
      <c r="X71">
        <f t="shared" si="2"/>
        <v>0</v>
      </c>
    </row>
    <row r="72" spans="1:24" x14ac:dyDescent="0.25">
      <c r="A72" t="s">
        <v>87</v>
      </c>
      <c r="B72" t="s">
        <v>16</v>
      </c>
      <c r="G72">
        <v>195200.4663</v>
      </c>
      <c r="H72" t="s">
        <v>12</v>
      </c>
      <c r="M72">
        <f>+G72</f>
        <v>195200.4663</v>
      </c>
      <c r="V72">
        <f t="shared" si="0"/>
        <v>195200.4663</v>
      </c>
      <c r="W72">
        <f t="shared" si="1"/>
        <v>195200.4663</v>
      </c>
      <c r="X72">
        <f t="shared" si="2"/>
        <v>0</v>
      </c>
    </row>
    <row r="73" spans="1:24" x14ac:dyDescent="0.25">
      <c r="A73" t="s">
        <v>88</v>
      </c>
      <c r="B73" t="s">
        <v>22</v>
      </c>
      <c r="C73">
        <v>-375</v>
      </c>
      <c r="D73" t="s">
        <v>14</v>
      </c>
      <c r="E73">
        <v>-3.4822579999999998E-3</v>
      </c>
      <c r="F73" t="s">
        <v>11</v>
      </c>
      <c r="L73">
        <f>+E73</f>
        <v>-3.4822579999999998E-3</v>
      </c>
      <c r="O73">
        <f>+C73</f>
        <v>-375</v>
      </c>
      <c r="V73">
        <f t="shared" si="0"/>
        <v>-375.00348225800002</v>
      </c>
      <c r="W73">
        <f t="shared" si="1"/>
        <v>-375.00348225800002</v>
      </c>
      <c r="X73">
        <f t="shared" si="2"/>
        <v>0</v>
      </c>
    </row>
    <row r="74" spans="1:24" x14ac:dyDescent="0.25">
      <c r="A74" t="s">
        <v>89</v>
      </c>
      <c r="B74" t="s">
        <v>16</v>
      </c>
      <c r="G74">
        <v>4519.6078669999997</v>
      </c>
      <c r="H74" t="s">
        <v>13</v>
      </c>
      <c r="N74">
        <f>+G74</f>
        <v>4519.6078669999997</v>
      </c>
      <c r="V74">
        <f t="shared" si="0"/>
        <v>4519.6078669999997</v>
      </c>
      <c r="W74">
        <f t="shared" si="1"/>
        <v>4519.6078669999997</v>
      </c>
      <c r="X74">
        <f t="shared" si="2"/>
        <v>0</v>
      </c>
    </row>
    <row r="75" spans="1:24" x14ac:dyDescent="0.25">
      <c r="A75" t="s">
        <v>90</v>
      </c>
      <c r="B75" t="s">
        <v>22</v>
      </c>
      <c r="C75">
        <v>-2300</v>
      </c>
      <c r="D75" t="s">
        <v>13</v>
      </c>
      <c r="E75">
        <v>-4.7739549999999999E-3</v>
      </c>
      <c r="F75" t="s">
        <v>11</v>
      </c>
      <c r="L75">
        <f>+E75</f>
        <v>-4.7739549999999999E-3</v>
      </c>
      <c r="N75">
        <f>+C75</f>
        <v>-2300</v>
      </c>
      <c r="V75">
        <f t="shared" si="0"/>
        <v>-2300.004773955</v>
      </c>
      <c r="W75">
        <f t="shared" si="1"/>
        <v>-2300.004773955</v>
      </c>
      <c r="X75">
        <f t="shared" si="2"/>
        <v>0</v>
      </c>
    </row>
    <row r="76" spans="1:24" x14ac:dyDescent="0.25">
      <c r="A76" t="s">
        <v>91</v>
      </c>
      <c r="B76" t="s">
        <v>16</v>
      </c>
      <c r="G76">
        <v>7.4378209999999996</v>
      </c>
      <c r="H76" t="s">
        <v>9</v>
      </c>
      <c r="J76">
        <f>+G76</f>
        <v>7.4378209999999996</v>
      </c>
      <c r="V76">
        <f t="shared" si="0"/>
        <v>7.4378209999999996</v>
      </c>
      <c r="W76">
        <f t="shared" si="1"/>
        <v>7.4378209999999996</v>
      </c>
      <c r="X76">
        <f t="shared" si="2"/>
        <v>0</v>
      </c>
    </row>
    <row r="77" spans="1:24" x14ac:dyDescent="0.25">
      <c r="A77" t="s">
        <v>92</v>
      </c>
      <c r="B77" t="s">
        <v>16</v>
      </c>
      <c r="G77">
        <v>15903.877549999999</v>
      </c>
      <c r="H77" t="s">
        <v>93</v>
      </c>
      <c r="Q77">
        <f>+G77</f>
        <v>15903.877549999999</v>
      </c>
      <c r="V77">
        <f t="shared" si="0"/>
        <v>15903.877549999999</v>
      </c>
      <c r="W77">
        <f t="shared" si="1"/>
        <v>15903.877549999999</v>
      </c>
      <c r="X77">
        <f t="shared" si="2"/>
        <v>0</v>
      </c>
    </row>
    <row r="78" spans="1:24" x14ac:dyDescent="0.25">
      <c r="A78" t="s">
        <v>94</v>
      </c>
      <c r="B78" t="s">
        <v>22</v>
      </c>
      <c r="C78">
        <v>-2219.6078670000002</v>
      </c>
      <c r="D78" t="s">
        <v>13</v>
      </c>
      <c r="E78">
        <v>-5.9856029999999999E-3</v>
      </c>
      <c r="F78" t="s">
        <v>11</v>
      </c>
      <c r="L78">
        <f>+E78</f>
        <v>-5.9856029999999999E-3</v>
      </c>
      <c r="N78">
        <f>+C78</f>
        <v>-2219.6078670000002</v>
      </c>
      <c r="V78">
        <f t="shared" si="0"/>
        <v>-2219.6138526030004</v>
      </c>
      <c r="W78">
        <f t="shared" si="1"/>
        <v>-2219.6138526030004</v>
      </c>
      <c r="X78">
        <f t="shared" si="2"/>
        <v>0</v>
      </c>
    </row>
    <row r="79" spans="1:24" x14ac:dyDescent="0.25">
      <c r="A79" t="s">
        <v>95</v>
      </c>
      <c r="B79" t="s">
        <v>16</v>
      </c>
      <c r="G79">
        <v>128.92993999999999</v>
      </c>
      <c r="H79" t="s">
        <v>14</v>
      </c>
      <c r="O79">
        <f>+G79</f>
        <v>128.92993999999999</v>
      </c>
      <c r="V79">
        <f t="shared" si="0"/>
        <v>128.92993999999999</v>
      </c>
      <c r="W79">
        <f t="shared" si="1"/>
        <v>128.92993999999999</v>
      </c>
      <c r="X79">
        <f t="shared" si="2"/>
        <v>0</v>
      </c>
    </row>
    <row r="80" spans="1:24" x14ac:dyDescent="0.25">
      <c r="A80" t="s">
        <v>96</v>
      </c>
      <c r="B80" t="s">
        <v>22</v>
      </c>
      <c r="C80">
        <v>-200000</v>
      </c>
      <c r="D80" t="s">
        <v>12</v>
      </c>
      <c r="E80">
        <v>-9.990000000000001E-4</v>
      </c>
      <c r="F80" t="s">
        <v>12</v>
      </c>
      <c r="M80">
        <f>+C80+E80</f>
        <v>-200000.00099900001</v>
      </c>
      <c r="V80">
        <f t="shared" si="0"/>
        <v>-200000.00099900001</v>
      </c>
      <c r="W80">
        <f t="shared" si="1"/>
        <v>-200000.00099900001</v>
      </c>
      <c r="X80">
        <f t="shared" si="2"/>
        <v>0</v>
      </c>
    </row>
    <row r="81" spans="1:30" x14ac:dyDescent="0.25">
      <c r="A81" t="s">
        <v>97</v>
      </c>
      <c r="B81" t="s">
        <v>16</v>
      </c>
      <c r="G81">
        <v>0.42018984999999998</v>
      </c>
      <c r="H81" t="s">
        <v>8</v>
      </c>
      <c r="I81" s="3">
        <f>+G81</f>
        <v>0.42018984999999998</v>
      </c>
      <c r="V81">
        <f t="shared" si="0"/>
        <v>0.42018984999999998</v>
      </c>
      <c r="W81">
        <f t="shared" si="1"/>
        <v>0.42018984999999998</v>
      </c>
      <c r="X81">
        <f t="shared" si="2"/>
        <v>0</v>
      </c>
    </row>
    <row r="82" spans="1:30" x14ac:dyDescent="0.25">
      <c r="A82" t="s">
        <v>98</v>
      </c>
      <c r="B82" t="s">
        <v>22</v>
      </c>
      <c r="C82">
        <v>-200000</v>
      </c>
      <c r="D82" t="s">
        <v>12</v>
      </c>
      <c r="E82">
        <v>-7.9425000000000003E-4</v>
      </c>
      <c r="F82" t="s">
        <v>12</v>
      </c>
      <c r="M82">
        <f>+C82+E82</f>
        <v>-200000.00079424999</v>
      </c>
      <c r="V82">
        <f t="shared" si="0"/>
        <v>-200000.00079424999</v>
      </c>
      <c r="W82">
        <f t="shared" si="1"/>
        <v>-200000.00079424999</v>
      </c>
      <c r="X82">
        <f t="shared" si="2"/>
        <v>0</v>
      </c>
    </row>
    <row r="83" spans="1:30" x14ac:dyDescent="0.25">
      <c r="A83" t="s">
        <v>99</v>
      </c>
      <c r="B83" t="s">
        <v>16</v>
      </c>
      <c r="G83">
        <v>0.39737934000000003</v>
      </c>
      <c r="H83" t="s">
        <v>8</v>
      </c>
      <c r="I83" s="3">
        <f>+G83</f>
        <v>0.39737934000000003</v>
      </c>
      <c r="V83">
        <f>SUM(I83:Q83)</f>
        <v>0.39737934000000003</v>
      </c>
      <c r="W83">
        <f t="shared" si="1"/>
        <v>0.39737934000000003</v>
      </c>
      <c r="X83">
        <f t="shared" si="2"/>
        <v>0</v>
      </c>
    </row>
    <row r="84" spans="1:30" x14ac:dyDescent="0.25">
      <c r="A84" t="s">
        <v>100</v>
      </c>
      <c r="B84" t="s">
        <v>22</v>
      </c>
      <c r="C84">
        <v>-200000</v>
      </c>
      <c r="D84" t="s">
        <v>12</v>
      </c>
      <c r="E84">
        <v>-5.8724999999999999E-4</v>
      </c>
      <c r="F84" t="s">
        <v>12</v>
      </c>
      <c r="M84">
        <f>+C84+E84</f>
        <v>-200000.00058724999</v>
      </c>
      <c r="V84">
        <f t="shared" ref="V84:V101" si="4">SUM(I84:Q84)</f>
        <v>-200000.00058724999</v>
      </c>
      <c r="W84">
        <f t="shared" si="1"/>
        <v>-200000.00058724999</v>
      </c>
      <c r="X84">
        <f t="shared" si="2"/>
        <v>0</v>
      </c>
    </row>
    <row r="85" spans="1:30" x14ac:dyDescent="0.25">
      <c r="A85" t="s">
        <v>101</v>
      </c>
      <c r="B85" t="s">
        <v>16</v>
      </c>
      <c r="G85">
        <v>0.39544495000000002</v>
      </c>
      <c r="H85" t="s">
        <v>8</v>
      </c>
      <c r="I85" s="3">
        <f>+G85</f>
        <v>0.39544495000000002</v>
      </c>
      <c r="V85">
        <f t="shared" si="4"/>
        <v>0.39544495000000002</v>
      </c>
      <c r="W85">
        <f t="shared" si="1"/>
        <v>0.39544495000000002</v>
      </c>
      <c r="X85">
        <f t="shared" si="2"/>
        <v>0</v>
      </c>
    </row>
    <row r="86" spans="1:30" x14ac:dyDescent="0.25">
      <c r="A86" t="s">
        <v>102</v>
      </c>
      <c r="B86" t="s">
        <v>22</v>
      </c>
      <c r="C86">
        <v>-200000</v>
      </c>
      <c r="D86" t="s">
        <v>12</v>
      </c>
      <c r="E86">
        <v>-3.8249999999999997E-4</v>
      </c>
      <c r="F86" t="s">
        <v>12</v>
      </c>
      <c r="M86">
        <f>+C86+E86</f>
        <v>-200000.0003825</v>
      </c>
      <c r="V86">
        <f t="shared" si="4"/>
        <v>-200000.0003825</v>
      </c>
      <c r="W86">
        <f t="shared" si="1"/>
        <v>-200000.0003825</v>
      </c>
      <c r="X86">
        <f t="shared" si="2"/>
        <v>0</v>
      </c>
    </row>
    <row r="87" spans="1:30" x14ac:dyDescent="0.25">
      <c r="A87" t="s">
        <v>103</v>
      </c>
      <c r="B87" t="s">
        <v>16</v>
      </c>
      <c r="G87">
        <v>10.779785240000001</v>
      </c>
      <c r="H87" t="s">
        <v>11</v>
      </c>
      <c r="L87">
        <f>+G87</f>
        <v>10.779785240000001</v>
      </c>
      <c r="V87">
        <f t="shared" si="4"/>
        <v>10.779785240000001</v>
      </c>
      <c r="W87">
        <f t="shared" si="1"/>
        <v>10.779785240000001</v>
      </c>
      <c r="X87">
        <f t="shared" si="2"/>
        <v>0</v>
      </c>
    </row>
    <row r="88" spans="1:30" x14ac:dyDescent="0.25">
      <c r="A88" t="s">
        <v>104</v>
      </c>
      <c r="B88" t="s">
        <v>22</v>
      </c>
      <c r="C88">
        <v>-167555.3499</v>
      </c>
      <c r="D88" t="s">
        <v>12</v>
      </c>
      <c r="E88">
        <v>-5.8724999999999999E-4</v>
      </c>
      <c r="F88" t="s">
        <v>12</v>
      </c>
      <c r="M88">
        <f>+C88+E88</f>
        <v>-167555.35048724999</v>
      </c>
      <c r="V88">
        <f t="shared" si="4"/>
        <v>-167555.35048724999</v>
      </c>
      <c r="W88">
        <f t="shared" si="1"/>
        <v>-167555.35048724999</v>
      </c>
      <c r="X88">
        <f t="shared" si="2"/>
        <v>0</v>
      </c>
    </row>
    <row r="89" spans="1:30" x14ac:dyDescent="0.25">
      <c r="A89" t="s">
        <v>105</v>
      </c>
      <c r="B89" t="s">
        <v>16</v>
      </c>
      <c r="G89">
        <v>0.32928923999999998</v>
      </c>
      <c r="H89" t="s">
        <v>8</v>
      </c>
      <c r="I89" s="3">
        <f>+G89</f>
        <v>0.32928923999999998</v>
      </c>
      <c r="V89">
        <f t="shared" si="4"/>
        <v>0.32928923999999998</v>
      </c>
      <c r="W89">
        <f t="shared" si="1"/>
        <v>0.32928923999999998</v>
      </c>
      <c r="X89">
        <f t="shared" si="2"/>
        <v>0</v>
      </c>
    </row>
    <row r="90" spans="1:30" x14ac:dyDescent="0.25">
      <c r="A90" t="s">
        <v>106</v>
      </c>
      <c r="B90" t="s">
        <v>22</v>
      </c>
      <c r="C90">
        <v>-9.2884776500000008</v>
      </c>
      <c r="D90" t="s">
        <v>9</v>
      </c>
      <c r="E90">
        <v>-1.7E-5</v>
      </c>
      <c r="F90" t="s">
        <v>9</v>
      </c>
      <c r="J90">
        <f>+C90+E90</f>
        <v>-9.2884946500000005</v>
      </c>
      <c r="V90">
        <f t="shared" si="4"/>
        <v>-9.2884946500000005</v>
      </c>
      <c r="W90">
        <f t="shared" si="1"/>
        <v>-9.2884946500000005</v>
      </c>
      <c r="X90">
        <f t="shared" si="2"/>
        <v>0</v>
      </c>
    </row>
    <row r="91" spans="1:30" x14ac:dyDescent="0.25">
      <c r="A91" t="s">
        <v>107</v>
      </c>
      <c r="B91" t="s">
        <v>16</v>
      </c>
      <c r="G91">
        <v>1.094E-5</v>
      </c>
      <c r="H91" t="s">
        <v>9</v>
      </c>
      <c r="J91">
        <f>+G91</f>
        <v>1.094E-5</v>
      </c>
      <c r="V91">
        <f t="shared" si="4"/>
        <v>1.094E-5</v>
      </c>
      <c r="W91">
        <f t="shared" si="1"/>
        <v>1.094E-5</v>
      </c>
      <c r="X91">
        <f t="shared" si="2"/>
        <v>0</v>
      </c>
    </row>
    <row r="92" spans="1:30" x14ac:dyDescent="0.25">
      <c r="A92" t="s">
        <v>108</v>
      </c>
      <c r="B92" t="s">
        <v>16</v>
      </c>
      <c r="G92">
        <v>9.2884661200000007</v>
      </c>
      <c r="H92" t="s">
        <v>9</v>
      </c>
      <c r="J92">
        <f>+G92</f>
        <v>9.2884661200000007</v>
      </c>
      <c r="V92">
        <f t="shared" si="4"/>
        <v>9.2884661200000007</v>
      </c>
      <c r="W92">
        <f t="shared" si="1"/>
        <v>9.2884661200000007</v>
      </c>
      <c r="X92">
        <f t="shared" si="2"/>
        <v>0</v>
      </c>
    </row>
    <row r="93" spans="1:30" x14ac:dyDescent="0.25">
      <c r="A93" t="s">
        <v>109</v>
      </c>
      <c r="B93" t="s">
        <v>16</v>
      </c>
      <c r="G93">
        <v>6.2561829999999999E-2</v>
      </c>
      <c r="H93" t="s">
        <v>8</v>
      </c>
      <c r="I93" s="3">
        <f>+G93</f>
        <v>6.2561829999999999E-2</v>
      </c>
      <c r="V93">
        <f t="shared" si="4"/>
        <v>6.2561829999999999E-2</v>
      </c>
      <c r="W93">
        <f t="shared" si="1"/>
        <v>6.2561829999999999E-2</v>
      </c>
      <c r="X93">
        <f t="shared" si="2"/>
        <v>0</v>
      </c>
      <c r="AB93">
        <v>6.6866999999999996E-2</v>
      </c>
      <c r="AC93">
        <v>4820.12</v>
      </c>
    </row>
    <row r="94" spans="1:30" x14ac:dyDescent="0.25">
      <c r="A94" t="s">
        <v>110</v>
      </c>
      <c r="B94" t="s">
        <v>16</v>
      </c>
      <c r="G94">
        <v>1.9646845399999999</v>
      </c>
      <c r="H94" t="s">
        <v>11</v>
      </c>
      <c r="L94">
        <f>+G94</f>
        <v>1.9646845399999999</v>
      </c>
      <c r="V94">
        <f t="shared" si="4"/>
        <v>1.9646845399999999</v>
      </c>
      <c r="W94">
        <f t="shared" si="1"/>
        <v>1.9646845399999999</v>
      </c>
      <c r="X94">
        <f t="shared" si="2"/>
        <v>0</v>
      </c>
      <c r="AD94">
        <v>4820.12</v>
      </c>
    </row>
    <row r="95" spans="1:30" x14ac:dyDescent="0.25">
      <c r="A95" t="s">
        <v>111</v>
      </c>
      <c r="B95" t="s">
        <v>16</v>
      </c>
      <c r="G95">
        <v>50.10453957</v>
      </c>
      <c r="H95" t="s">
        <v>112</v>
      </c>
      <c r="P95">
        <f>+G95</f>
        <v>50.10453957</v>
      </c>
      <c r="V95">
        <f t="shared" si="4"/>
        <v>50.10453957</v>
      </c>
      <c r="W95">
        <f t="shared" si="1"/>
        <v>50.10453957</v>
      </c>
      <c r="X95">
        <f t="shared" si="2"/>
        <v>0</v>
      </c>
    </row>
    <row r="96" spans="1:30" x14ac:dyDescent="0.25">
      <c r="A96" t="s">
        <v>113</v>
      </c>
      <c r="B96" t="s">
        <v>16</v>
      </c>
      <c r="G96">
        <v>6.2710989999999994E-2</v>
      </c>
      <c r="H96" t="s">
        <v>8</v>
      </c>
      <c r="I96" s="3">
        <f>+G96</f>
        <v>6.2710989999999994E-2</v>
      </c>
      <c r="V96">
        <f t="shared" si="4"/>
        <v>6.2710989999999994E-2</v>
      </c>
      <c r="W96">
        <f t="shared" si="1"/>
        <v>6.2710989999999994E-2</v>
      </c>
      <c r="X96">
        <f t="shared" si="2"/>
        <v>0</v>
      </c>
    </row>
    <row r="97" spans="1:24" x14ac:dyDescent="0.25">
      <c r="A97" t="s">
        <v>114</v>
      </c>
      <c r="G97">
        <v>0.61538274000000004</v>
      </c>
      <c r="H97" t="s">
        <v>11</v>
      </c>
      <c r="L97">
        <f>+G97</f>
        <v>0.61538274000000004</v>
      </c>
      <c r="V97">
        <f t="shared" si="4"/>
        <v>0.61538274000000004</v>
      </c>
      <c r="W97">
        <f t="shared" si="1"/>
        <v>0.61538274000000004</v>
      </c>
      <c r="X97">
        <f t="shared" si="2"/>
        <v>0</v>
      </c>
    </row>
    <row r="98" spans="1:24" x14ac:dyDescent="0.25">
      <c r="A98" t="s">
        <v>115</v>
      </c>
      <c r="B98" t="s">
        <v>22</v>
      </c>
      <c r="C98">
        <v>-11621.35</v>
      </c>
      <c r="D98" t="s">
        <v>93</v>
      </c>
      <c r="E98">
        <v>-6.5331249999999999E-3</v>
      </c>
      <c r="F98" t="s">
        <v>11</v>
      </c>
      <c r="L98">
        <f>+E98</f>
        <v>-6.5331249999999999E-3</v>
      </c>
      <c r="Q98">
        <f>+C98</f>
        <v>-11621.35</v>
      </c>
      <c r="V98">
        <f>SUM(I98:Q98)</f>
        <v>-11621.356533125001</v>
      </c>
      <c r="W98">
        <f t="shared" si="1"/>
        <v>-11621.356533125001</v>
      </c>
      <c r="X98">
        <f t="shared" si="2"/>
        <v>0</v>
      </c>
    </row>
    <row r="99" spans="1:24" x14ac:dyDescent="0.25">
      <c r="A99" t="s">
        <v>116</v>
      </c>
      <c r="B99" t="s">
        <v>22</v>
      </c>
      <c r="C99">
        <v>-4282.5275510000001</v>
      </c>
      <c r="D99" t="s">
        <v>93</v>
      </c>
      <c r="E99">
        <v>-4.6581249999999999E-3</v>
      </c>
      <c r="F99" t="s">
        <v>11</v>
      </c>
      <c r="L99">
        <f>+E99</f>
        <v>-4.6581249999999999E-3</v>
      </c>
      <c r="Q99">
        <f>+C99</f>
        <v>-4282.5275510000001</v>
      </c>
      <c r="V99">
        <f>SUM(I99:Q99)</f>
        <v>-4282.532209125</v>
      </c>
      <c r="W99">
        <f t="shared" si="1"/>
        <v>-4282.532209125</v>
      </c>
      <c r="X99">
        <f t="shared" si="2"/>
        <v>0</v>
      </c>
    </row>
    <row r="100" spans="1:24" x14ac:dyDescent="0.25">
      <c r="A100" t="s">
        <v>117</v>
      </c>
      <c r="B100" t="s">
        <v>16</v>
      </c>
      <c r="G100">
        <v>4.4519990000000002E-2</v>
      </c>
      <c r="H100" t="s">
        <v>8</v>
      </c>
      <c r="I100" s="3">
        <f t="shared" ref="I100:I101" si="5">+G100</f>
        <v>4.4519990000000002E-2</v>
      </c>
      <c r="V100">
        <f t="shared" si="4"/>
        <v>4.4519990000000002E-2</v>
      </c>
      <c r="W100">
        <f t="shared" si="1"/>
        <v>4.4519990000000002E-2</v>
      </c>
      <c r="X100">
        <f t="shared" si="2"/>
        <v>0</v>
      </c>
    </row>
    <row r="101" spans="1:24" x14ac:dyDescent="0.25">
      <c r="A101" t="s">
        <v>118</v>
      </c>
      <c r="B101" t="s">
        <v>16</v>
      </c>
      <c r="G101">
        <v>6.6867430000000005E-2</v>
      </c>
      <c r="H101" t="s">
        <v>8</v>
      </c>
      <c r="I101" s="4">
        <f t="shared" si="5"/>
        <v>6.6867430000000005E-2</v>
      </c>
      <c r="V101">
        <f t="shared" si="4"/>
        <v>6.6867430000000005E-2</v>
      </c>
      <c r="W101">
        <f t="shared" si="1"/>
        <v>6.6867430000000005E-2</v>
      </c>
      <c r="X101">
        <f t="shared" si="2"/>
        <v>0</v>
      </c>
    </row>
    <row r="103" spans="1:24" x14ac:dyDescent="0.25">
      <c r="I103">
        <f>SUM(I42:I102)</f>
        <v>3.3420725399999993</v>
      </c>
      <c r="J103" s="1">
        <f t="shared" ref="J103:Q103" si="6">SUM(J42:J102)</f>
        <v>9.28847706</v>
      </c>
      <c r="K103">
        <f t="shared" si="6"/>
        <v>0</v>
      </c>
      <c r="L103" s="1">
        <f t="shared" si="6"/>
        <v>14.135200706999999</v>
      </c>
      <c r="M103" s="1">
        <f t="shared" si="6"/>
        <v>562415.99997974979</v>
      </c>
      <c r="N103" s="1">
        <f t="shared" si="6"/>
        <v>-1.4000002011016477E-6</v>
      </c>
      <c r="O103">
        <f t="shared" si="6"/>
        <v>686.23805189999985</v>
      </c>
      <c r="P103">
        <f t="shared" si="6"/>
        <v>50.10453957</v>
      </c>
      <c r="Q103" s="1">
        <f t="shared" si="6"/>
        <v>-1.0000012480304576E-6</v>
      </c>
      <c r="R103" s="1"/>
    </row>
    <row r="106" spans="1:24" x14ac:dyDescent="0.25">
      <c r="A106" t="s">
        <v>119</v>
      </c>
      <c r="B106" t="s">
        <v>22</v>
      </c>
      <c r="C106">
        <v>-0.1</v>
      </c>
      <c r="D106" t="s">
        <v>8</v>
      </c>
      <c r="E106">
        <v>-2.1683E-4</v>
      </c>
      <c r="F106" t="s">
        <v>8</v>
      </c>
      <c r="I106">
        <f>SUM(I103,E106,D106,C106)</f>
        <v>3.2418557099999994</v>
      </c>
    </row>
    <row r="107" spans="1:24" x14ac:dyDescent="0.25">
      <c r="A107" t="s">
        <v>120</v>
      </c>
      <c r="B107" t="s">
        <v>22</v>
      </c>
      <c r="C107">
        <v>-0.1</v>
      </c>
      <c r="D107" t="s">
        <v>8</v>
      </c>
      <c r="E107">
        <v>-1.838E-5</v>
      </c>
      <c r="F107" t="s">
        <v>8</v>
      </c>
      <c r="I107">
        <f>SUM(I106,E107,C107)</f>
        <v>3.1418373299999991</v>
      </c>
    </row>
    <row r="108" spans="1:24" x14ac:dyDescent="0.25">
      <c r="A108" t="s">
        <v>121</v>
      </c>
      <c r="B108" t="s">
        <v>16</v>
      </c>
      <c r="G108">
        <v>0.1</v>
      </c>
      <c r="H108" t="s">
        <v>8</v>
      </c>
      <c r="I108">
        <f>SUM(I107,G108)</f>
        <v>3.2418373299999992</v>
      </c>
    </row>
    <row r="109" spans="1:24" x14ac:dyDescent="0.25">
      <c r="A109" t="s">
        <v>122</v>
      </c>
      <c r="B109" t="s">
        <v>22</v>
      </c>
      <c r="C109">
        <v>-25000</v>
      </c>
      <c r="D109" t="s">
        <v>12</v>
      </c>
      <c r="E109">
        <v>-1.7000000000000001E-4</v>
      </c>
      <c r="F109" t="s">
        <v>12</v>
      </c>
      <c r="M109">
        <f>SUM(M103,E109,C109)</f>
        <v>537415.99980974977</v>
      </c>
    </row>
    <row r="110" spans="1:24" x14ac:dyDescent="0.25">
      <c r="A110" s="1" t="s">
        <v>123</v>
      </c>
      <c r="B110" t="s">
        <v>16</v>
      </c>
      <c r="G110">
        <v>39352365.93</v>
      </c>
      <c r="H110" t="s">
        <v>124</v>
      </c>
      <c r="S110">
        <f>SUM(G110)</f>
        <v>39352365.93</v>
      </c>
    </row>
    <row r="111" spans="1:24" x14ac:dyDescent="0.25">
      <c r="A111" s="1" t="s">
        <v>125</v>
      </c>
      <c r="B111" t="s">
        <v>22</v>
      </c>
      <c r="C111">
        <v>-18701387.210000001</v>
      </c>
      <c r="D111" t="s">
        <v>124</v>
      </c>
      <c r="E111">
        <v>-5.5075849999999997E-3</v>
      </c>
      <c r="F111" t="s">
        <v>11</v>
      </c>
      <c r="L111">
        <f>SUM(L103,E111)</f>
        <v>14.129693121999999</v>
      </c>
      <c r="S111">
        <f>SUM(S110,C111)</f>
        <v>20650978.719999999</v>
      </c>
    </row>
    <row r="112" spans="1:24" x14ac:dyDescent="0.25">
      <c r="A112" t="s">
        <v>126</v>
      </c>
      <c r="B112" t="s">
        <v>16</v>
      </c>
      <c r="G112">
        <v>25000</v>
      </c>
      <c r="H112" t="s">
        <v>12</v>
      </c>
      <c r="M112">
        <f>SUM(M109,G112)</f>
        <v>562415.99980974977</v>
      </c>
    </row>
    <row r="113" spans="1:21" x14ac:dyDescent="0.25">
      <c r="A113" s="1" t="s">
        <v>127</v>
      </c>
      <c r="B113" t="s">
        <v>22</v>
      </c>
      <c r="C113">
        <v>-15000000</v>
      </c>
      <c r="D113" t="s">
        <v>124</v>
      </c>
      <c r="E113">
        <v>-8.9508209999999994E-3</v>
      </c>
      <c r="F113" t="s">
        <v>11</v>
      </c>
      <c r="L113">
        <f>SUM(L111,E113)</f>
        <v>14.120742300999998</v>
      </c>
      <c r="S113">
        <f>SUM(S111,C113)</f>
        <v>5650978.7199999988</v>
      </c>
    </row>
    <row r="114" spans="1:21" x14ac:dyDescent="0.25">
      <c r="A114" t="s">
        <v>128</v>
      </c>
      <c r="B114" t="s">
        <v>16</v>
      </c>
      <c r="G114">
        <v>18532.987239999999</v>
      </c>
      <c r="H114" t="s">
        <v>12</v>
      </c>
      <c r="M114">
        <f>SUM(M112,G114)</f>
        <v>580948.98704974982</v>
      </c>
    </row>
    <row r="115" spans="1:21" x14ac:dyDescent="0.25">
      <c r="A115" t="s">
        <v>129</v>
      </c>
      <c r="B115" t="s">
        <v>22</v>
      </c>
      <c r="C115">
        <v>-1.8575999999999999</v>
      </c>
      <c r="D115" t="s">
        <v>9</v>
      </c>
      <c r="E115">
        <v>-2.6100000000000001E-5</v>
      </c>
      <c r="F115" t="s">
        <v>9</v>
      </c>
      <c r="J115">
        <f>SUM(J103,E115,C115)</f>
        <v>7.4308509600000008</v>
      </c>
    </row>
    <row r="116" spans="1:21" x14ac:dyDescent="0.25">
      <c r="A116" t="s">
        <v>130</v>
      </c>
      <c r="B116" t="s">
        <v>22</v>
      </c>
      <c r="C116">
        <v>-1</v>
      </c>
      <c r="D116" t="s">
        <v>9</v>
      </c>
      <c r="E116">
        <v>-1.13E-5</v>
      </c>
      <c r="F116" t="s">
        <v>9</v>
      </c>
      <c r="J116">
        <f>SUM(J115,E116,C116)</f>
        <v>6.4308396600000011</v>
      </c>
    </row>
    <row r="117" spans="1:21" x14ac:dyDescent="0.25">
      <c r="A117" t="s">
        <v>131</v>
      </c>
      <c r="B117" t="s">
        <v>16</v>
      </c>
      <c r="G117">
        <v>316.3485025</v>
      </c>
      <c r="H117" t="s">
        <v>132</v>
      </c>
      <c r="R117">
        <f>SUM(G117)</f>
        <v>316.3485025</v>
      </c>
    </row>
    <row r="118" spans="1:21" x14ac:dyDescent="0.25">
      <c r="A118" t="s">
        <v>133</v>
      </c>
      <c r="B118" t="s">
        <v>22</v>
      </c>
      <c r="C118">
        <v>-6.4308300599999999</v>
      </c>
      <c r="D118" t="s">
        <v>9</v>
      </c>
      <c r="E118">
        <v>-9.5999999999999996E-6</v>
      </c>
      <c r="F118" t="s">
        <v>9</v>
      </c>
      <c r="J118">
        <f>SUM(J116,E118,C118)</f>
        <v>0</v>
      </c>
    </row>
    <row r="119" spans="1:21" x14ac:dyDescent="0.25">
      <c r="A119" t="s">
        <v>134</v>
      </c>
      <c r="B119" t="s">
        <v>16</v>
      </c>
      <c r="G119">
        <v>255.6478233</v>
      </c>
      <c r="H119" t="s">
        <v>135</v>
      </c>
      <c r="T119">
        <f>SUM(G119)</f>
        <v>255.6478233</v>
      </c>
    </row>
    <row r="120" spans="1:21" x14ac:dyDescent="0.25">
      <c r="A120" t="s">
        <v>136</v>
      </c>
      <c r="B120" t="s">
        <v>16</v>
      </c>
      <c r="G120">
        <v>2.7769528399999999</v>
      </c>
      <c r="H120" t="s">
        <v>137</v>
      </c>
      <c r="U120">
        <f>SUM(G120)</f>
        <v>2.7769528399999999</v>
      </c>
    </row>
    <row r="121" spans="1:21" x14ac:dyDescent="0.25">
      <c r="A121" t="s">
        <v>138</v>
      </c>
      <c r="B121" t="s">
        <v>22</v>
      </c>
      <c r="C121">
        <v>-5</v>
      </c>
      <c r="D121" t="s">
        <v>11</v>
      </c>
      <c r="E121">
        <v>-4.4625000000000003E-3</v>
      </c>
      <c r="F121" t="s">
        <v>11</v>
      </c>
      <c r="L121">
        <f>SUM(L113,E121,C121)</f>
        <v>9.1162798009999975</v>
      </c>
    </row>
    <row r="122" spans="1:21" x14ac:dyDescent="0.25">
      <c r="A122" t="s">
        <v>139</v>
      </c>
      <c r="B122" t="s">
        <v>22</v>
      </c>
      <c r="C122">
        <v>-5</v>
      </c>
      <c r="D122" t="s">
        <v>11</v>
      </c>
      <c r="E122">
        <v>-3.6980509999999999E-3</v>
      </c>
      <c r="F122" t="s">
        <v>11</v>
      </c>
      <c r="L122">
        <f>SUM(L121,E122,C122)</f>
        <v>4.1125817499999968</v>
      </c>
    </row>
    <row r="123" spans="1:21" x14ac:dyDescent="0.25">
      <c r="A123" t="s">
        <v>140</v>
      </c>
      <c r="B123" t="s">
        <v>22</v>
      </c>
      <c r="C123">
        <v>-1</v>
      </c>
      <c r="D123" t="s">
        <v>8</v>
      </c>
      <c r="E123">
        <v>-1.1171999999999999E-4</v>
      </c>
      <c r="F123" t="s">
        <v>8</v>
      </c>
      <c r="I123">
        <f>SUM(I108,E123,C123)</f>
        <v>2.2417256099999991</v>
      </c>
    </row>
    <row r="124" spans="1:21" x14ac:dyDescent="0.25">
      <c r="I124">
        <f>SUM(I123)</f>
        <v>2.2417256099999991</v>
      </c>
      <c r="J124">
        <f>SUM(J118)</f>
        <v>0</v>
      </c>
      <c r="L124">
        <f>SUM(L122)</f>
        <v>4.1125817499999968</v>
      </c>
      <c r="M124">
        <f>SUM(M114)</f>
        <v>580948.98704974982</v>
      </c>
      <c r="N124">
        <f>SUM(N103)</f>
        <v>-1.4000002011016477E-6</v>
      </c>
      <c r="O124">
        <f>SUM(O103)</f>
        <v>686.23805189999985</v>
      </c>
      <c r="P124">
        <f>SUM(P103)</f>
        <v>50.10453957</v>
      </c>
      <c r="Q124">
        <f>SUM(Q103)</f>
        <v>-1.0000012480304576E-6</v>
      </c>
      <c r="R124">
        <f>SUM(R117)</f>
        <v>316.3485025</v>
      </c>
      <c r="S124">
        <f>SUM(S113)</f>
        <v>5650978.7199999988</v>
      </c>
      <c r="T124">
        <f>SUM(T119)</f>
        <v>255.6478233</v>
      </c>
      <c r="U124">
        <f>SUM(U120)</f>
        <v>2.7769528399999999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CLeminson Buys and Sells Crypto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Kristian Lane</dc:creator>
  <cp:lastModifiedBy>Kristian Lane</cp:lastModifiedBy>
  <dcterms:created xsi:type="dcterms:W3CDTF">2022-09-26T21:16:13Z</dcterms:created>
  <dcterms:modified xsi:type="dcterms:W3CDTF">2023-04-20T02:24:54Z</dcterms:modified>
</cp:coreProperties>
</file>