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AYK\2020\Workpapers\5. Investments\Managed funds &amp; UT's\"/>
    </mc:Choice>
  </mc:AlternateContent>
  <xr:revisionPtr revIDLastSave="0" documentId="13_ncr:1_{5B41B22B-5898-41BF-981D-505BD0C660C0}" xr6:coauthVersionLast="45" xr6:coauthVersionMax="46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21" i="1"/>
  <c r="D36" i="1"/>
  <c r="E36" i="1"/>
  <c r="F36" i="1"/>
  <c r="G36" i="1" l="1"/>
  <c r="F15" i="1" s="1"/>
  <c r="F13" i="1"/>
  <c r="F16" i="1" s="1"/>
  <c r="I16" i="1" s="1"/>
</calcChain>
</file>

<file path=xl/sharedStrings.xml><?xml version="1.0" encoding="utf-8"?>
<sst xmlns="http://schemas.openxmlformats.org/spreadsheetml/2006/main" count="43" uniqueCount="43">
  <si>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</si>
  <si>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</si>
  <si>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</si>
  <si>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</si>
  <si>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</si>
  <si>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</si>
  <si>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</si>
  <si>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</si>
  <si>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</si>
  <si>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</si>
  <si>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</si>
  <si>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RECONCILIATION</t>
  </si>
  <si>
    <t>Less: distributions receivable</t>
  </si>
  <si>
    <t>Market value per accounts</t>
  </si>
  <si>
    <t>Variance - not material</t>
  </si>
  <si>
    <t>Less: cash account</t>
  </si>
  <si>
    <t>valued by BT using pre-distbn prices</t>
  </si>
  <si>
    <t>Market value per BT Portfolio Valuation report</t>
  </si>
  <si>
    <t>Variance % =</t>
  </si>
  <si>
    <t>Taylor Family Superannuation Fund</t>
  </si>
  <si>
    <t>CM</t>
  </si>
  <si>
    <t>Fund</t>
  </si>
  <si>
    <t>BGL - Market Value</t>
  </si>
  <si>
    <t>BT - market Value</t>
  </si>
  <si>
    <t>BT Trust Rec</t>
  </si>
  <si>
    <t>Variance</t>
  </si>
  <si>
    <t>ETL - Allan Gray Aust</t>
  </si>
  <si>
    <t>FID - Fidelity Aus</t>
  </si>
  <si>
    <t>BNT - Hyperion Small Growth</t>
  </si>
  <si>
    <t>IML - Investors Mutual</t>
  </si>
  <si>
    <t>IOF - Janus Henderson</t>
  </si>
  <si>
    <t>MGE1 - Magellan Global</t>
  </si>
  <si>
    <t>MGE2 - Magellan Infrstructure</t>
  </si>
  <si>
    <t>MIA - MFS Global</t>
  </si>
  <si>
    <t>OPS - OC Premium</t>
  </si>
  <si>
    <t>PER - Perpetual Wsale Diversified</t>
  </si>
  <si>
    <t>ETL - PIMCO Global</t>
  </si>
  <si>
    <t>PLA1 - Platinum Euro</t>
  </si>
  <si>
    <t>PLA2 - Platinum International</t>
  </si>
  <si>
    <t>VAN - Vanguard Aus Prop</t>
  </si>
  <si>
    <t>CRM - Cromwell</t>
  </si>
  <si>
    <t>Add back distribution variance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</si>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</sst>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0" fillId="0" borderId="0" xfId="0"/>
    <xf numFmtId="165" fontId="0" fillId="0" borderId="0" xfId="3" applyNumberFormat="1" applyFont="1"/>
    <xf numFmtId="43" fontId="0" fillId="0" borderId="0" xfId="7" applyFont="1" applyBorder="1"/>
    <xf numFmtId="44" fontId="0" fillId="0" borderId="0" xfId="0" applyNumberFormat="1" applyBorder="1"/>
    <xf numFmtId="0" fontId="0" fillId="0" borderId="0" xfId="0"/>
    <xf numFmtId="0" fontId="0" fillId="0" borderId="0" xfId="0" applyBorder="1"/>
    <xf numFmtId="43" fontId="0" fillId="0" borderId="0" xfId="7" applyFont="1"/>
    <xf numFmtId="44" fontId="0" fillId="0" borderId="0" xfId="0" applyNumberFormat="1"/>
    <xf numFmtId="0" fontId="9" fillId="0" borderId="0" xfId="0" applyFont="1"/>
    <xf numFmtId="0" fontId="9" fillId="0" borderId="0" xfId="0" applyFont="1" applyAlignment="1">
      <alignment horizontal="center"/>
    </xf>
    <xf numFmtId="44" fontId="9" fillId="0" borderId="0" xfId="6" applyFont="1" applyAlignment="1">
      <alignment horizontal="center"/>
    </xf>
    <xf numFmtId="43" fontId="0" fillId="0" borderId="6" xfId="7" applyFont="1" applyBorder="1"/>
    <xf numFmtId="44" fontId="0" fillId="0" borderId="6" xfId="0" applyNumberFormat="1" applyBorder="1"/>
    <xf numFmtId="43" fontId="0" fillId="0" borderId="0" xfId="0" applyNumberFormat="1"/>
    <xf numFmtId="0" fontId="8" fillId="0" borderId="0" xfId="0" applyFont="1" applyFill="1" applyBorder="1"/>
    <xf numFmtId="0" fontId="8" fillId="0" borderId="0" xfId="0" applyFont="1" applyBorder="1"/>
    <xf numFmtId="44" fontId="8" fillId="0" borderId="0" xfId="1" applyFont="1" applyBorder="1"/>
    <xf numFmtId="44" fontId="8" fillId="0" borderId="0" xfId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0">
    <cellStyle name="Comma 2" xfId="5" xr:uid="{FD115B7C-449A-4FC7-B1E3-26C0BD1155FD}"/>
    <cellStyle name="Comma 2 2" xfId="9" xr:uid="{C0FAA1BF-393A-4C3A-AABC-DED37F277CAE}"/>
    <cellStyle name="Comma 3" xfId="7" xr:uid="{585BFE92-AAD3-42B3-B863-F3831FC10053}"/>
    <cellStyle name="Currency" xfId="1" builtinId="4"/>
    <cellStyle name="Currency 2" xfId="4" xr:uid="{D427E668-1144-496A-9CC2-5D42A273631B}"/>
    <cellStyle name="Currency 2 2" xfId="8" xr:uid="{DDA35854-9745-4DE0-BA75-AF9D9162FFF9}"/>
    <cellStyle name="Currency 3" xfId="6" xr:uid="{DDFE7D98-C1D5-47DE-A3DE-D456302CBD80}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9"/>
  <sheetViews>
    <sheetView tabSelected="1" topLeftCell="A4" zoomScaleNormal="100" workbookViewId="0">
      <selection activeCell="A5" sqref="A5"/>
    </sheetView>
  </sheetViews>
  <sheetFormatPr defaultRowHeight="15" x14ac:dyDescent="0.25"/>
  <cols>
    <col min="1" max="1" width="11.85546875" customWidth="1"/>
    <col min="2" max="2" width="3" customWidth="1"/>
    <col min="3" max="3" width="30.85546875" customWidth="1"/>
    <col min="4" max="5" width="19.42578125" customWidth="1"/>
    <col min="6" max="6" width="19.42578125" style="13" customWidth="1"/>
    <col min="7" max="7" width="19.425781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19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20</v>
      </c>
      <c r="I3" s="16">
        <v>44249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42</v>
      </c>
      <c r="I4" s="16">
        <v>44315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7" t="s">
        <v>8</v>
      </c>
      <c r="C7" s="48"/>
      <c r="D7" s="48"/>
      <c r="E7" s="49"/>
      <c r="F7" s="24" t="s">
        <v>9</v>
      </c>
      <c r="G7" s="47" t="s">
        <v>10</v>
      </c>
      <c r="H7" s="50"/>
      <c r="I7" s="51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C10" t="s">
        <v>17</v>
      </c>
      <c r="F10" s="13">
        <v>1699579.04</v>
      </c>
      <c r="H10" t="s">
        <v>16</v>
      </c>
    </row>
    <row r="11" spans="1:10" x14ac:dyDescent="0.25">
      <c r="C11" t="s">
        <v>15</v>
      </c>
      <c r="F11" s="13">
        <v>12005.34</v>
      </c>
    </row>
    <row r="12" spans="1:10" x14ac:dyDescent="0.25">
      <c r="C12" t="s">
        <v>12</v>
      </c>
      <c r="F12" s="28">
        <v>76081.55</v>
      </c>
    </row>
    <row r="13" spans="1:10" x14ac:dyDescent="0.25">
      <c r="C13" s="26"/>
      <c r="D13" s="26"/>
      <c r="E13" s="26"/>
      <c r="F13" s="27">
        <f>+F10-F11-F12</f>
        <v>1611492.15</v>
      </c>
    </row>
    <row r="14" spans="1:10" x14ac:dyDescent="0.25">
      <c r="C14" s="26" t="s">
        <v>13</v>
      </c>
      <c r="D14" s="26"/>
      <c r="E14" s="26"/>
      <c r="F14" s="28">
        <v>1628045.47</v>
      </c>
    </row>
    <row r="15" spans="1:10" s="29" customFormat="1" x14ac:dyDescent="0.25">
      <c r="C15" s="43" t="s">
        <v>41</v>
      </c>
      <c r="D15" s="44"/>
      <c r="E15" s="44"/>
      <c r="F15" s="45">
        <f>+G36</f>
        <v>16553.320000000018</v>
      </c>
    </row>
    <row r="16" spans="1:10" x14ac:dyDescent="0.25">
      <c r="C16" s="21" t="s">
        <v>14</v>
      </c>
      <c r="F16" s="13">
        <f>+F13-F14+F15</f>
        <v>-4.7293724492192268E-11</v>
      </c>
      <c r="H16" s="29" t="s">
        <v>18</v>
      </c>
      <c r="I16" s="30">
        <f>+F16/F14</f>
        <v>-2.9049387970836141E-17</v>
      </c>
    </row>
    <row r="20" spans="3:7" x14ac:dyDescent="0.25">
      <c r="C20" s="37" t="s">
        <v>21</v>
      </c>
      <c r="D20" s="38" t="s">
        <v>22</v>
      </c>
      <c r="E20" s="38" t="s">
        <v>23</v>
      </c>
      <c r="F20" s="39" t="s">
        <v>24</v>
      </c>
      <c r="G20" s="38" t="s">
        <v>25</v>
      </c>
    </row>
    <row r="21" spans="3:7" x14ac:dyDescent="0.25">
      <c r="C21" s="33" t="s">
        <v>26</v>
      </c>
      <c r="D21" s="35">
        <v>60548.09</v>
      </c>
      <c r="E21" s="35">
        <v>64315.97</v>
      </c>
      <c r="F21" s="35">
        <v>3773.22</v>
      </c>
      <c r="G21" s="36">
        <f>D21-E21+F21</f>
        <v>5.3399999999951433</v>
      </c>
    </row>
    <row r="22" spans="3:7" s="33" customFormat="1" x14ac:dyDescent="0.25">
      <c r="C22" s="33" t="s">
        <v>40</v>
      </c>
      <c r="D22" s="35">
        <v>93835.67</v>
      </c>
      <c r="E22" s="35">
        <v>94976.1</v>
      </c>
      <c r="F22" s="35">
        <v>1141.98</v>
      </c>
      <c r="G22" s="36">
        <f t="shared" ref="G22:G35" si="0">D22-E22+F22</f>
        <v>1.5499999999924512</v>
      </c>
    </row>
    <row r="23" spans="3:7" x14ac:dyDescent="0.25">
      <c r="C23" s="33" t="s">
        <v>27</v>
      </c>
      <c r="D23" s="35">
        <v>147165.26</v>
      </c>
      <c r="E23" s="35">
        <v>154757.84</v>
      </c>
      <c r="F23" s="35">
        <v>7607.72</v>
      </c>
      <c r="G23" s="36">
        <f t="shared" si="0"/>
        <v>15.14000000001306</v>
      </c>
    </row>
    <row r="24" spans="3:7" x14ac:dyDescent="0.25">
      <c r="C24" s="33" t="s">
        <v>28</v>
      </c>
      <c r="D24" s="35">
        <v>110188.89</v>
      </c>
      <c r="E24" s="35">
        <v>124362.2</v>
      </c>
      <c r="F24" s="35">
        <v>14217.07</v>
      </c>
      <c r="G24" s="36">
        <f t="shared" si="0"/>
        <v>43.760000000002037</v>
      </c>
    </row>
    <row r="25" spans="3:7" x14ac:dyDescent="0.25">
      <c r="C25" s="33" t="s">
        <v>29</v>
      </c>
      <c r="D25" s="35">
        <v>107262.6</v>
      </c>
      <c r="E25" s="35">
        <v>109912.97</v>
      </c>
      <c r="F25" s="35">
        <v>2658.31</v>
      </c>
      <c r="G25" s="36">
        <f t="shared" si="0"/>
        <v>7.940000000004602</v>
      </c>
    </row>
    <row r="26" spans="3:7" x14ac:dyDescent="0.25">
      <c r="C26" s="33" t="s">
        <v>30</v>
      </c>
      <c r="D26" s="35">
        <v>125134.66</v>
      </c>
      <c r="E26" s="35">
        <v>127394.4</v>
      </c>
      <c r="F26" s="35">
        <v>2266.96</v>
      </c>
      <c r="G26" s="36">
        <f t="shared" si="0"/>
        <v>7.2200000000093496</v>
      </c>
    </row>
    <row r="27" spans="3:7" x14ac:dyDescent="0.25">
      <c r="C27" s="33" t="s">
        <v>31</v>
      </c>
      <c r="D27" s="35">
        <v>171526.39999999999</v>
      </c>
      <c r="E27" s="35">
        <v>171526.39999999999</v>
      </c>
      <c r="F27" s="35">
        <v>10633.13</v>
      </c>
      <c r="G27" s="36">
        <f t="shared" si="0"/>
        <v>10633.13</v>
      </c>
    </row>
    <row r="28" spans="3:7" x14ac:dyDescent="0.25">
      <c r="C28" s="33" t="s">
        <v>32</v>
      </c>
      <c r="D28" s="35">
        <v>124101.44</v>
      </c>
      <c r="E28" s="35">
        <v>127077.73</v>
      </c>
      <c r="F28" s="35">
        <v>2976.29</v>
      </c>
      <c r="G28" s="36">
        <f t="shared" si="0"/>
        <v>6.3664629124104977E-12</v>
      </c>
    </row>
    <row r="29" spans="3:7" x14ac:dyDescent="0.25">
      <c r="C29" s="33" t="s">
        <v>33</v>
      </c>
      <c r="D29" s="35">
        <v>118000.81</v>
      </c>
      <c r="E29" s="35">
        <v>132647.72</v>
      </c>
      <c r="F29" s="35">
        <v>14681.24</v>
      </c>
      <c r="G29" s="36">
        <f t="shared" si="0"/>
        <v>34.329999999996289</v>
      </c>
    </row>
    <row r="30" spans="3:7" x14ac:dyDescent="0.25">
      <c r="C30" s="33" t="s">
        <v>34</v>
      </c>
      <c r="D30" s="35">
        <v>128761.43</v>
      </c>
      <c r="E30" s="35">
        <v>129509.39</v>
      </c>
      <c r="F30" s="35">
        <v>753.31</v>
      </c>
      <c r="G30" s="36">
        <f t="shared" si="0"/>
        <v>5.3499999999935426</v>
      </c>
    </row>
    <row r="31" spans="3:7" x14ac:dyDescent="0.25">
      <c r="C31" s="33" t="s">
        <v>35</v>
      </c>
      <c r="D31" s="35"/>
      <c r="E31" s="35"/>
      <c r="F31" s="35">
        <v>0</v>
      </c>
      <c r="G31" s="36">
        <f t="shared" si="0"/>
        <v>0</v>
      </c>
    </row>
    <row r="32" spans="3:7" x14ac:dyDescent="0.25">
      <c r="C32" s="33" t="s">
        <v>36</v>
      </c>
      <c r="D32" s="35">
        <v>98794.07</v>
      </c>
      <c r="E32" s="35">
        <v>101470.63</v>
      </c>
      <c r="F32" s="35">
        <v>2693.31</v>
      </c>
      <c r="G32" s="36">
        <f t="shared" si="0"/>
        <v>16.750000000002274</v>
      </c>
    </row>
    <row r="33" spans="3:7" x14ac:dyDescent="0.25">
      <c r="C33" s="33" t="s">
        <v>37</v>
      </c>
      <c r="D33" s="35">
        <v>123897.7</v>
      </c>
      <c r="E33" s="35">
        <v>127746.33</v>
      </c>
      <c r="F33" s="35">
        <v>3859.82</v>
      </c>
      <c r="G33" s="36">
        <f t="shared" si="0"/>
        <v>11.189999999995507</v>
      </c>
    </row>
    <row r="34" spans="3:7" x14ac:dyDescent="0.25">
      <c r="C34" s="33" t="s">
        <v>38</v>
      </c>
      <c r="D34" s="35">
        <v>130187.25</v>
      </c>
      <c r="E34" s="35">
        <v>130378.29</v>
      </c>
      <c r="F34" s="35">
        <v>5962.65</v>
      </c>
      <c r="G34" s="36">
        <f t="shared" si="0"/>
        <v>5771.610000000006</v>
      </c>
    </row>
    <row r="35" spans="3:7" x14ac:dyDescent="0.25">
      <c r="C35" s="33" t="s">
        <v>39</v>
      </c>
      <c r="D35" s="40">
        <v>88641.2</v>
      </c>
      <c r="E35" s="40">
        <v>91497.73</v>
      </c>
      <c r="F35" s="40">
        <v>2856.54</v>
      </c>
      <c r="G35" s="41">
        <f t="shared" si="0"/>
        <v>1.0000000001127773E-2</v>
      </c>
    </row>
    <row r="36" spans="3:7" x14ac:dyDescent="0.25">
      <c r="D36" s="42">
        <f>SUM(D21:D35)</f>
        <v>1628045.47</v>
      </c>
      <c r="E36" s="42">
        <f>SUM(E21:E35)</f>
        <v>1687573.7000000002</v>
      </c>
      <c r="F36" s="13">
        <f>SUM(F21:F35)</f>
        <v>76081.549999999988</v>
      </c>
      <c r="G36" s="46">
        <f>SUM(G21:G35)</f>
        <v>16553.320000000018</v>
      </c>
    </row>
    <row r="37" spans="3:7" x14ac:dyDescent="0.25">
      <c r="C37" s="33"/>
      <c r="D37" s="35"/>
      <c r="E37" s="35"/>
      <c r="F37" s="35"/>
      <c r="G37" s="36"/>
    </row>
    <row r="38" spans="3:7" x14ac:dyDescent="0.25">
      <c r="D38" s="31"/>
      <c r="E38" s="31"/>
      <c r="F38" s="31"/>
      <c r="G38" s="32"/>
    </row>
    <row r="39" spans="3:7" x14ac:dyDescent="0.25">
      <c r="D39" s="34"/>
      <c r="E39" s="34"/>
      <c r="F39" s="27"/>
      <c r="G39" s="34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2021-04-29T06:44:31Z</dcterms:modified>
</cp:coreProperties>
</file>