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evin Zhu - Queries for 2019 Tax Return -QM Super Fund\"/>
    </mc:Choice>
  </mc:AlternateContent>
  <xr:revisionPtr revIDLastSave="0" documentId="8_{5BC0CD42-A535-409F-A0B2-E539365D5347}" xr6:coauthVersionLast="45" xr6:coauthVersionMax="45" xr10:uidLastSave="{00000000-0000-0000-0000-000000000000}"/>
  <bookViews>
    <workbookView xWindow="15390" yWindow="1035" windowWidth="25875" windowHeight="1339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8" i="1" l="1"/>
  <c r="F31" i="1" l="1"/>
  <c r="G29" i="1"/>
  <c r="G28" i="1"/>
  <c r="G27" i="1"/>
  <c r="G26" i="1"/>
  <c r="G25" i="1"/>
  <c r="G24" i="1"/>
  <c r="G23" i="1"/>
  <c r="G22" i="1"/>
  <c r="K35" i="1" l="1"/>
  <c r="J35" i="1"/>
  <c r="I35" i="1"/>
  <c r="H35" i="1"/>
  <c r="M34" i="1"/>
  <c r="M33" i="1"/>
  <c r="M32" i="1"/>
  <c r="M31" i="1"/>
  <c r="L27" i="1"/>
  <c r="M27" i="1" s="1"/>
  <c r="M30" i="1"/>
  <c r="M29" i="1"/>
  <c r="M28" i="1"/>
  <c r="M26" i="1"/>
  <c r="M25" i="1"/>
  <c r="M24" i="1"/>
  <c r="M23" i="1"/>
  <c r="M35" i="1" l="1"/>
  <c r="M39" i="1"/>
  <c r="L35" i="1"/>
  <c r="L18" i="1" l="1"/>
  <c r="K18" i="1"/>
  <c r="E30" i="1" s="1"/>
  <c r="M17" i="1"/>
  <c r="M16" i="1"/>
  <c r="M15" i="1"/>
  <c r="M14" i="1"/>
  <c r="N18" i="1" l="1"/>
  <c r="G30" i="1"/>
  <c r="G31" i="1" s="1"/>
  <c r="E31" i="1"/>
  <c r="M13" i="1"/>
  <c r="M12" i="1"/>
  <c r="M11" i="1"/>
  <c r="M10" i="1"/>
  <c r="M9" i="1"/>
  <c r="M8" i="1"/>
  <c r="M7" i="1"/>
  <c r="M6" i="1"/>
  <c r="F12" i="1"/>
  <c r="F14" i="1" s="1"/>
  <c r="F8" i="1"/>
  <c r="M18" i="1" l="1"/>
  <c r="M2" i="1" s="1"/>
  <c r="M3" i="1" s="1"/>
</calcChain>
</file>

<file path=xl/sharedStrings.xml><?xml version="1.0" encoding="utf-8"?>
<sst xmlns="http://schemas.openxmlformats.org/spreadsheetml/2006/main" count="61" uniqueCount="58">
  <si>
    <t>Property Address</t>
  </si>
  <si>
    <t xml:space="preserve">Property Acquisition Date </t>
  </si>
  <si>
    <t>Settlement Date</t>
  </si>
  <si>
    <t xml:space="preserve">Purchaser </t>
  </si>
  <si>
    <t>62 Clear River BLvd Pty Ltd ACN 621178890 Ashmore Trust</t>
  </si>
  <si>
    <t>INVESTMENT PROERTY DETAILS</t>
  </si>
  <si>
    <t>Property Value</t>
  </si>
  <si>
    <t>Stamp Duty</t>
  </si>
  <si>
    <t>QLD Titles  Office registration fee</t>
  </si>
  <si>
    <t>Loan Application Fee</t>
  </si>
  <si>
    <t>Banks Lawyer Fee</t>
  </si>
  <si>
    <t>Legal Fees (Conveyancing)</t>
  </si>
  <si>
    <t>Year</t>
  </si>
  <si>
    <t xml:space="preserve">INVESTMENT EXPENSES </t>
  </si>
  <si>
    <t>Rental Income</t>
  </si>
  <si>
    <t>Agent's Management Fees</t>
  </si>
  <si>
    <t>Water Rates</t>
  </si>
  <si>
    <t>Council Rates</t>
  </si>
  <si>
    <t>Valuation for Rent Review/Renewal of Lease</t>
  </si>
  <si>
    <t>Insurance</t>
  </si>
  <si>
    <t>Land Tax</t>
  </si>
  <si>
    <t>Bank Charges</t>
  </si>
  <si>
    <t>Loan Interest</t>
  </si>
  <si>
    <t>Gross</t>
  </si>
  <si>
    <t>Net</t>
  </si>
  <si>
    <t>A/C No</t>
  </si>
  <si>
    <t xml:space="preserve">Macquarie Bank Loan                                            </t>
  </si>
  <si>
    <t>Deductible Investment Interest -Macquarie</t>
  </si>
  <si>
    <t xml:space="preserve">Sundries </t>
  </si>
  <si>
    <t>Expenses</t>
  </si>
  <si>
    <t>Principal</t>
  </si>
  <si>
    <t>Payment</t>
  </si>
  <si>
    <t>2018-2019</t>
  </si>
  <si>
    <t xml:space="preserve">Loan Balance </t>
  </si>
  <si>
    <t>Reimb.</t>
  </si>
  <si>
    <t>Commission</t>
  </si>
  <si>
    <t>GST PAID</t>
  </si>
  <si>
    <t>2018/2019</t>
  </si>
  <si>
    <t>62 Clear River Boulevard, Ashmore QLD 4214</t>
  </si>
  <si>
    <t>G.S.T</t>
  </si>
  <si>
    <t>Total</t>
  </si>
  <si>
    <t>Repair &amp; Maintenance Before GST Reg.</t>
  </si>
  <si>
    <t>27/09/2018 Before GST Reg</t>
  </si>
  <si>
    <t>Principal Repayment</t>
  </si>
  <si>
    <t>Jun Statement</t>
  </si>
  <si>
    <t>Jul Statement</t>
  </si>
  <si>
    <t>Aug Statement</t>
  </si>
  <si>
    <t>Sept Statement</t>
  </si>
  <si>
    <t>Oct Statement</t>
  </si>
  <si>
    <t>Date Bank</t>
  </si>
  <si>
    <t>Nov Statement</t>
  </si>
  <si>
    <t>Dec Statement</t>
  </si>
  <si>
    <t>Jan Statement</t>
  </si>
  <si>
    <t>Feb Statement</t>
  </si>
  <si>
    <t>Mar Statement</t>
  </si>
  <si>
    <t>April Statement</t>
  </si>
  <si>
    <t>May Statement</t>
  </si>
  <si>
    <t xml:space="preserve">    Net Yearly Renatl Statement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</si>
</sst>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8" borderId="8" applyNumberFormat="0" applyFont="0" applyAlignment="0" applyProtection="0"/>
  </cellStyleXfs>
  <cellXfs count="37">
    <xf numFmtId="0" fontId="0" fillId="0" borderId="0" xfId="0"/>
    <xf numFmtId="0" fontId="18" fillId="0" borderId="0" xfId="0" applyFont="1"/>
    <xf numFmtId="15" fontId="0" fillId="0" borderId="0" xfId="0" applyNumberFormat="1"/>
    <xf numFmtId="0" fontId="18" fillId="0" borderId="0" xfId="0" applyFont="1" applyAlignment="1">
      <alignment horizontal="center"/>
    </xf>
    <xf numFmtId="14" fontId="0" fillId="0" borderId="0" xfId="0" applyNumberFormat="1"/>
    <xf numFmtId="0" fontId="19" fillId="0" borderId="0" xfId="41" applyFill="1"/>
    <xf numFmtId="164" fontId="0" fillId="0" borderId="10" xfId="0" applyNumberFormat="1" applyBorder="1"/>
    <xf numFmtId="164" fontId="0" fillId="0" borderId="0" xfId="0" applyNumberFormat="1"/>
    <xf numFmtId="0" fontId="19" fillId="0" borderId="0" xfId="41"/>
    <xf numFmtId="0" fontId="20" fillId="0" borderId="0" xfId="41" applyFont="1"/>
    <xf numFmtId="0" fontId="19" fillId="0" borderId="0" xfId="41" applyFont="1"/>
    <xf numFmtId="0" fontId="22" fillId="0" borderId="0" xfId="41" applyFont="1"/>
    <xf numFmtId="2" fontId="19" fillId="0" borderId="0" xfId="41" applyNumberFormat="1" applyBorder="1"/>
    <xf numFmtId="9" fontId="19" fillId="0" borderId="0" xfId="41" applyNumberFormat="1" applyBorder="1"/>
    <xf numFmtId="164" fontId="19" fillId="0" borderId="0" xfId="41" applyNumberFormat="1"/>
    <xf numFmtId="164" fontId="19" fillId="0" borderId="0" xfId="41" applyNumberFormat="1" applyBorder="1"/>
    <xf numFmtId="164" fontId="19" fillId="0" borderId="0" xfId="41" applyNumberFormat="1" applyFont="1"/>
    <xf numFmtId="0" fontId="21" fillId="0" borderId="0" xfId="41" applyFont="1" applyAlignment="1">
      <alignment horizontal="right"/>
    </xf>
    <xf numFmtId="164" fontId="0" fillId="0" borderId="0" xfId="0" applyNumberFormat="1" applyBorder="1"/>
    <xf numFmtId="164" fontId="0" fillId="0" borderId="0" xfId="0" applyNumberFormat="1" applyFont="1" applyBorder="1"/>
    <xf numFmtId="0" fontId="0" fillId="0" borderId="0" xfId="0" applyAlignment="1">
      <alignment horizontal="center"/>
    </xf>
    <xf numFmtId="164" fontId="0" fillId="0" borderId="0" xfId="0" applyNumberFormat="1" applyFont="1"/>
    <xf numFmtId="164" fontId="23" fillId="0" borderId="0" xfId="41" applyNumberFormat="1" applyFont="1"/>
    <xf numFmtId="14" fontId="23" fillId="0" borderId="0" xfId="41" applyNumberFormat="1" applyFont="1"/>
    <xf numFmtId="164" fontId="19" fillId="0" borderId="10" xfId="41" applyNumberFormat="1" applyBorder="1"/>
    <xf numFmtId="164" fontId="14" fillId="0" borderId="0" xfId="0" applyNumberFormat="1" applyFont="1"/>
    <xf numFmtId="164" fontId="14" fillId="0" borderId="0" xfId="41" applyNumberFormat="1" applyFont="1"/>
    <xf numFmtId="14" fontId="14" fillId="0" borderId="0" xfId="41" applyNumberFormat="1" applyFont="1"/>
    <xf numFmtId="164" fontId="14" fillId="0" borderId="0" xfId="41" applyNumberFormat="1" applyFont="1" applyBorder="1"/>
    <xf numFmtId="14" fontId="14" fillId="0" borderId="0" xfId="0" applyNumberFormat="1" applyFont="1"/>
    <xf numFmtId="164" fontId="14" fillId="0" borderId="0" xfId="0" applyNumberFormat="1" applyFont="1" applyBorder="1"/>
    <xf numFmtId="164" fontId="14" fillId="0" borderId="0" xfId="41" applyNumberFormat="1" applyFont="1" applyFill="1" applyBorder="1"/>
    <xf numFmtId="14" fontId="19" fillId="0" borderId="0" xfId="41" applyNumberFormat="1"/>
    <xf numFmtId="0" fontId="0" fillId="0" borderId="0" xfId="0" applyAlignment="1">
      <alignment horizontal="right"/>
    </xf>
    <xf numFmtId="164" fontId="23" fillId="0" borderId="0" xfId="41" applyNumberFormat="1" applyFont="1" applyBorder="1"/>
    <xf numFmtId="164" fontId="23" fillId="0" borderId="0" xfId="41" applyNumberFormat="1" applyFont="1" applyFill="1" applyBorder="1"/>
    <xf numFmtId="14" fontId="23" fillId="0" borderId="0" xfId="0" applyNumberFormat="1" applyFont="1"/>
  </cellXfs>
  <cellStyles count="48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rmal 2 2" xfId="43" xr:uid="{00000000-0005-0000-0000-000026000000}"/>
    <cellStyle name="Normal 3" xfId="44" xr:uid="{00000000-0005-0000-0000-000027000000}"/>
    <cellStyle name="Normal 4" xfId="45" xr:uid="{00000000-0005-0000-0000-000028000000}"/>
    <cellStyle name="Normal 5" xfId="46" xr:uid="{00000000-0005-0000-0000-000029000000}"/>
    <cellStyle name="Normal 6" xfId="41" xr:uid="{00000000-0005-0000-0000-00002A000000}"/>
    <cellStyle name="Note 2" xfId="47" xr:uid="{00000000-0005-0000-0000-00002B000000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7"/>
  <sheetViews>
    <sheetView tabSelected="1" topLeftCell="A10" workbookViewId="0">
      <selection activeCell="H40" sqref="H40"/>
    </sheetView>
  </sheetViews>
  <sheetFormatPr defaultRowHeight="15" x14ac:dyDescent="0.25"/>
  <cols>
    <col min="1" max="1" width="9.7109375" bestFit="1" customWidth="1"/>
    <col min="2" max="2" width="10.140625" bestFit="1" customWidth="1"/>
    <col min="3" max="3" width="11.140625" bestFit="1" customWidth="1"/>
    <col min="5" max="5" width="10.140625" bestFit="1" customWidth="1"/>
    <col min="6" max="6" width="11.140625" bestFit="1" customWidth="1"/>
    <col min="7" max="7" width="11.140625" customWidth="1"/>
    <col min="8" max="9" width="10.42578125" bestFit="1" customWidth="1"/>
    <col min="10" max="10" width="12.140625" bestFit="1" customWidth="1"/>
    <col min="11" max="11" width="10.42578125" bestFit="1" customWidth="1"/>
    <col min="12" max="13" width="11.42578125" bestFit="1" customWidth="1"/>
    <col min="14" max="14" width="10.7109375" bestFit="1" customWidth="1"/>
    <col min="15" max="15" width="10.140625" bestFit="1" customWidth="1"/>
  </cols>
  <sheetData>
    <row r="1" spans="1:13" x14ac:dyDescent="0.25">
      <c r="A1" s="1" t="s">
        <v>0</v>
      </c>
      <c r="D1" t="s">
        <v>38</v>
      </c>
      <c r="H1" s="8" t="s">
        <v>25</v>
      </c>
      <c r="I1" s="8">
        <v>39971079</v>
      </c>
      <c r="J1" s="4">
        <v>43252</v>
      </c>
      <c r="K1" s="8" t="s">
        <v>26</v>
      </c>
      <c r="M1" s="14">
        <v>405109.84</v>
      </c>
    </row>
    <row r="2" spans="1:13" x14ac:dyDescent="0.25">
      <c r="A2" s="1" t="s">
        <v>1</v>
      </c>
      <c r="D2" s="2">
        <v>43017</v>
      </c>
      <c r="E2" t="s">
        <v>2</v>
      </c>
      <c r="J2" s="33" t="s">
        <v>32</v>
      </c>
      <c r="K2" t="s">
        <v>43</v>
      </c>
      <c r="M2" s="7">
        <f>SUM(M18)</f>
        <v>4856.5299999999979</v>
      </c>
    </row>
    <row r="3" spans="1:13" ht="15.75" thickBot="1" x14ac:dyDescent="0.3">
      <c r="A3" s="1" t="s">
        <v>3</v>
      </c>
      <c r="D3" t="s">
        <v>4</v>
      </c>
      <c r="J3" s="4">
        <v>43617</v>
      </c>
      <c r="K3" t="s">
        <v>33</v>
      </c>
      <c r="M3" s="6">
        <f>SUM(M1-M2)</f>
        <v>400253.31000000006</v>
      </c>
    </row>
    <row r="4" spans="1:13" ht="15.75" thickTop="1" x14ac:dyDescent="0.25"/>
    <row r="5" spans="1:13" x14ac:dyDescent="0.25">
      <c r="A5" t="s">
        <v>5</v>
      </c>
      <c r="K5" s="5" t="s">
        <v>22</v>
      </c>
      <c r="L5" t="s">
        <v>31</v>
      </c>
      <c r="M5" t="s">
        <v>30</v>
      </c>
    </row>
    <row r="6" spans="1:13" x14ac:dyDescent="0.25">
      <c r="A6" t="s">
        <v>6</v>
      </c>
      <c r="F6" s="7">
        <v>510000</v>
      </c>
      <c r="G6" s="7"/>
      <c r="J6" s="4">
        <v>43283</v>
      </c>
      <c r="K6" s="7">
        <v>2140.09</v>
      </c>
      <c r="L6" s="7">
        <v>2512.33</v>
      </c>
      <c r="M6" s="7">
        <f>SUM(L6-K6)</f>
        <v>372.23999999999978</v>
      </c>
    </row>
    <row r="7" spans="1:13" x14ac:dyDescent="0.25">
      <c r="A7" t="s">
        <v>7</v>
      </c>
      <c r="F7" s="7">
        <v>16275</v>
      </c>
      <c r="G7" s="7"/>
      <c r="J7" s="4">
        <v>43313</v>
      </c>
      <c r="K7" s="7">
        <v>2079.13</v>
      </c>
      <c r="L7" s="7">
        <v>2512.33</v>
      </c>
      <c r="M7" s="7">
        <f t="shared" ref="M7:M17" si="0">SUM(L7-K7)</f>
        <v>433.19999999999982</v>
      </c>
    </row>
    <row r="8" spans="1:13" ht="15.75" thickBot="1" x14ac:dyDescent="0.3">
      <c r="F8" s="6">
        <f>SUM(F6:F7)</f>
        <v>526275</v>
      </c>
      <c r="G8" s="18"/>
      <c r="J8" s="4">
        <v>43346</v>
      </c>
      <c r="K8" s="7">
        <v>2310.1799999999998</v>
      </c>
      <c r="L8" s="7">
        <v>2537.66</v>
      </c>
      <c r="M8" s="7">
        <f t="shared" si="0"/>
        <v>227.48000000000002</v>
      </c>
    </row>
    <row r="9" spans="1:13" ht="15.75" thickTop="1" x14ac:dyDescent="0.25">
      <c r="F9" s="7"/>
      <c r="G9" s="7"/>
      <c r="J9" s="4">
        <v>43374</v>
      </c>
      <c r="K9" s="7">
        <v>1959.05</v>
      </c>
      <c r="L9" s="7">
        <v>2537.66</v>
      </c>
      <c r="M9" s="7">
        <f t="shared" si="0"/>
        <v>578.6099999999999</v>
      </c>
    </row>
    <row r="10" spans="1:13" x14ac:dyDescent="0.25">
      <c r="A10" t="s">
        <v>8</v>
      </c>
      <c r="F10" s="7">
        <v>1665</v>
      </c>
      <c r="G10" s="7"/>
      <c r="J10" s="4">
        <v>43405</v>
      </c>
      <c r="K10" s="7">
        <v>2165.85</v>
      </c>
      <c r="L10" s="7">
        <v>2537.66</v>
      </c>
      <c r="M10" s="7">
        <f t="shared" si="0"/>
        <v>371.80999999999995</v>
      </c>
    </row>
    <row r="11" spans="1:13" x14ac:dyDescent="0.25">
      <c r="A11" t="s">
        <v>9</v>
      </c>
      <c r="F11" s="7">
        <v>500</v>
      </c>
      <c r="G11" s="7"/>
      <c r="J11" s="4">
        <v>43437</v>
      </c>
      <c r="K11" s="7">
        <v>2233.65</v>
      </c>
      <c r="L11" s="7">
        <v>2537.66</v>
      </c>
      <c r="M11" s="7">
        <f t="shared" si="0"/>
        <v>304.00999999999976</v>
      </c>
    </row>
    <row r="12" spans="1:13" x14ac:dyDescent="0.25">
      <c r="A12" t="s">
        <v>10</v>
      </c>
      <c r="F12" s="7">
        <f>1430+250</f>
        <v>1680</v>
      </c>
      <c r="G12" s="7"/>
      <c r="J12" s="4">
        <v>43467</v>
      </c>
      <c r="K12" s="7">
        <v>2092.4699999999998</v>
      </c>
      <c r="L12" s="7">
        <v>2537.66</v>
      </c>
      <c r="M12" s="7">
        <f t="shared" si="0"/>
        <v>445.19000000000005</v>
      </c>
    </row>
    <row r="13" spans="1:13" x14ac:dyDescent="0.25">
      <c r="A13" t="s">
        <v>11</v>
      </c>
      <c r="F13" s="7">
        <v>1150</v>
      </c>
      <c r="G13" s="7"/>
      <c r="J13" s="4">
        <v>43497</v>
      </c>
      <c r="K13" s="7">
        <v>2090.16</v>
      </c>
      <c r="L13" s="7">
        <v>2537.66</v>
      </c>
      <c r="M13" s="7">
        <f t="shared" si="0"/>
        <v>447.5</v>
      </c>
    </row>
    <row r="14" spans="1:13" ht="15.75" thickBot="1" x14ac:dyDescent="0.3">
      <c r="F14" s="6">
        <f>SUM(F10:F13)</f>
        <v>4995</v>
      </c>
      <c r="G14" s="18"/>
      <c r="J14" s="4">
        <v>43525</v>
      </c>
      <c r="K14" s="19">
        <v>1948.64</v>
      </c>
      <c r="L14" s="7">
        <v>2537.66</v>
      </c>
      <c r="M14" s="7">
        <f t="shared" si="0"/>
        <v>589.01999999999975</v>
      </c>
    </row>
    <row r="15" spans="1:13" ht="15.75" thickTop="1" x14ac:dyDescent="0.25">
      <c r="F15" s="18"/>
      <c r="G15" s="18"/>
      <c r="J15" s="4">
        <v>43556</v>
      </c>
      <c r="K15" s="7">
        <v>2154.27</v>
      </c>
      <c r="L15" s="7">
        <v>2537.66</v>
      </c>
      <c r="M15" s="7">
        <f t="shared" si="0"/>
        <v>383.38999999999987</v>
      </c>
    </row>
    <row r="16" spans="1:13" x14ac:dyDescent="0.25">
      <c r="F16" s="18"/>
      <c r="G16" s="18"/>
      <c r="J16" s="4">
        <v>43586</v>
      </c>
      <c r="K16" s="7">
        <v>2082.7800000000002</v>
      </c>
      <c r="L16" s="7">
        <v>2537.66</v>
      </c>
      <c r="M16" s="7">
        <f t="shared" si="0"/>
        <v>454.87999999999965</v>
      </c>
    </row>
    <row r="17" spans="1:15" x14ac:dyDescent="0.25">
      <c r="J17" s="4">
        <v>43619</v>
      </c>
      <c r="K17" s="7">
        <v>2288.46</v>
      </c>
      <c r="L17" s="7">
        <v>2537.66</v>
      </c>
      <c r="M17" s="7">
        <f t="shared" si="0"/>
        <v>249.19999999999982</v>
      </c>
    </row>
    <row r="18" spans="1:15" ht="15.75" thickBot="1" x14ac:dyDescent="0.3">
      <c r="J18" s="4"/>
      <c r="K18" s="6">
        <f>SUM(K6:K17)</f>
        <v>25544.729999999996</v>
      </c>
      <c r="L18" s="6">
        <f>SUM(L6:L17)</f>
        <v>30401.26</v>
      </c>
      <c r="M18" s="6">
        <f>SUM(M6:M17)</f>
        <v>4856.5299999999979</v>
      </c>
      <c r="N18" s="7">
        <f>SUM(L18-K18)</f>
        <v>4856.5300000000025</v>
      </c>
    </row>
    <row r="19" spans="1:15" ht="15.75" thickTop="1" x14ac:dyDescent="0.25">
      <c r="B19" s="8"/>
      <c r="C19" s="8"/>
      <c r="D19" s="17" t="s">
        <v>12</v>
      </c>
      <c r="E19" s="11" t="s">
        <v>37</v>
      </c>
      <c r="H19" s="17" t="s">
        <v>12</v>
      </c>
      <c r="I19" s="11" t="s">
        <v>32</v>
      </c>
    </row>
    <row r="20" spans="1:15" x14ac:dyDescent="0.25">
      <c r="A20" s="8"/>
      <c r="B20" s="8"/>
      <c r="C20" s="8"/>
      <c r="D20" s="8"/>
      <c r="E20" s="8"/>
      <c r="H20" s="11" t="s">
        <v>14</v>
      </c>
      <c r="I20" s="13"/>
    </row>
    <row r="21" spans="1:15" x14ac:dyDescent="0.25">
      <c r="A21" s="9" t="s">
        <v>13</v>
      </c>
      <c r="B21" s="8"/>
      <c r="C21" s="8"/>
      <c r="D21" s="8"/>
      <c r="E21" s="16"/>
      <c r="F21" s="20" t="s">
        <v>39</v>
      </c>
      <c r="G21" s="20" t="s">
        <v>40</v>
      </c>
      <c r="H21" s="3" t="s">
        <v>23</v>
      </c>
      <c r="I21" s="1" t="s">
        <v>28</v>
      </c>
      <c r="J21" t="s">
        <v>35</v>
      </c>
      <c r="K21" s="20" t="s">
        <v>36</v>
      </c>
      <c r="L21" s="3" t="s">
        <v>29</v>
      </c>
      <c r="M21" s="3" t="s">
        <v>24</v>
      </c>
      <c r="N21" t="s">
        <v>49</v>
      </c>
    </row>
    <row r="22" spans="1:15" x14ac:dyDescent="0.25">
      <c r="A22" s="8" t="s">
        <v>15</v>
      </c>
      <c r="B22" s="8"/>
      <c r="C22" s="8"/>
      <c r="D22" s="8"/>
      <c r="E22" s="14">
        <v>1783.6</v>
      </c>
      <c r="F22" s="7">
        <v>178.36</v>
      </c>
      <c r="G22" s="7">
        <f>SUM(E22:F22)</f>
        <v>1961.96</v>
      </c>
      <c r="I22" s="1" t="s">
        <v>34</v>
      </c>
    </row>
    <row r="23" spans="1:15" x14ac:dyDescent="0.25">
      <c r="A23" s="8" t="s">
        <v>16</v>
      </c>
      <c r="B23" s="8"/>
      <c r="C23" s="8"/>
      <c r="D23" s="8"/>
      <c r="E23" s="16">
        <v>2320.79</v>
      </c>
      <c r="F23" s="7">
        <v>0</v>
      </c>
      <c r="G23" s="7">
        <f t="shared" ref="G23:G30" si="1">SUM(E23:F23)</f>
        <v>2320.79</v>
      </c>
      <c r="H23" s="21">
        <v>1960</v>
      </c>
      <c r="I23" s="21">
        <v>265.2</v>
      </c>
      <c r="J23" s="21">
        <v>137.19999999999999</v>
      </c>
      <c r="K23" s="21">
        <v>13.72</v>
      </c>
      <c r="L23" s="21">
        <v>502.29</v>
      </c>
      <c r="M23" s="22">
        <f>SUM(H23+I23-J23-K23-L23)</f>
        <v>1571.9900000000002</v>
      </c>
      <c r="N23" s="23">
        <v>43284</v>
      </c>
      <c r="O23" t="s">
        <v>44</v>
      </c>
    </row>
    <row r="24" spans="1:15" x14ac:dyDescent="0.25">
      <c r="A24" s="8" t="s">
        <v>17</v>
      </c>
      <c r="B24" s="8"/>
      <c r="C24" s="8"/>
      <c r="D24" s="8"/>
      <c r="E24" s="14">
        <v>1797.44</v>
      </c>
      <c r="F24" s="7">
        <v>0</v>
      </c>
      <c r="G24" s="7">
        <f t="shared" si="1"/>
        <v>1797.44</v>
      </c>
      <c r="H24" s="21">
        <v>1960</v>
      </c>
      <c r="I24" s="21">
        <v>0</v>
      </c>
      <c r="J24" s="21">
        <v>137.19999999999999</v>
      </c>
      <c r="K24" s="21">
        <v>13.72</v>
      </c>
      <c r="L24" s="21">
        <v>0</v>
      </c>
      <c r="M24" s="22">
        <f t="shared" ref="M24:M34" si="2">SUM(H24+I24-J24-K24-L24)</f>
        <v>1809.08</v>
      </c>
      <c r="N24" s="23">
        <v>43313</v>
      </c>
      <c r="O24" t="s">
        <v>45</v>
      </c>
    </row>
    <row r="25" spans="1:15" x14ac:dyDescent="0.25">
      <c r="A25" s="8" t="s">
        <v>41</v>
      </c>
      <c r="B25" s="8"/>
      <c r="C25" s="8"/>
      <c r="D25" s="8"/>
      <c r="E25" s="14">
        <v>150</v>
      </c>
      <c r="F25" s="7">
        <v>15</v>
      </c>
      <c r="G25" s="7">
        <f t="shared" si="1"/>
        <v>165</v>
      </c>
      <c r="H25" s="21">
        <v>2940</v>
      </c>
      <c r="I25" s="21">
        <v>245.7</v>
      </c>
      <c r="J25" s="21">
        <v>205.8</v>
      </c>
      <c r="K25" s="21">
        <v>20.58</v>
      </c>
      <c r="L25" s="21">
        <v>479.75</v>
      </c>
      <c r="M25" s="22">
        <f t="shared" si="2"/>
        <v>2479.5699999999997</v>
      </c>
      <c r="N25" s="23">
        <v>43346</v>
      </c>
      <c r="O25" t="s">
        <v>46</v>
      </c>
    </row>
    <row r="26" spans="1:15" x14ac:dyDescent="0.25">
      <c r="A26" s="8" t="s">
        <v>18</v>
      </c>
      <c r="B26" s="8"/>
      <c r="C26" s="8"/>
      <c r="D26" s="8"/>
      <c r="E26" s="14">
        <v>0</v>
      </c>
      <c r="F26" s="7">
        <v>0</v>
      </c>
      <c r="G26" s="7">
        <f t="shared" si="1"/>
        <v>0</v>
      </c>
      <c r="H26" s="21">
        <v>1970</v>
      </c>
      <c r="I26" s="21">
        <v>0</v>
      </c>
      <c r="J26" s="21">
        <v>137.9</v>
      </c>
      <c r="K26" s="21">
        <v>13.79</v>
      </c>
      <c r="L26" s="21">
        <v>0</v>
      </c>
      <c r="M26" s="22">
        <f t="shared" si="2"/>
        <v>1818.31</v>
      </c>
      <c r="N26" s="23">
        <v>43374</v>
      </c>
      <c r="O26" t="s">
        <v>47</v>
      </c>
    </row>
    <row r="27" spans="1:15" x14ac:dyDescent="0.25">
      <c r="A27" s="8" t="s">
        <v>19</v>
      </c>
      <c r="B27" s="32" t="s">
        <v>42</v>
      </c>
      <c r="C27" s="8"/>
      <c r="D27" s="8"/>
      <c r="E27" s="16">
        <v>1117</v>
      </c>
      <c r="F27" s="7">
        <v>101.64</v>
      </c>
      <c r="G27" s="7">
        <f t="shared" si="1"/>
        <v>1218.6400000000001</v>
      </c>
      <c r="H27" s="21">
        <v>1950</v>
      </c>
      <c r="I27" s="21">
        <v>0</v>
      </c>
      <c r="J27" s="21">
        <v>136.5</v>
      </c>
      <c r="K27" s="21">
        <v>13.65</v>
      </c>
      <c r="L27" s="21">
        <f>458.65+99+66</f>
        <v>623.65</v>
      </c>
      <c r="M27" s="22">
        <f t="shared" si="2"/>
        <v>1176.1999999999998</v>
      </c>
      <c r="N27" s="23">
        <v>43405</v>
      </c>
      <c r="O27" t="s">
        <v>48</v>
      </c>
    </row>
    <row r="28" spans="1:15" x14ac:dyDescent="0.25">
      <c r="A28" s="8" t="s">
        <v>20</v>
      </c>
      <c r="B28" s="8"/>
      <c r="C28" s="8"/>
      <c r="D28" s="8"/>
      <c r="E28" s="16">
        <v>0</v>
      </c>
      <c r="F28" s="7">
        <v>0</v>
      </c>
      <c r="G28" s="7">
        <f t="shared" si="1"/>
        <v>0</v>
      </c>
      <c r="H28" s="21">
        <v>1960</v>
      </c>
      <c r="I28" s="21">
        <v>0</v>
      </c>
      <c r="J28" s="21">
        <v>137.19999999999999</v>
      </c>
      <c r="K28" s="21">
        <v>13.72</v>
      </c>
      <c r="L28" s="21">
        <v>0</v>
      </c>
      <c r="M28" s="22">
        <f t="shared" si="2"/>
        <v>1809.08</v>
      </c>
      <c r="N28" s="23">
        <v>43437</v>
      </c>
      <c r="O28" s="7" t="s">
        <v>50</v>
      </c>
    </row>
    <row r="29" spans="1:15" x14ac:dyDescent="0.25">
      <c r="A29" s="10" t="s">
        <v>21</v>
      </c>
      <c r="B29" s="8"/>
      <c r="C29" s="8"/>
      <c r="D29" s="8"/>
      <c r="E29" s="14">
        <v>0</v>
      </c>
      <c r="F29" s="7">
        <v>0</v>
      </c>
      <c r="G29" s="7">
        <f t="shared" si="1"/>
        <v>0</v>
      </c>
      <c r="H29" s="21">
        <v>1960</v>
      </c>
      <c r="I29" s="21">
        <v>224.6</v>
      </c>
      <c r="J29" s="21">
        <v>137.19999999999999</v>
      </c>
      <c r="K29" s="21">
        <v>13.72</v>
      </c>
      <c r="L29" s="21">
        <v>0</v>
      </c>
      <c r="M29" s="22">
        <f t="shared" si="2"/>
        <v>2033.6799999999998</v>
      </c>
      <c r="N29" s="23">
        <v>43465</v>
      </c>
      <c r="O29" t="s">
        <v>51</v>
      </c>
    </row>
    <row r="30" spans="1:15" x14ac:dyDescent="0.25">
      <c r="A30" s="8" t="s">
        <v>27</v>
      </c>
      <c r="B30" s="8"/>
      <c r="C30" s="8"/>
      <c r="D30" s="8"/>
      <c r="E30" s="15">
        <f>SUM(K18)</f>
        <v>25544.729999999996</v>
      </c>
      <c r="F30" s="18">
        <v>0</v>
      </c>
      <c r="G30" s="7">
        <f t="shared" si="1"/>
        <v>25544.729999999996</v>
      </c>
      <c r="H30" s="25">
        <v>2450</v>
      </c>
      <c r="I30" s="25">
        <v>0</v>
      </c>
      <c r="J30" s="25">
        <v>171.5</v>
      </c>
      <c r="K30" s="25">
        <v>17.149999999999999</v>
      </c>
      <c r="L30" s="25">
        <v>450.05</v>
      </c>
      <c r="M30" s="26">
        <f t="shared" si="2"/>
        <v>1811.3</v>
      </c>
      <c r="N30" s="27">
        <v>43497</v>
      </c>
      <c r="O30" t="s">
        <v>52</v>
      </c>
    </row>
    <row r="31" spans="1:15" ht="15.75" thickBot="1" x14ac:dyDescent="0.3">
      <c r="E31" s="24">
        <f>SUM(E22:E30)</f>
        <v>32713.559999999998</v>
      </c>
      <c r="F31" s="6">
        <f>SUM(F22:F30)</f>
        <v>295</v>
      </c>
      <c r="G31" s="6">
        <f>SUM(G22:G30)</f>
        <v>33008.559999999998</v>
      </c>
      <c r="H31" s="26">
        <v>2450</v>
      </c>
      <c r="I31" s="25">
        <v>0</v>
      </c>
      <c r="J31" s="25">
        <v>171.5</v>
      </c>
      <c r="K31" s="25">
        <v>17.149999999999999</v>
      </c>
      <c r="L31" s="25">
        <v>0</v>
      </c>
      <c r="M31" s="28">
        <f t="shared" si="2"/>
        <v>2261.35</v>
      </c>
      <c r="N31" s="29">
        <v>43525</v>
      </c>
      <c r="O31" t="s">
        <v>53</v>
      </c>
    </row>
    <row r="32" spans="1:15" ht="15.75" thickTop="1" x14ac:dyDescent="0.25">
      <c r="H32" s="30">
        <v>1960</v>
      </c>
      <c r="I32" s="25">
        <v>0</v>
      </c>
      <c r="J32" s="25">
        <v>137.19999999999999</v>
      </c>
      <c r="K32" s="25">
        <v>13.72</v>
      </c>
      <c r="L32" s="25">
        <v>0</v>
      </c>
      <c r="M32" s="28">
        <f t="shared" si="2"/>
        <v>1809.08</v>
      </c>
      <c r="N32" s="29">
        <v>43556</v>
      </c>
      <c r="O32" t="s">
        <v>54</v>
      </c>
    </row>
    <row r="33" spans="1:15" x14ac:dyDescent="0.25">
      <c r="F33" s="12"/>
      <c r="G33" s="12"/>
      <c r="H33" s="26">
        <v>1960</v>
      </c>
      <c r="I33" s="26">
        <v>216</v>
      </c>
      <c r="J33" s="28">
        <v>137.19999999999999</v>
      </c>
      <c r="K33" s="25">
        <v>13.72</v>
      </c>
      <c r="L33" s="25">
        <v>430.05</v>
      </c>
      <c r="M33" s="31">
        <f t="shared" si="2"/>
        <v>1595.03</v>
      </c>
      <c r="N33" s="29">
        <v>43586</v>
      </c>
      <c r="O33" t="s">
        <v>55</v>
      </c>
    </row>
    <row r="34" spans="1:15" x14ac:dyDescent="0.25">
      <c r="F34" s="12"/>
      <c r="G34" s="12"/>
      <c r="H34" s="28">
        <v>1960</v>
      </c>
      <c r="I34" s="28">
        <v>0</v>
      </c>
      <c r="J34" s="28">
        <v>137.19999999999999</v>
      </c>
      <c r="K34" s="31">
        <v>13.72</v>
      </c>
      <c r="L34" s="31">
        <v>0</v>
      </c>
      <c r="M34" s="31">
        <f t="shared" si="2"/>
        <v>1809.08</v>
      </c>
      <c r="N34" s="29">
        <v>43619</v>
      </c>
      <c r="O34" t="s">
        <v>56</v>
      </c>
    </row>
    <row r="35" spans="1:15" ht="15.75" thickBot="1" x14ac:dyDescent="0.3">
      <c r="F35" s="12"/>
      <c r="G35" s="12"/>
      <c r="H35" s="6">
        <f>SUM(H23:H34)</f>
        <v>25480</v>
      </c>
      <c r="I35" s="6">
        <f>SUM(I23:I34)</f>
        <v>951.5</v>
      </c>
      <c r="J35" s="6">
        <f t="shared" ref="J35:M35" si="3">SUM(J23:J34)</f>
        <v>1783.6000000000001</v>
      </c>
      <c r="K35" s="6">
        <f t="shared" si="3"/>
        <v>178.35999999999999</v>
      </c>
      <c r="L35" s="6">
        <f t="shared" si="3"/>
        <v>2485.7900000000004</v>
      </c>
      <c r="M35" s="6">
        <f t="shared" si="3"/>
        <v>21983.75</v>
      </c>
    </row>
    <row r="36" spans="1:15" ht="15.75" thickTop="1" x14ac:dyDescent="0.25">
      <c r="A36" s="8"/>
      <c r="B36" s="8"/>
      <c r="C36" s="8"/>
      <c r="D36" s="8"/>
      <c r="F36" s="12"/>
      <c r="G36" s="12"/>
      <c r="J36" s="12"/>
    </row>
    <row r="38" spans="1:15" x14ac:dyDescent="0.25">
      <c r="H38" s="34">
        <v>1960</v>
      </c>
      <c r="I38" s="34">
        <v>0</v>
      </c>
      <c r="J38" s="34">
        <v>137.19999999999999</v>
      </c>
      <c r="K38" s="35">
        <v>13.72</v>
      </c>
      <c r="L38" s="35">
        <v>0</v>
      </c>
      <c r="M38" s="35">
        <f t="shared" ref="M38" si="4">SUM(H38+I38-J38-K38-L38)</f>
        <v>1809.08</v>
      </c>
      <c r="N38" s="36">
        <v>43647</v>
      </c>
      <c r="O38" s="7" t="s">
        <v>44</v>
      </c>
    </row>
    <row r="39" spans="1:15" ht="15.75" thickBot="1" x14ac:dyDescent="0.3">
      <c r="H39" t="s">
        <v>57</v>
      </c>
      <c r="M39" s="6">
        <f>SUM(M24+M25+M26+M27+M28+M29+M30+M31+M32+M33+M34+M38)</f>
        <v>22220.839999999997</v>
      </c>
    </row>
    <row r="40" spans="1:15" ht="15.75" thickTop="1" x14ac:dyDescent="0.25"/>
    <row r="46" spans="1:15" x14ac:dyDescent="0.25">
      <c r="C46" s="7"/>
    </row>
    <row r="47" spans="1:15" x14ac:dyDescent="0.25">
      <c r="C47" s="7"/>
    </row>
  </sheetData>
  <pageMargins left="0.31496062992125984" right="0.31496062992125984" top="0.35433070866141736" bottom="0.35433070866141736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ABCABCABC</dc:creator>
  <cp:lastModifiedBy>Quyen Tran</cp:lastModifiedBy>
  <cp:lastPrinted>2020-04-20T06:49:48Z</cp:lastPrinted>
  <dcterms:created xsi:type="dcterms:W3CDTF">2019-05-04T01:44:37Z</dcterms:created>
  <dcterms:modified xsi:type="dcterms:W3CDTF">2020-09-22T14:28:17Z</dcterms:modified>
</cp:coreProperties>
</file>