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ckup\June 19 Tax Return working papers\"/>
    </mc:Choice>
  </mc:AlternateContent>
  <xr:revisionPtr revIDLastSave="0" documentId="8_{F6717663-73DE-4E86-B41A-7AD44F7C0B3B}" xr6:coauthVersionLast="45" xr6:coauthVersionMax="45" xr10:uidLastSave="{00000000-0000-0000-0000-000000000000}"/>
  <bookViews>
    <workbookView xWindow="30360" yWindow="1560" windowWidth="18885" windowHeight="1393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" i="1" l="1"/>
  <c r="L8" i="1" l="1"/>
  <c r="L7" i="1"/>
  <c r="L6" i="1"/>
  <c r="J9" i="1"/>
  <c r="L9" i="1" l="1"/>
  <c r="K9" i="1"/>
  <c r="M9" i="1" s="1"/>
  <c r="D20" i="1" l="1"/>
  <c r="H20" i="1"/>
  <c r="L20" i="1"/>
  <c r="M20" i="1"/>
  <c r="D21" i="1"/>
  <c r="H21" i="1"/>
  <c r="H25" i="1" s="1"/>
  <c r="K21" i="1"/>
  <c r="M21" i="1"/>
  <c r="D22" i="1"/>
  <c r="H22" i="1"/>
  <c r="K22" i="1"/>
  <c r="M22" i="1"/>
  <c r="D23" i="1"/>
  <c r="H23" i="1"/>
  <c r="L23" i="1"/>
  <c r="M23" i="1"/>
  <c r="D24" i="1"/>
  <c r="E24" i="1"/>
  <c r="M24" i="1" s="1"/>
  <c r="H24" i="1"/>
  <c r="B25" i="1"/>
  <c r="C25" i="1"/>
  <c r="F25" i="1"/>
  <c r="G25" i="1"/>
  <c r="I25" i="1"/>
  <c r="J25" i="1"/>
  <c r="D28" i="1"/>
  <c r="H28" i="1"/>
  <c r="L28" i="1" s="1"/>
  <c r="K28" i="1"/>
  <c r="M28" i="1"/>
  <c r="D29" i="1"/>
  <c r="H29" i="1"/>
  <c r="K29" i="1"/>
  <c r="M29" i="1"/>
  <c r="D30" i="1"/>
  <c r="H30" i="1"/>
  <c r="K30" i="1"/>
  <c r="M30" i="1"/>
  <c r="D31" i="1"/>
  <c r="E31" i="1"/>
  <c r="M31" i="1" s="1"/>
  <c r="H31" i="1"/>
  <c r="K31" i="1"/>
  <c r="D32" i="1"/>
  <c r="H32" i="1"/>
  <c r="K32" i="1"/>
  <c r="M32" i="1"/>
  <c r="D33" i="1"/>
  <c r="H33" i="1"/>
  <c r="K33" i="1"/>
  <c r="M33" i="1"/>
  <c r="B34" i="1"/>
  <c r="C34" i="1"/>
  <c r="F34" i="1"/>
  <c r="G34" i="1"/>
  <c r="I34" i="1"/>
  <c r="J34" i="1"/>
  <c r="F10" i="1"/>
  <c r="F12" i="1"/>
  <c r="F8" i="1"/>
  <c r="E25" i="1" l="1"/>
  <c r="L24" i="1"/>
  <c r="M25" i="1"/>
  <c r="L30" i="1"/>
  <c r="L33" i="1"/>
  <c r="K25" i="1"/>
  <c r="L32" i="1"/>
  <c r="L29" i="1"/>
  <c r="K34" i="1"/>
  <c r="L22" i="1"/>
  <c r="L21" i="1"/>
  <c r="L31" i="1"/>
  <c r="M34" i="1"/>
  <c r="H34" i="1"/>
  <c r="D25" i="1"/>
  <c r="F15" i="1"/>
  <c r="F17" i="1" s="1"/>
  <c r="E34" i="1"/>
  <c r="D34" i="1"/>
  <c r="L25" i="1" l="1"/>
  <c r="L34" i="1"/>
</calcChain>
</file>

<file path=xl/sharedStrings.xml><?xml version="1.0" encoding="utf-8"?>
<sst xmlns="http://schemas.openxmlformats.org/spreadsheetml/2006/main" count="37" uniqueCount="34">
  <si>
    <t>Property Address</t>
  </si>
  <si>
    <t xml:space="preserve">Property Acquisition Date </t>
  </si>
  <si>
    <t xml:space="preserve">Purchaser </t>
  </si>
  <si>
    <t>Settlement Date</t>
  </si>
  <si>
    <t>62 Clear River BLvd Pty Ltd ACN 621178890 Ballarat Bridge Trust</t>
  </si>
  <si>
    <t>INVESTMENT PROERTY DETAILS</t>
  </si>
  <si>
    <t>Property Value</t>
  </si>
  <si>
    <t>Stamp Duty</t>
  </si>
  <si>
    <t>Loan Application Fee</t>
  </si>
  <si>
    <t>Banks Lawyer Fee</t>
  </si>
  <si>
    <t>Title Office</t>
  </si>
  <si>
    <t>Pexa Fee</t>
  </si>
  <si>
    <t>Net GST</t>
  </si>
  <si>
    <t>Net Rent</t>
  </si>
  <si>
    <t>Total</t>
  </si>
  <si>
    <t>GST Paid</t>
  </si>
  <si>
    <t>Repairs</t>
  </si>
  <si>
    <t xml:space="preserve">Commission </t>
  </si>
  <si>
    <t>GST REC Sundries</t>
  </si>
  <si>
    <t>GST Rec.</t>
  </si>
  <si>
    <t>Rent</t>
  </si>
  <si>
    <t>Date</t>
  </si>
  <si>
    <t>75 Bridge Mall,  Ballarat  Vic 3350</t>
  </si>
  <si>
    <t>BNY Trust</t>
  </si>
  <si>
    <t>Legal Fees (Conveyancing)Margaret</t>
  </si>
  <si>
    <t>Loan Interest</t>
  </si>
  <si>
    <t>Payment</t>
  </si>
  <si>
    <t>Principal</t>
  </si>
  <si>
    <t>Loan ID 126667</t>
  </si>
  <si>
    <t>2018-2019</t>
  </si>
  <si>
    <t>Principal Repayment</t>
  </si>
  <si>
    <t xml:space="preserve">Total </t>
  </si>
  <si>
    <t>Loan Balance</t>
  </si>
  <si>
    <t>Includes rental  Jul-Dec 19  here in order to calculate first GST (Bas) payment from Jan 19 to Dec 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</si>
</sst>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ck">
        <color auto="1"/>
      </top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8" borderId="8" applyNumberFormat="0" applyFont="0" applyAlignment="0" applyProtection="0"/>
  </cellStyleXfs>
  <cellXfs count="18">
    <xf numFmtId="0" fontId="0" fillId="0" borderId="0" xfId="0"/>
    <xf numFmtId="0" fontId="0" fillId="0" borderId="0" xfId="0"/>
    <xf numFmtId="0" fontId="18" fillId="0" borderId="0" xfId="0" applyFont="1"/>
    <xf numFmtId="15" fontId="0" fillId="0" borderId="0" xfId="0" applyNumberFormat="1"/>
    <xf numFmtId="0" fontId="0" fillId="0" borderId="0" xfId="0"/>
    <xf numFmtId="0" fontId="0" fillId="0" borderId="0" xfId="0"/>
    <xf numFmtId="164" fontId="0" fillId="0" borderId="10" xfId="0" applyNumberFormat="1" applyBorder="1"/>
    <xf numFmtId="164" fontId="0" fillId="0" borderId="0" xfId="0" applyNumberFormat="1"/>
    <xf numFmtId="4" fontId="0" fillId="0" borderId="0" xfId="0" applyNumberFormat="1"/>
    <xf numFmtId="17" fontId="0" fillId="0" borderId="0" xfId="0" applyNumberFormat="1"/>
    <xf numFmtId="4" fontId="0" fillId="0" borderId="11" xfId="0" applyNumberFormat="1" applyBorder="1"/>
    <xf numFmtId="4" fontId="0" fillId="0" borderId="10" xfId="0" applyNumberFormat="1" applyBorder="1"/>
    <xf numFmtId="14" fontId="0" fillId="0" borderId="0" xfId="0" applyNumberFormat="1"/>
    <xf numFmtId="0" fontId="19" fillId="0" borderId="0" xfId="41"/>
    <xf numFmtId="0" fontId="14" fillId="0" borderId="0" xfId="0" applyFont="1"/>
    <xf numFmtId="4" fontId="14" fillId="0" borderId="0" xfId="0" applyNumberFormat="1" applyFont="1" applyBorder="1"/>
    <xf numFmtId="0" fontId="20" fillId="0" borderId="12" xfId="0" applyFont="1" applyBorder="1"/>
    <xf numFmtId="4" fontId="20" fillId="0" borderId="12" xfId="0" applyNumberFormat="1" applyFont="1" applyBorder="1"/>
  </cellXfs>
  <cellStyles count="48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rmal 2 2" xfId="43" xr:uid="{00000000-0005-0000-0000-000026000000}"/>
    <cellStyle name="Normal 3" xfId="44" xr:uid="{00000000-0005-0000-0000-000027000000}"/>
    <cellStyle name="Normal 4" xfId="45" xr:uid="{00000000-0005-0000-0000-000028000000}"/>
    <cellStyle name="Normal 5" xfId="46" xr:uid="{00000000-0005-0000-0000-000029000000}"/>
    <cellStyle name="Normal 6" xfId="41" xr:uid="{00000000-0005-0000-0000-00002A000000}"/>
    <cellStyle name="Note 2" xfId="47" xr:uid="{00000000-0005-0000-0000-00002B000000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topLeftCell="A16" workbookViewId="0">
      <selection activeCell="A27" sqref="A27:B27"/>
    </sheetView>
  </sheetViews>
  <sheetFormatPr defaultRowHeight="15" x14ac:dyDescent="0.25"/>
  <cols>
    <col min="4" max="4" width="9.28515625" bestFit="1" customWidth="1"/>
    <col min="6" max="6" width="11.140625" bestFit="1" customWidth="1"/>
    <col min="9" max="10" width="10.7109375" bestFit="1" customWidth="1"/>
    <col min="11" max="11" width="11.7109375" bestFit="1" customWidth="1"/>
    <col min="12" max="13" width="11.140625" bestFit="1" customWidth="1"/>
  </cols>
  <sheetData>
    <row r="1" spans="1:13" x14ac:dyDescent="0.25">
      <c r="A1" s="2" t="s">
        <v>0</v>
      </c>
      <c r="D1" s="1" t="s">
        <v>22</v>
      </c>
      <c r="H1" t="s">
        <v>28</v>
      </c>
      <c r="J1" s="12">
        <v>43544</v>
      </c>
      <c r="K1" t="s">
        <v>23</v>
      </c>
      <c r="M1" s="7">
        <v>560000</v>
      </c>
    </row>
    <row r="2" spans="1:13" x14ac:dyDescent="0.25">
      <c r="A2" s="2" t="s">
        <v>1</v>
      </c>
      <c r="D2" s="3">
        <v>43479</v>
      </c>
      <c r="E2" s="1" t="s">
        <v>3</v>
      </c>
      <c r="J2" t="s">
        <v>29</v>
      </c>
      <c r="K2" t="s">
        <v>30</v>
      </c>
      <c r="M2" s="7">
        <v>1322.54</v>
      </c>
    </row>
    <row r="3" spans="1:13" ht="15.75" thickBot="1" x14ac:dyDescent="0.3">
      <c r="A3" s="2" t="s">
        <v>2</v>
      </c>
      <c r="D3" s="1" t="s">
        <v>4</v>
      </c>
      <c r="J3" s="12">
        <v>43646</v>
      </c>
      <c r="K3" t="s">
        <v>32</v>
      </c>
      <c r="M3" s="6">
        <f>SUM(M1-M2)</f>
        <v>558677.46</v>
      </c>
    </row>
    <row r="4" spans="1:13" ht="15.75" thickTop="1" x14ac:dyDescent="0.25"/>
    <row r="5" spans="1:13" x14ac:dyDescent="0.25">
      <c r="A5" s="4" t="s">
        <v>5</v>
      </c>
      <c r="J5" s="13" t="s">
        <v>25</v>
      </c>
      <c r="K5" s="5" t="s">
        <v>26</v>
      </c>
      <c r="L5" s="5" t="s">
        <v>27</v>
      </c>
    </row>
    <row r="6" spans="1:13" x14ac:dyDescent="0.25">
      <c r="A6" s="4" t="s">
        <v>6</v>
      </c>
      <c r="F6" s="7">
        <v>825000</v>
      </c>
      <c r="I6" s="12">
        <v>43578</v>
      </c>
      <c r="J6" s="7">
        <v>3299.55</v>
      </c>
      <c r="K6" s="7">
        <v>3703.16</v>
      </c>
      <c r="L6" s="7">
        <f>SUM(K6-J6)</f>
        <v>403.60999999999967</v>
      </c>
    </row>
    <row r="7" spans="1:13" x14ac:dyDescent="0.25">
      <c r="A7" s="4" t="s">
        <v>7</v>
      </c>
      <c r="F7" s="7">
        <v>44570</v>
      </c>
      <c r="I7" s="12">
        <v>43605</v>
      </c>
      <c r="J7" s="7">
        <v>3192</v>
      </c>
      <c r="K7" s="7">
        <v>3703.16</v>
      </c>
      <c r="L7" s="7">
        <f t="shared" ref="L7:L8" si="0">SUM(K7-J7)</f>
        <v>511.15999999999985</v>
      </c>
    </row>
    <row r="8" spans="1:13" ht="15.75" thickBot="1" x14ac:dyDescent="0.3">
      <c r="F8" s="6">
        <f>SUM(F6:F7)</f>
        <v>869570</v>
      </c>
      <c r="I8" s="12">
        <v>43636</v>
      </c>
      <c r="J8" s="7">
        <v>3295.39</v>
      </c>
      <c r="K8" s="7">
        <v>3703.16</v>
      </c>
      <c r="L8" s="7">
        <f t="shared" si="0"/>
        <v>407.77</v>
      </c>
    </row>
    <row r="9" spans="1:13" ht="16.5" thickTop="1" thickBot="1" x14ac:dyDescent="0.3">
      <c r="F9" s="7"/>
      <c r="J9" s="6">
        <f>SUM(J6:J8)</f>
        <v>9786.94</v>
      </c>
      <c r="K9" s="6">
        <f>SUM(K6:K8)</f>
        <v>11109.48</v>
      </c>
      <c r="L9" s="6">
        <f>SUM(L6:L8)</f>
        <v>1322.5399999999995</v>
      </c>
      <c r="M9" s="7">
        <f>SUM(K9-J9)</f>
        <v>1322.5399999999991</v>
      </c>
    </row>
    <row r="10" spans="1:13" ht="15.75" thickTop="1" x14ac:dyDescent="0.25">
      <c r="A10" s="1" t="s">
        <v>10</v>
      </c>
      <c r="B10" s="5"/>
      <c r="C10" s="5"/>
      <c r="F10" s="7">
        <f>2018+108.1</f>
        <v>2126.1</v>
      </c>
    </row>
    <row r="11" spans="1:13" x14ac:dyDescent="0.25">
      <c r="A11" s="5" t="s">
        <v>8</v>
      </c>
      <c r="B11" s="5"/>
      <c r="C11" s="5"/>
      <c r="F11" s="7">
        <v>10164</v>
      </c>
    </row>
    <row r="12" spans="1:13" s="5" customFormat="1" x14ac:dyDescent="0.25">
      <c r="A12" s="1" t="s">
        <v>11</v>
      </c>
      <c r="F12" s="7">
        <f>112.64+56.43</f>
        <v>169.07</v>
      </c>
    </row>
    <row r="13" spans="1:13" x14ac:dyDescent="0.25">
      <c r="A13" s="5" t="s">
        <v>9</v>
      </c>
      <c r="B13" s="5"/>
      <c r="C13" s="5"/>
      <c r="F13" s="7">
        <v>777.38</v>
      </c>
    </row>
    <row r="14" spans="1:13" x14ac:dyDescent="0.25">
      <c r="A14" s="5" t="s">
        <v>24</v>
      </c>
      <c r="B14" s="5"/>
      <c r="C14" s="5"/>
      <c r="F14" s="7">
        <v>1468.5</v>
      </c>
    </row>
    <row r="15" spans="1:13" ht="15.75" thickBot="1" x14ac:dyDescent="0.3">
      <c r="F15" s="6">
        <f>SUM(F10:F14)</f>
        <v>14705.05</v>
      </c>
    </row>
    <row r="16" spans="1:13" ht="15.75" thickTop="1" x14ac:dyDescent="0.25"/>
    <row r="17" spans="1:13" s="5" customFormat="1" x14ac:dyDescent="0.25">
      <c r="A17" s="5" t="s">
        <v>31</v>
      </c>
      <c r="F17" s="7">
        <f>SUM(F8+F15)</f>
        <v>884275.05</v>
      </c>
    </row>
    <row r="18" spans="1:13" s="5" customFormat="1" x14ac:dyDescent="0.25"/>
    <row r="19" spans="1:13" x14ac:dyDescent="0.25">
      <c r="A19" s="5" t="s">
        <v>21</v>
      </c>
      <c r="B19" s="5" t="s">
        <v>20</v>
      </c>
      <c r="C19" s="5" t="s">
        <v>19</v>
      </c>
      <c r="D19" s="5" t="s">
        <v>14</v>
      </c>
      <c r="E19" s="5" t="s">
        <v>18</v>
      </c>
      <c r="F19" s="5" t="s">
        <v>17</v>
      </c>
      <c r="G19" s="5" t="s">
        <v>15</v>
      </c>
      <c r="H19" s="5" t="s">
        <v>14</v>
      </c>
      <c r="I19" s="5" t="s">
        <v>16</v>
      </c>
      <c r="J19" s="5" t="s">
        <v>15</v>
      </c>
      <c r="K19" s="5" t="s">
        <v>14</v>
      </c>
      <c r="L19" s="5" t="s">
        <v>13</v>
      </c>
      <c r="M19" s="5" t="s">
        <v>12</v>
      </c>
    </row>
    <row r="20" spans="1:13" x14ac:dyDescent="0.25">
      <c r="A20" s="9">
        <v>43497</v>
      </c>
      <c r="B20" s="8">
        <v>5377.25</v>
      </c>
      <c r="C20" s="8">
        <v>537.73</v>
      </c>
      <c r="D20" s="8">
        <f>SUM(B20:C20)</f>
        <v>5914.98</v>
      </c>
      <c r="E20" s="8">
        <v>0</v>
      </c>
      <c r="F20" s="8">
        <v>268.86</v>
      </c>
      <c r="G20" s="8">
        <v>26.89</v>
      </c>
      <c r="H20" s="8">
        <f>SUM(F20:G20)</f>
        <v>295.75</v>
      </c>
      <c r="I20" s="8">
        <v>0</v>
      </c>
      <c r="J20" s="8">
        <v>0</v>
      </c>
      <c r="K20" s="8">
        <v>0</v>
      </c>
      <c r="L20" s="8">
        <f>SUM(D20+E20-H20-K20)</f>
        <v>5619.23</v>
      </c>
      <c r="M20" s="8">
        <f>SUM(C20+E20-G20-J20)</f>
        <v>510.84000000000003</v>
      </c>
    </row>
    <row r="21" spans="1:13" x14ac:dyDescent="0.25">
      <c r="A21" s="9">
        <v>43525</v>
      </c>
      <c r="B21" s="8">
        <v>5396.62</v>
      </c>
      <c r="C21" s="8">
        <v>537.73</v>
      </c>
      <c r="D21" s="8">
        <f>SUM(B21:C21)</f>
        <v>5934.35</v>
      </c>
      <c r="E21" s="8">
        <v>0</v>
      </c>
      <c r="F21" s="8">
        <v>269.83</v>
      </c>
      <c r="G21" s="8">
        <v>26.99</v>
      </c>
      <c r="H21" s="8">
        <f>SUM(F21:G21)</f>
        <v>296.82</v>
      </c>
      <c r="I21" s="8">
        <v>136.36000000000001</v>
      </c>
      <c r="J21" s="8">
        <v>13.64</v>
      </c>
      <c r="K21" s="8">
        <f>SUM(I21:J21)</f>
        <v>150</v>
      </c>
      <c r="L21" s="8">
        <f>SUM(D21+E21-H21-K21)</f>
        <v>5487.5300000000007</v>
      </c>
      <c r="M21" s="8">
        <f>SUM(C21+E21-G21-J21)</f>
        <v>497.1</v>
      </c>
    </row>
    <row r="22" spans="1:13" x14ac:dyDescent="0.25">
      <c r="A22" s="9">
        <v>43556</v>
      </c>
      <c r="B22" s="8">
        <v>5378.49</v>
      </c>
      <c r="C22" s="8">
        <v>539.49</v>
      </c>
      <c r="D22" s="8">
        <f>SUM(B22:C22)</f>
        <v>5917.98</v>
      </c>
      <c r="E22" s="8">
        <v>43.1</v>
      </c>
      <c r="F22" s="8">
        <v>268.92</v>
      </c>
      <c r="G22" s="8">
        <v>26.89</v>
      </c>
      <c r="H22" s="8">
        <f>SUM(F22:G22)</f>
        <v>295.81</v>
      </c>
      <c r="I22" s="8">
        <v>380</v>
      </c>
      <c r="J22" s="8">
        <v>38</v>
      </c>
      <c r="K22" s="8">
        <f>SUM(I22:J22)</f>
        <v>418</v>
      </c>
      <c r="L22" s="8">
        <f>SUM(D22+E22-H22-K22)</f>
        <v>5247.2699999999995</v>
      </c>
      <c r="M22" s="8">
        <f>SUM(C22+E22-G22-J22)</f>
        <v>517.70000000000005</v>
      </c>
    </row>
    <row r="23" spans="1:13" x14ac:dyDescent="0.25">
      <c r="A23" s="9">
        <v>43586</v>
      </c>
      <c r="B23" s="8">
        <v>5356.64</v>
      </c>
      <c r="C23" s="8">
        <v>535.97</v>
      </c>
      <c r="D23" s="8">
        <f>SUM(B23:C23)</f>
        <v>5892.6100000000006</v>
      </c>
      <c r="E23" s="8">
        <v>0</v>
      </c>
      <c r="F23" s="8">
        <v>267.83</v>
      </c>
      <c r="G23" s="8">
        <v>26.78</v>
      </c>
      <c r="H23" s="8">
        <f>SUM(F23:G23)</f>
        <v>294.61</v>
      </c>
      <c r="I23" s="8">
        <v>0</v>
      </c>
      <c r="J23" s="8">
        <v>0</v>
      </c>
      <c r="K23" s="8">
        <v>0</v>
      </c>
      <c r="L23" s="8">
        <f>SUM(D23+E23-H23-K23)</f>
        <v>5598.0000000000009</v>
      </c>
      <c r="M23" s="8">
        <f>SUM(C23+E23-G23-J23)</f>
        <v>509.19000000000005</v>
      </c>
    </row>
    <row r="24" spans="1:13" x14ac:dyDescent="0.25">
      <c r="A24" s="9">
        <v>43617</v>
      </c>
      <c r="B24" s="8">
        <v>5441.77</v>
      </c>
      <c r="C24" s="8">
        <v>544.20000000000005</v>
      </c>
      <c r="D24" s="8">
        <f>SUM(B24:C24)</f>
        <v>5985.97</v>
      </c>
      <c r="E24" s="8">
        <f>263.28+259.44+41.01</f>
        <v>563.73</v>
      </c>
      <c r="F24" s="8">
        <v>272.08999999999997</v>
      </c>
      <c r="G24" s="8">
        <v>27.21</v>
      </c>
      <c r="H24" s="8">
        <f>SUM(F24:G24)</f>
        <v>299.29999999999995</v>
      </c>
      <c r="I24" s="8">
        <v>0</v>
      </c>
      <c r="J24" s="8">
        <v>0</v>
      </c>
      <c r="K24" s="8">
        <v>0</v>
      </c>
      <c r="L24" s="8">
        <f>SUM(D24+E24-H24-K24)</f>
        <v>6250.4000000000005</v>
      </c>
      <c r="M24" s="8">
        <f>SUM(C24+E24-G24-J24)</f>
        <v>1080.72</v>
      </c>
    </row>
    <row r="25" spans="1:13" ht="15.75" thickBot="1" x14ac:dyDescent="0.3">
      <c r="A25" s="5"/>
      <c r="B25" s="11">
        <f t="shared" ref="B25:M25" si="1">SUM(B20:B24)</f>
        <v>26950.77</v>
      </c>
      <c r="C25" s="11">
        <f t="shared" si="1"/>
        <v>2695.12</v>
      </c>
      <c r="D25" s="11">
        <f t="shared" si="1"/>
        <v>29645.89</v>
      </c>
      <c r="E25" s="11">
        <f t="shared" si="1"/>
        <v>606.83000000000004</v>
      </c>
      <c r="F25" s="11">
        <f t="shared" si="1"/>
        <v>1347.53</v>
      </c>
      <c r="G25" s="11">
        <f t="shared" si="1"/>
        <v>134.76</v>
      </c>
      <c r="H25" s="11">
        <f t="shared" si="1"/>
        <v>1482.2899999999997</v>
      </c>
      <c r="I25" s="11">
        <f t="shared" si="1"/>
        <v>516.36</v>
      </c>
      <c r="J25" s="11">
        <f t="shared" si="1"/>
        <v>51.64</v>
      </c>
      <c r="K25" s="11">
        <f t="shared" si="1"/>
        <v>568</v>
      </c>
      <c r="L25" s="11">
        <f t="shared" si="1"/>
        <v>28202.43</v>
      </c>
      <c r="M25" s="11">
        <f t="shared" si="1"/>
        <v>3115.55</v>
      </c>
    </row>
    <row r="26" spans="1:13" s="5" customFormat="1" ht="16.5" thickTop="1" thickBot="1" x14ac:dyDescent="0.3">
      <c r="A26" s="14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5.75" thickTop="1" x14ac:dyDescent="0.25">
      <c r="A27" s="16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3" x14ac:dyDescent="0.25">
      <c r="A28" s="9">
        <v>43647</v>
      </c>
      <c r="B28" s="8">
        <v>5441.78</v>
      </c>
      <c r="C28" s="8">
        <v>544.17999999999995</v>
      </c>
      <c r="D28" s="8">
        <f t="shared" ref="D28:D33" si="2">SUM(B28:C28)</f>
        <v>5985.96</v>
      </c>
      <c r="E28" s="8">
        <v>0</v>
      </c>
      <c r="F28" s="8">
        <v>272.08999999999997</v>
      </c>
      <c r="G28" s="8">
        <v>27.21</v>
      </c>
      <c r="H28" s="8">
        <f t="shared" ref="H28:H33" si="3">SUM(F28:G28)</f>
        <v>299.29999999999995</v>
      </c>
      <c r="I28" s="8">
        <v>0</v>
      </c>
      <c r="J28" s="8">
        <v>0</v>
      </c>
      <c r="K28" s="8">
        <f t="shared" ref="K28:K33" si="4">SUM(I28:J28)</f>
        <v>0</v>
      </c>
      <c r="L28" s="8">
        <f t="shared" ref="L28:L33" si="5">SUM(D28+E28-H28-K28)</f>
        <v>5686.66</v>
      </c>
      <c r="M28" s="8">
        <f t="shared" ref="M28:M33" si="6">SUM(C28+E28-G28-J28)</f>
        <v>516.96999999999991</v>
      </c>
    </row>
    <row r="29" spans="1:13" x14ac:dyDescent="0.25">
      <c r="A29" s="9">
        <v>43678</v>
      </c>
      <c r="B29" s="8">
        <v>5441.79</v>
      </c>
      <c r="C29" s="8">
        <v>544.16</v>
      </c>
      <c r="D29" s="8">
        <f t="shared" si="2"/>
        <v>5985.95</v>
      </c>
      <c r="E29" s="8">
        <v>15</v>
      </c>
      <c r="F29" s="8">
        <v>272.08999999999997</v>
      </c>
      <c r="G29" s="8">
        <v>27.21</v>
      </c>
      <c r="H29" s="8">
        <f t="shared" si="3"/>
        <v>299.29999999999995</v>
      </c>
      <c r="I29" s="8">
        <v>303.86</v>
      </c>
      <c r="J29" s="8">
        <v>30.39</v>
      </c>
      <c r="K29" s="8">
        <f t="shared" si="4"/>
        <v>334.25</v>
      </c>
      <c r="L29" s="8">
        <f t="shared" si="5"/>
        <v>5367.4</v>
      </c>
      <c r="M29" s="8">
        <f t="shared" si="6"/>
        <v>501.55999999999995</v>
      </c>
    </row>
    <row r="30" spans="1:13" x14ac:dyDescent="0.25">
      <c r="A30" s="9">
        <v>43709</v>
      </c>
      <c r="B30" s="8">
        <v>5441.77</v>
      </c>
      <c r="C30" s="8">
        <v>544.17999999999995</v>
      </c>
      <c r="D30" s="8">
        <f t="shared" si="2"/>
        <v>5985.9500000000007</v>
      </c>
      <c r="E30" s="8">
        <v>0</v>
      </c>
      <c r="F30" s="8">
        <v>272.08999999999997</v>
      </c>
      <c r="G30" s="8">
        <v>27.21</v>
      </c>
      <c r="H30" s="8">
        <f t="shared" si="3"/>
        <v>299.29999999999995</v>
      </c>
      <c r="I30" s="8">
        <v>900</v>
      </c>
      <c r="J30" s="8">
        <v>0</v>
      </c>
      <c r="K30" s="8">
        <f t="shared" si="4"/>
        <v>900</v>
      </c>
      <c r="L30" s="8">
        <f t="shared" si="5"/>
        <v>4786.6500000000005</v>
      </c>
      <c r="M30" s="8">
        <f t="shared" si="6"/>
        <v>516.96999999999991</v>
      </c>
    </row>
    <row r="31" spans="1:13" x14ac:dyDescent="0.25">
      <c r="A31" s="9">
        <v>43739</v>
      </c>
      <c r="B31" s="8">
        <v>5441.79</v>
      </c>
      <c r="C31" s="8">
        <v>544.17999999999995</v>
      </c>
      <c r="D31" s="8">
        <f t="shared" si="2"/>
        <v>5985.97</v>
      </c>
      <c r="E31" s="8">
        <f>281.98+44.24</f>
        <v>326.22000000000003</v>
      </c>
      <c r="F31" s="8">
        <v>272.08999999999997</v>
      </c>
      <c r="G31" s="8">
        <v>27.21</v>
      </c>
      <c r="H31" s="8">
        <f t="shared" si="3"/>
        <v>299.29999999999995</v>
      </c>
      <c r="I31" s="8">
        <v>1200</v>
      </c>
      <c r="J31" s="8">
        <v>120</v>
      </c>
      <c r="K31" s="8">
        <f t="shared" si="4"/>
        <v>1320</v>
      </c>
      <c r="L31" s="8">
        <f t="shared" si="5"/>
        <v>4692.8900000000003</v>
      </c>
      <c r="M31" s="8">
        <f t="shared" si="6"/>
        <v>723.18999999999994</v>
      </c>
    </row>
    <row r="32" spans="1:13" x14ac:dyDescent="0.25">
      <c r="A32" s="9">
        <v>43770</v>
      </c>
      <c r="B32" s="8">
        <v>5441.78</v>
      </c>
      <c r="C32" s="8">
        <v>544.17999999999995</v>
      </c>
      <c r="D32" s="8">
        <f t="shared" si="2"/>
        <v>5985.96</v>
      </c>
      <c r="E32" s="8">
        <v>281.95999999999998</v>
      </c>
      <c r="F32" s="8">
        <v>272.08999999999997</v>
      </c>
      <c r="G32" s="8">
        <v>27.21</v>
      </c>
      <c r="H32" s="8">
        <f t="shared" si="3"/>
        <v>299.29999999999995</v>
      </c>
      <c r="I32" s="8">
        <v>0</v>
      </c>
      <c r="J32" s="8">
        <v>0</v>
      </c>
      <c r="K32" s="8">
        <f t="shared" si="4"/>
        <v>0</v>
      </c>
      <c r="L32" s="8">
        <f t="shared" si="5"/>
        <v>5968.62</v>
      </c>
      <c r="M32" s="8">
        <f t="shared" si="6"/>
        <v>798.92999999999984</v>
      </c>
    </row>
    <row r="33" spans="1:13" x14ac:dyDescent="0.25">
      <c r="A33" s="9">
        <v>43800</v>
      </c>
      <c r="B33" s="8">
        <v>5441.78</v>
      </c>
      <c r="C33" s="8">
        <v>544.17999999999995</v>
      </c>
      <c r="D33" s="8">
        <f t="shared" si="2"/>
        <v>5985.96</v>
      </c>
      <c r="E33" s="8">
        <v>0</v>
      </c>
      <c r="F33" s="8">
        <v>272.08999999999997</v>
      </c>
      <c r="G33" s="8">
        <v>27.21</v>
      </c>
      <c r="H33" s="8">
        <f t="shared" si="3"/>
        <v>299.29999999999995</v>
      </c>
      <c r="I33" s="8">
        <v>239.12</v>
      </c>
      <c r="J33" s="8">
        <v>23.91</v>
      </c>
      <c r="K33" s="8">
        <f t="shared" si="4"/>
        <v>263.03000000000003</v>
      </c>
      <c r="L33" s="8">
        <f t="shared" si="5"/>
        <v>5423.63</v>
      </c>
      <c r="M33" s="8">
        <f t="shared" si="6"/>
        <v>493.05999999999989</v>
      </c>
    </row>
    <row r="34" spans="1:13" x14ac:dyDescent="0.25">
      <c r="A34" s="5"/>
      <c r="B34" s="10">
        <f t="shared" ref="B34:M34" si="7">SUM(B28:B33)</f>
        <v>32650.69</v>
      </c>
      <c r="C34" s="10">
        <f t="shared" si="7"/>
        <v>3265.0599999999995</v>
      </c>
      <c r="D34" s="10">
        <f t="shared" si="7"/>
        <v>35915.75</v>
      </c>
      <c r="E34" s="10">
        <f t="shared" si="7"/>
        <v>623.18000000000006</v>
      </c>
      <c r="F34" s="10">
        <f t="shared" si="7"/>
        <v>1632.5399999999997</v>
      </c>
      <c r="G34" s="10">
        <f t="shared" si="7"/>
        <v>163.26000000000002</v>
      </c>
      <c r="H34" s="10">
        <f t="shared" si="7"/>
        <v>1795.7999999999997</v>
      </c>
      <c r="I34" s="10">
        <f t="shared" si="7"/>
        <v>2642.98</v>
      </c>
      <c r="J34" s="10">
        <f t="shared" si="7"/>
        <v>174.29999999999998</v>
      </c>
      <c r="K34" s="10">
        <f t="shared" si="7"/>
        <v>2817.28</v>
      </c>
      <c r="L34" s="10">
        <f t="shared" si="7"/>
        <v>31925.85</v>
      </c>
      <c r="M34" s="10">
        <f t="shared" si="7"/>
        <v>3550.6799999999994</v>
      </c>
    </row>
    <row r="35" spans="1:13" x14ac:dyDescent="0.25">
      <c r="A35" s="9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3" x14ac:dyDescent="0.25">
      <c r="A36" t="s">
        <v>33</v>
      </c>
    </row>
  </sheetData>
  <pageMargins left="0.51181102362204722" right="0.51181102362204722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ABCABCABC</dc:creator>
  <cp:lastModifiedBy>Quyen D. Tran</cp:lastModifiedBy>
  <cp:lastPrinted>2020-04-20T07:14:06Z</cp:lastPrinted>
  <dcterms:created xsi:type="dcterms:W3CDTF">2019-05-04T07:48:49Z</dcterms:created>
  <dcterms:modified xsi:type="dcterms:W3CDTF">2020-04-20T07:18:08Z</dcterms:modified>
</cp:coreProperties>
</file>