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29"/>
  <workbookPr defaultThemeVersion="124226"/>
  <mc:AlternateContent xmlns:mc="http://schemas.openxmlformats.org/markup-compatibility/2006">
    <mc:Choice Requires="x15">
      <x15ac:absPath xmlns:x15ac="http://schemas.microsoft.com/office/spreadsheetml/2010/11/ac" url="Q:\HW One Pty Ltd\HWOne - Data\2021\ANT201 - Mahogany Superannuation Fund\10. Income\"/>
    </mc:Choice>
  </mc:AlternateContent>
  <xr:revisionPtr revIDLastSave="0" documentId="13_ncr:40009_{41A14228-1B55-43DA-A89D-8C5F42D9D3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9" i="1" l="1"/>
  <c r="Q25" i="1"/>
  <c r="L26" i="1"/>
  <c r="K31" i="1"/>
  <c r="K30" i="1"/>
  <c r="Q22" i="1"/>
  <c r="Q21" i="1"/>
  <c r="Q17" i="1"/>
  <c r="Q16" i="1"/>
  <c r="L23" i="1"/>
  <c r="L22" i="1"/>
  <c r="L18" i="1"/>
  <c r="L17" i="1"/>
  <c r="G15" i="1"/>
  <c r="G33" i="1"/>
  <c r="G32" i="1"/>
  <c r="G29" i="1"/>
  <c r="G27" i="1"/>
  <c r="G25" i="1"/>
  <c r="G24" i="1"/>
  <c r="G21" i="1"/>
  <c r="G34" i="1"/>
  <c r="G31" i="1"/>
  <c r="G30" i="1"/>
  <c r="G28" i="1"/>
  <c r="G26" i="1"/>
  <c r="G23" i="1"/>
  <c r="G22" i="1"/>
  <c r="G20" i="1"/>
  <c r="G19" i="1"/>
  <c r="G18" i="1"/>
  <c r="G17" i="1"/>
  <c r="G14" i="1"/>
  <c r="G13" i="1"/>
  <c r="G12" i="1"/>
  <c r="G11" i="1"/>
  <c r="G9" i="1"/>
  <c r="K9" i="1"/>
  <c r="K8" i="1"/>
  <c r="L19" i="1" l="1"/>
  <c r="L8" i="1" s="1"/>
  <c r="O9" i="1"/>
  <c r="L24" i="1"/>
  <c r="M26" i="1" s="1"/>
  <c r="L9" i="1" s="1"/>
  <c r="Q18" i="1"/>
  <c r="O8" i="1"/>
  <c r="P8" i="1" s="1"/>
  <c r="Q23" i="1"/>
  <c r="R25" i="1" s="1"/>
  <c r="P9" i="1" s="1"/>
  <c r="G35" i="1"/>
  <c r="G38" i="1" s="1"/>
  <c r="K11" i="1"/>
</calcChain>
</file>

<file path=xl/sharedStrings.xml><?xml version="1.0" encoding="utf-8"?>
<sst xmlns="http://schemas.openxmlformats.org/spreadsheetml/2006/main" count="85" uniqueCount="74">
  <si>
    <t>The Mahogany Superannuation Fund</t>
  </si>
  <si>
    <t>General Ledger</t>
    <phoneticPr fontId="1" type="noConversion"/>
  </si>
  <si>
    <t>For The Period 01 July 2020 - 30 June 2021</t>
  </si>
  <si>
    <t>Transaction Date</t>
  </si>
  <si>
    <t>Description</t>
  </si>
  <si>
    <t xml:space="preserve">Debit
</t>
    <phoneticPr fontId="1" type="noConversion"/>
  </si>
  <si>
    <t>Credit</t>
    <phoneticPr fontId="1" type="noConversion"/>
  </si>
  <si>
    <t>Balance $</t>
  </si>
  <si>
    <t xml:space="preserve">Property Income (28000) </t>
  </si>
  <si>
    <t xml:space="preserve">601 Logan Road, Greenslopes Qld (LoganRoad) </t>
  </si>
  <si>
    <t>Per BGL Account</t>
  </si>
  <si>
    <t>Net of GST</t>
  </si>
  <si>
    <t>S2 601CF July RentCOORDIFITNEPT 010842</t>
  </si>
  <si>
    <t>4166.67 CR</t>
  </si>
  <si>
    <t>Hair Candy = Shop 1</t>
  </si>
  <si>
    <t>601CFBinsCParkJulyCOORDIFITNEPT 010842</t>
  </si>
  <si>
    <t>4243.34 CR</t>
  </si>
  <si>
    <t>Coordinated Fitness = Shop 2 &amp; 3</t>
  </si>
  <si>
    <t>MRS SHAKIRA DICKINSO1 601 Logan Road</t>
  </si>
  <si>
    <t>7243.34 CR</t>
  </si>
  <si>
    <t>7385.11 CR</t>
  </si>
  <si>
    <t>Total Per Acc 28000</t>
  </si>
  <si>
    <t>Hair Candy 601 Logan Rent</t>
  </si>
  <si>
    <t>10526.88 CR</t>
  </si>
  <si>
    <t>CFS2601LoganRdAUG COORDIFITNEPT 010842</t>
  </si>
  <si>
    <t>14769.32 CR</t>
  </si>
  <si>
    <t>S23 601Logan RdSepCOORDIFITNEPT 010842</t>
  </si>
  <si>
    <t>21087.53 CR</t>
  </si>
  <si>
    <t>Hair Candy 601 Logan Road Rent</t>
  </si>
  <si>
    <t>24229.30 CR</t>
  </si>
  <si>
    <t>Per Rental Tax Invoices</t>
  </si>
  <si>
    <t>Gross of GST</t>
  </si>
  <si>
    <t>CF S2 601 Logan RdCOORDIFITNEPT 010842</t>
  </si>
  <si>
    <t>28638.41 CR</t>
  </si>
  <si>
    <t>CF S3 601 Logan RdCOORDIFITNEPT 010842</t>
  </si>
  <si>
    <t>30714.18 CR</t>
  </si>
  <si>
    <t>Shop 1 - 1/07/20 to 28/02/21</t>
  </si>
  <si>
    <t>Hair Candy</t>
  </si>
  <si>
    <t>33846.86 CR</t>
  </si>
  <si>
    <t>Shop 1 - 1/03/21 to 30/06/21</t>
  </si>
  <si>
    <t>CF S23 601 LoganRdCOORDIFITNEPT 010842</t>
  </si>
  <si>
    <t>40331.74 CR</t>
  </si>
  <si>
    <t>Hair Candy 601 Logan Rd Rent</t>
  </si>
  <si>
    <t>43464.42 CR</t>
  </si>
  <si>
    <t>COORDIFITNEPT CF 2 3 601 Logan Rd</t>
  </si>
  <si>
    <t>49949.30 CR</t>
  </si>
  <si>
    <t>53081.98 CR</t>
  </si>
  <si>
    <t>Shop 2 - 1/07/20 to 30/09/20</t>
  </si>
  <si>
    <t>56214.66 CR</t>
  </si>
  <si>
    <t>Shop 2 - 1/10/20 to 30/06/21</t>
  </si>
  <si>
    <t>62699.54 CR</t>
  </si>
  <si>
    <t>CF shop23 601LoganCOORDIFITNEPT 010842</t>
  </si>
  <si>
    <t>69184.42 CR</t>
  </si>
  <si>
    <t>72317.10 CR</t>
  </si>
  <si>
    <t>Shop 3 - 1/07/20 to 30/06/21</t>
  </si>
  <si>
    <t>CFS23 601Logan COORDIFITNEPT 010842</t>
  </si>
  <si>
    <t>78801.98 CR</t>
  </si>
  <si>
    <t>Shop 3 = Commenced 1 July 2020 + 2 months rent free</t>
  </si>
  <si>
    <t>81934.66 CR</t>
  </si>
  <si>
    <t>CFS23601LoganAprilCOORDIFITNEPT 010842</t>
  </si>
  <si>
    <t>88419.54 CR</t>
  </si>
  <si>
    <t>Coordinated Fitness per month net of GST</t>
  </si>
  <si>
    <t>to 31/08/20</t>
  </si>
  <si>
    <t>91552.22 CR</t>
  </si>
  <si>
    <t>to 30/09/20</t>
  </si>
  <si>
    <t>94684.90 CR</t>
  </si>
  <si>
    <t>to 30/06/21</t>
  </si>
  <si>
    <t>CF S2 3 601 Logan COORDIFITNEPT 010842</t>
  </si>
  <si>
    <t>101169.78 CR</t>
  </si>
  <si>
    <t>COORDIFITNEPT S2 3 601 Logan Rd CF</t>
  </si>
  <si>
    <t>107654.66 CR</t>
  </si>
  <si>
    <t>110787.34 CR</t>
  </si>
  <si>
    <t>Total Debits:</t>
    <phoneticPr fontId="1" type="noConversion"/>
  </si>
  <si>
    <t>Total Credits: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</si>
</sst>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0;[Black]\(#,##0.00\)"/>
    <numFmt numFmtId="166" formatCode="d/mm/yyyy;@"/>
  </numFmts>
  <fonts count="9">
    <font>
      <sz val="11"/>
      <color theme="1"/>
      <name val="Calibri"/>
      <charset val="134"/>
      <scheme val="minor"/>
    </font>
    <font>
      <sz val="9"/>
      <name val="宋体"/>
      <charset val="134"/>
    </font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u/>
      <sz val="11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 style="thin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34998626667073579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6">
    <xf numFmtId="0" fontId="0" fillId="0" borderId="0" xfId="0"/>
    <xf numFmtId="166" fontId="0" fillId="0" borderId="0" xfId="0" applyNumberFormat="1" applyAlignment="1">
      <alignment horizontal="left"/>
    </xf>
    <xf numFmtId="0" fontId="4" fillId="0" borderId="0" xfId="0" applyFont="1"/>
    <xf numFmtId="165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6" fillId="0" borderId="0" xfId="0" applyFont="1"/>
    <xf numFmtId="0" fontId="0" fillId="2" borderId="0" xfId="0" applyFill="1"/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left"/>
    </xf>
    <xf numFmtId="166" fontId="3" fillId="0" borderId="0" xfId="0" applyNumberFormat="1" applyFont="1" applyAlignment="1">
      <alignment horizontal="left"/>
    </xf>
    <xf numFmtId="165" fontId="0" fillId="3" borderId="0" xfId="0" applyNumberFormat="1" applyFill="1" applyAlignment="1">
      <alignment horizontal="right"/>
    </xf>
    <xf numFmtId="0" fontId="0" fillId="4" borderId="0" xfId="0" applyFill="1"/>
    <xf numFmtId="165" fontId="0" fillId="4" borderId="0" xfId="0" applyNumberFormat="1" applyFill="1" applyAlignment="1">
      <alignment horizontal="right"/>
    </xf>
    <xf numFmtId="0" fontId="0" fillId="3" borderId="0" xfId="0" applyFill="1"/>
    <xf numFmtId="4" fontId="0" fillId="0" borderId="0" xfId="0" applyNumberFormat="1"/>
    <xf numFmtId="165" fontId="0" fillId="3" borderId="2" xfId="0" applyNumberFormat="1" applyFill="1" applyBorder="1" applyAlignment="1">
      <alignment horizontal="right"/>
    </xf>
    <xf numFmtId="165" fontId="0" fillId="4" borderId="2" xfId="0" applyNumberFormat="1" applyFill="1" applyBorder="1" applyAlignment="1">
      <alignment horizontal="right"/>
    </xf>
    <xf numFmtId="165" fontId="3" fillId="0" borderId="0" xfId="0" applyNumberFormat="1" applyFont="1" applyAlignment="1">
      <alignment horizontal="right"/>
    </xf>
    <xf numFmtId="165" fontId="0" fillId="3" borderId="3" xfId="0" applyNumberFormat="1" applyFill="1" applyBorder="1" applyAlignment="1">
      <alignment horizontal="right"/>
    </xf>
    <xf numFmtId="165" fontId="0" fillId="4" borderId="3" xfId="0" applyNumberFormat="1" applyFill="1" applyBorder="1" applyAlignment="1">
      <alignment horizontal="right"/>
    </xf>
    <xf numFmtId="164" fontId="0" fillId="0" borderId="0" xfId="1" applyFont="1"/>
    <xf numFmtId="0" fontId="0" fillId="0" borderId="2" xfId="0" applyBorder="1"/>
    <xf numFmtId="165" fontId="7" fillId="4" borderId="2" xfId="0" applyNumberFormat="1" applyFont="1" applyFill="1" applyBorder="1" applyAlignment="1">
      <alignment horizontal="right"/>
    </xf>
    <xf numFmtId="0" fontId="7" fillId="2" borderId="0" xfId="0" applyFont="1" applyFill="1"/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left" vertical="top" wrapText="1"/>
    </xf>
    <xf numFmtId="0" fontId="0" fillId="0" borderId="5" xfId="0" applyBorder="1"/>
    <xf numFmtId="0" fontId="8" fillId="0" borderId="6" xfId="0" applyFont="1" applyBorder="1"/>
    <xf numFmtId="0" fontId="8" fillId="0" borderId="7" xfId="0" applyFont="1" applyBorder="1" applyAlignment="1">
      <alignment horizontal="left" vertical="top" wrapText="1"/>
    </xf>
    <xf numFmtId="0" fontId="8" fillId="0" borderId="8" xfId="0" applyFont="1" applyBorder="1"/>
    <xf numFmtId="0" fontId="8" fillId="0" borderId="9" xfId="0" applyFont="1" applyBorder="1" applyAlignment="1">
      <alignment horizontal="left" vertical="top" wrapText="1"/>
    </xf>
    <xf numFmtId="0" fontId="0" fillId="0" borderId="10" xfId="0" applyBorder="1"/>
    <xf numFmtId="0" fontId="8" fillId="0" borderId="11" xfId="0" applyFont="1" applyBorder="1"/>
    <xf numFmtId="0" fontId="0" fillId="0" borderId="4" xfId="0" applyBorder="1"/>
    <xf numFmtId="0" fontId="0" fillId="0" borderId="6" xfId="0" applyBorder="1"/>
    <xf numFmtId="0" fontId="8" fillId="0" borderId="7" xfId="0" applyFont="1" applyBorder="1"/>
    <xf numFmtId="0" fontId="0" fillId="0" borderId="8" xfId="0" applyBorder="1"/>
    <xf numFmtId="0" fontId="0" fillId="0" borderId="7" xfId="0" applyBorder="1"/>
    <xf numFmtId="0" fontId="0" fillId="3" borderId="8" xfId="0" applyFill="1" applyBorder="1"/>
    <xf numFmtId="0" fontId="8" fillId="0" borderId="9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4" borderId="17" xfId="0" applyFill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7" fillId="2" borderId="12" xfId="0" applyFont="1" applyFill="1" applyBorder="1"/>
    <xf numFmtId="0" fontId="7" fillId="2" borderId="14" xfId="0" applyFont="1" applyFill="1" applyBorder="1" applyAlignment="1">
      <alignment wrapText="1"/>
    </xf>
    <xf numFmtId="0" fontId="0" fillId="4" borderId="15" xfId="0" applyFill="1" applyBorder="1"/>
    <xf numFmtId="4" fontId="0" fillId="4" borderId="17" xfId="0" applyNumberFormat="1" applyFill="1" applyBorder="1"/>
    <xf numFmtId="0" fontId="0" fillId="3" borderId="15" xfId="0" applyFill="1" applyBorder="1"/>
    <xf numFmtId="4" fontId="0" fillId="3" borderId="17" xfId="0" applyNumberFormat="1" applyFill="1" applyBorder="1"/>
    <xf numFmtId="0" fontId="0" fillId="0" borderId="17" xfId="0" applyBorder="1"/>
    <xf numFmtId="4" fontId="7" fillId="0" borderId="17" xfId="0" applyNumberFormat="1" applyFont="1" applyBorder="1"/>
    <xf numFmtId="0" fontId="7" fillId="0" borderId="15" xfId="0" applyFont="1" applyBorder="1"/>
    <xf numFmtId="0" fontId="0" fillId="0" borderId="21" xfId="0" applyBorder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R188"/>
  <sheetViews>
    <sheetView showGridLines="0" tabSelected="1" topLeftCell="A4" zoomScaleNormal="100" workbookViewId="0">
      <selection activeCell="F16" sqref="F16"/>
    </sheetView>
  </sheetViews>
  <sheetFormatPr defaultRowHeight="15"/>
  <cols>
    <col min="1" max="1" width="3" customWidth="1"/>
    <col min="2" max="2" width="7.25" customWidth="1"/>
    <col min="3" max="3" width="15.75" customWidth="1"/>
    <col min="4" max="4" width="41.375" bestFit="1" customWidth="1"/>
    <col min="5" max="6" width="10.625" customWidth="1"/>
    <col min="7" max="7" width="12.125" hidden="1" customWidth="1"/>
    <col min="8" max="8" width="11.875" customWidth="1"/>
    <col min="9" max="9" width="12.375" customWidth="1"/>
    <col min="10" max="10" width="30.375" bestFit="1" customWidth="1"/>
    <col min="11" max="11" width="11.625" customWidth="1"/>
    <col min="12" max="12" width="13.875" customWidth="1"/>
    <col min="14" max="15" width="0" hidden="1" customWidth="1"/>
    <col min="16" max="16" width="12.75" hidden="1" customWidth="1"/>
    <col min="17" max="17" width="10.375" hidden="1" customWidth="1"/>
    <col min="18" max="18" width="11.875" hidden="1" customWidth="1"/>
    <col min="19" max="19" width="0" hidden="1" customWidth="1"/>
  </cols>
  <sheetData>
    <row r="2" spans="2:17">
      <c r="B2" s="62" t="s">
        <v>0</v>
      </c>
      <c r="C2" s="62"/>
      <c r="D2" s="62"/>
    </row>
    <row r="3" spans="2:17" ht="21">
      <c r="B3" s="63" t="s">
        <v>1</v>
      </c>
      <c r="C3" s="63"/>
      <c r="D3" s="63"/>
    </row>
    <row r="4" spans="2:17">
      <c r="B4" s="62" t="s">
        <v>2</v>
      </c>
      <c r="C4" s="62"/>
      <c r="D4" s="62"/>
    </row>
    <row r="5" spans="2:17" ht="30">
      <c r="B5" s="6"/>
      <c r="C5" s="7" t="s">
        <v>3</v>
      </c>
      <c r="D5" s="7" t="s">
        <v>4</v>
      </c>
      <c r="E5" s="8" t="s">
        <v>5</v>
      </c>
      <c r="F5" s="8" t="s">
        <v>6</v>
      </c>
      <c r="G5" s="8"/>
      <c r="H5" s="8" t="s">
        <v>7</v>
      </c>
    </row>
    <row r="6" spans="2:17" ht="14.45" customHeight="1">
      <c r="B6" s="5" t="s">
        <v>8</v>
      </c>
      <c r="C6" s="5"/>
      <c r="D6" s="5"/>
      <c r="E6" s="5"/>
      <c r="F6" s="5"/>
      <c r="G6" s="5"/>
      <c r="H6" s="5"/>
    </row>
    <row r="7" spans="2:17" ht="14.45" customHeight="1">
      <c r="C7" s="2" t="s">
        <v>9</v>
      </c>
      <c r="J7" s="52" t="s">
        <v>10</v>
      </c>
      <c r="K7" s="53" t="s">
        <v>11</v>
      </c>
      <c r="L7" s="26"/>
    </row>
    <row r="8" spans="2:17" ht="14.45" customHeight="1">
      <c r="C8" s="1">
        <v>44013</v>
      </c>
      <c r="D8" s="4" t="s">
        <v>12</v>
      </c>
      <c r="E8" s="3"/>
      <c r="F8" s="12">
        <v>4166.67</v>
      </c>
      <c r="G8" s="12"/>
      <c r="H8" s="3" t="s">
        <v>13</v>
      </c>
      <c r="J8" s="54" t="s">
        <v>14</v>
      </c>
      <c r="K8" s="55">
        <f>F10+F11+F12+F15+F18+F20+F22+F23+F26+F28+F30+F31+F34</f>
        <v>37619.43</v>
      </c>
      <c r="L8" s="16">
        <f>K8-L19</f>
        <v>-441.80999999999767</v>
      </c>
      <c r="O8">
        <f>K8*1.1</f>
        <v>41381.373000000007</v>
      </c>
      <c r="P8">
        <f>O8-Q18</f>
        <v>-486.02699999998731</v>
      </c>
    </row>
    <row r="9" spans="2:17" ht="14.45" customHeight="1">
      <c r="C9" s="1">
        <v>44018</v>
      </c>
      <c r="D9" s="4" t="s">
        <v>15</v>
      </c>
      <c r="E9" s="3"/>
      <c r="F9" s="17">
        <v>76.67</v>
      </c>
      <c r="G9" s="17">
        <f>F8+F9</f>
        <v>4243.34</v>
      </c>
      <c r="H9" s="3" t="s">
        <v>16</v>
      </c>
      <c r="J9" s="56" t="s">
        <v>17</v>
      </c>
      <c r="K9" s="57">
        <f>F8+F9+F13+F14+F16+F17+F19+F21+F24+F25+F27+F29+F32+F33</f>
        <v>73167.909999999989</v>
      </c>
      <c r="L9" s="16">
        <f>K9-M26</f>
        <v>0.89999999999417923</v>
      </c>
      <c r="O9">
        <f>K9*1.1</f>
        <v>80484.701000000001</v>
      </c>
      <c r="P9">
        <f>O9-R25</f>
        <v>0.98099999999976717</v>
      </c>
    </row>
    <row r="10" spans="2:17" ht="14.45" customHeight="1">
      <c r="C10" s="1">
        <v>44019</v>
      </c>
      <c r="D10" s="4" t="s">
        <v>18</v>
      </c>
      <c r="E10" s="3"/>
      <c r="F10" s="14">
        <v>3000</v>
      </c>
      <c r="G10" s="14"/>
      <c r="H10" s="3" t="s">
        <v>19</v>
      </c>
      <c r="J10" s="46"/>
      <c r="K10" s="58"/>
    </row>
    <row r="11" spans="2:17" ht="14.45" customHeight="1">
      <c r="C11" s="1">
        <v>44019</v>
      </c>
      <c r="D11" s="4" t="s">
        <v>18</v>
      </c>
      <c r="E11" s="3"/>
      <c r="F11" s="18">
        <v>141.77000000000001</v>
      </c>
      <c r="G11" s="24">
        <f>F10+F11</f>
        <v>3141.77</v>
      </c>
      <c r="H11" s="3" t="s">
        <v>20</v>
      </c>
      <c r="J11" s="60" t="s">
        <v>21</v>
      </c>
      <c r="K11" s="59">
        <f>SUM(K8:K10)</f>
        <v>110787.34</v>
      </c>
    </row>
    <row r="12" spans="2:17" ht="14.45" customHeight="1">
      <c r="C12" s="1">
        <v>44043</v>
      </c>
      <c r="D12" s="4" t="s">
        <v>22</v>
      </c>
      <c r="E12" s="3"/>
      <c r="F12" s="18">
        <v>3141.77</v>
      </c>
      <c r="G12" s="24">
        <f>F12</f>
        <v>3141.77</v>
      </c>
      <c r="H12" s="3" t="s">
        <v>23</v>
      </c>
      <c r="J12" s="49"/>
      <c r="K12" s="51"/>
    </row>
    <row r="13" spans="2:17" ht="14.45" customHeight="1">
      <c r="C13" s="1">
        <v>44046</v>
      </c>
      <c r="D13" s="4" t="s">
        <v>24</v>
      </c>
      <c r="E13" s="3"/>
      <c r="F13" s="17">
        <v>4242.4399999999996</v>
      </c>
      <c r="G13" s="17">
        <f>F13</f>
        <v>4242.4399999999996</v>
      </c>
      <c r="H13" s="3" t="s">
        <v>25</v>
      </c>
    </row>
    <row r="14" spans="2:17" ht="14.45" customHeight="1">
      <c r="C14" s="1">
        <v>44075</v>
      </c>
      <c r="D14" s="4" t="s">
        <v>26</v>
      </c>
      <c r="E14" s="3"/>
      <c r="F14" s="17">
        <v>6318.21</v>
      </c>
      <c r="G14" s="17">
        <f>F14</f>
        <v>6318.21</v>
      </c>
      <c r="H14" s="3" t="s">
        <v>27</v>
      </c>
    </row>
    <row r="15" spans="2:17" ht="14.45" customHeight="1">
      <c r="C15" s="1">
        <v>44083</v>
      </c>
      <c r="D15" s="4" t="s">
        <v>28</v>
      </c>
      <c r="E15" s="3"/>
      <c r="F15" s="18">
        <v>3141.77</v>
      </c>
      <c r="G15" s="24">
        <f>F15</f>
        <v>3141.77</v>
      </c>
      <c r="H15" s="3" t="s">
        <v>29</v>
      </c>
      <c r="J15" s="25" t="s">
        <v>30</v>
      </c>
      <c r="K15" s="65" t="s">
        <v>11</v>
      </c>
      <c r="L15" s="65"/>
      <c r="P15" s="64" t="s">
        <v>31</v>
      </c>
      <c r="Q15" s="64"/>
    </row>
    <row r="16" spans="2:17" ht="14.45" customHeight="1">
      <c r="C16" s="1">
        <v>44109</v>
      </c>
      <c r="D16" s="4" t="s">
        <v>32</v>
      </c>
      <c r="E16" s="3"/>
      <c r="F16" s="12">
        <v>4409.1099999999997</v>
      </c>
      <c r="G16" s="12"/>
      <c r="H16" s="3" t="s">
        <v>33</v>
      </c>
      <c r="P16">
        <v>3455.95</v>
      </c>
      <c r="Q16">
        <f>P16*8</f>
        <v>27647.599999999999</v>
      </c>
    </row>
    <row r="17" spans="3:18" ht="14.45" customHeight="1">
      <c r="C17" s="1">
        <v>44109</v>
      </c>
      <c r="D17" s="4" t="s">
        <v>34</v>
      </c>
      <c r="E17" s="3"/>
      <c r="F17" s="17">
        <v>2075.77</v>
      </c>
      <c r="G17" s="17">
        <f>F17+F16</f>
        <v>6484.8799999999992</v>
      </c>
      <c r="H17" s="3" t="s">
        <v>35</v>
      </c>
      <c r="J17" s="43" t="s">
        <v>36</v>
      </c>
      <c r="K17" s="44">
        <v>3141.77</v>
      </c>
      <c r="L17" s="45">
        <f>K17*8</f>
        <v>25134.16</v>
      </c>
      <c r="P17">
        <v>3554.95</v>
      </c>
      <c r="Q17" s="23">
        <f>P17*4</f>
        <v>14219.8</v>
      </c>
    </row>
    <row r="18" spans="3:18" ht="14.45" customHeight="1">
      <c r="C18" s="1">
        <v>44110</v>
      </c>
      <c r="D18" s="4" t="s">
        <v>37</v>
      </c>
      <c r="E18" s="3"/>
      <c r="F18" s="18">
        <v>3132.68</v>
      </c>
      <c r="G18" s="18">
        <f>F18</f>
        <v>3132.68</v>
      </c>
      <c r="H18" s="3" t="s">
        <v>38</v>
      </c>
      <c r="J18" s="46" t="s">
        <v>39</v>
      </c>
      <c r="K18">
        <v>3231.77</v>
      </c>
      <c r="L18" s="47">
        <f>K18*4</f>
        <v>12927.08</v>
      </c>
      <c r="Q18" s="13">
        <f>+Q16+Q17</f>
        <v>41867.399999999994</v>
      </c>
    </row>
    <row r="19" spans="3:18" ht="14.45" customHeight="1">
      <c r="C19" s="1">
        <v>44137</v>
      </c>
      <c r="D19" s="4" t="s">
        <v>40</v>
      </c>
      <c r="E19" s="3"/>
      <c r="F19" s="17">
        <v>6484.88</v>
      </c>
      <c r="G19" s="17">
        <f>F19</f>
        <v>6484.88</v>
      </c>
      <c r="H19" s="3" t="s">
        <v>41</v>
      </c>
      <c r="J19" s="46"/>
      <c r="L19" s="48">
        <f>+L17+L18</f>
        <v>38061.24</v>
      </c>
    </row>
    <row r="20" spans="3:18" ht="14.45" customHeight="1">
      <c r="C20" s="1">
        <v>44138</v>
      </c>
      <c r="D20" s="4" t="s">
        <v>42</v>
      </c>
      <c r="E20" s="3"/>
      <c r="F20" s="18">
        <v>3132.68</v>
      </c>
      <c r="G20" s="18">
        <f>F20</f>
        <v>3132.68</v>
      </c>
      <c r="H20" s="3" t="s">
        <v>43</v>
      </c>
      <c r="J20" s="49"/>
      <c r="K20" s="50"/>
      <c r="L20" s="51"/>
    </row>
    <row r="21" spans="3:18" ht="14.45" customHeight="1">
      <c r="C21" s="1">
        <v>44167</v>
      </c>
      <c r="D21" s="4" t="s">
        <v>44</v>
      </c>
      <c r="E21" s="3"/>
      <c r="F21" s="17">
        <v>6484.88</v>
      </c>
      <c r="G21" s="17">
        <f>F21</f>
        <v>6484.88</v>
      </c>
      <c r="H21" s="3" t="s">
        <v>45</v>
      </c>
      <c r="P21">
        <v>4666.68</v>
      </c>
      <c r="Q21">
        <f>P21*3</f>
        <v>14000.04</v>
      </c>
    </row>
    <row r="22" spans="3:18" ht="14.45" customHeight="1">
      <c r="C22" s="1">
        <v>44169</v>
      </c>
      <c r="D22" s="4" t="s">
        <v>28</v>
      </c>
      <c r="E22" s="3"/>
      <c r="F22" s="18">
        <v>3132.68</v>
      </c>
      <c r="G22" s="18">
        <f>F22</f>
        <v>3132.68</v>
      </c>
      <c r="H22" s="3" t="s">
        <v>46</v>
      </c>
      <c r="J22" s="35" t="s">
        <v>47</v>
      </c>
      <c r="K22" s="28">
        <v>4242.4399999999996</v>
      </c>
      <c r="L22" s="28">
        <f>K22*3</f>
        <v>12727.32</v>
      </c>
      <c r="M22" s="36"/>
      <c r="P22">
        <v>4850.0200000000004</v>
      </c>
      <c r="Q22" s="23">
        <f>P22*9</f>
        <v>43650.180000000008</v>
      </c>
    </row>
    <row r="23" spans="3:18" ht="14.45" customHeight="1">
      <c r="C23" s="1">
        <v>44200</v>
      </c>
      <c r="D23" s="4" t="s">
        <v>42</v>
      </c>
      <c r="E23" s="3"/>
      <c r="F23" s="18">
        <v>3132.68</v>
      </c>
      <c r="G23" s="18">
        <f>F23</f>
        <v>3132.68</v>
      </c>
      <c r="H23" s="3" t="s">
        <v>48</v>
      </c>
      <c r="J23" s="37" t="s">
        <v>49</v>
      </c>
      <c r="K23">
        <v>4409.1099999999997</v>
      </c>
      <c r="L23" s="23">
        <f>K23*9</f>
        <v>39681.99</v>
      </c>
      <c r="M23" s="38"/>
      <c r="Q23" s="15">
        <f>SUM(Q21:Q22)</f>
        <v>57650.220000000008</v>
      </c>
    </row>
    <row r="24" spans="3:18" ht="14.45" customHeight="1">
      <c r="C24" s="1">
        <v>44200</v>
      </c>
      <c r="D24" s="4" t="s">
        <v>44</v>
      </c>
      <c r="E24" s="3"/>
      <c r="F24" s="17">
        <v>6484.88</v>
      </c>
      <c r="G24" s="17">
        <f>F24</f>
        <v>6484.88</v>
      </c>
      <c r="H24" s="3" t="s">
        <v>50</v>
      </c>
      <c r="J24" s="39"/>
      <c r="L24" s="15">
        <f>SUM(L22:L23)</f>
        <v>52409.31</v>
      </c>
      <c r="M24" s="38"/>
    </row>
    <row r="25" spans="3:18" ht="14.45" customHeight="1">
      <c r="C25" s="1">
        <v>44228</v>
      </c>
      <c r="D25" s="4" t="s">
        <v>51</v>
      </c>
      <c r="E25" s="3"/>
      <c r="F25" s="17">
        <v>6484.88</v>
      </c>
      <c r="G25" s="17">
        <f>F25</f>
        <v>6484.88</v>
      </c>
      <c r="H25" s="3" t="s">
        <v>52</v>
      </c>
      <c r="J25" s="39"/>
      <c r="L25" s="23"/>
      <c r="M25" s="61"/>
      <c r="P25">
        <v>2283.35</v>
      </c>
      <c r="Q25" s="15">
        <f>P25*(12-2)</f>
        <v>22833.5</v>
      </c>
      <c r="R25" s="15">
        <f>Q23+Q25</f>
        <v>80483.72</v>
      </c>
    </row>
    <row r="26" spans="3:18" ht="14.45" customHeight="1">
      <c r="C26" s="1">
        <v>44230</v>
      </c>
      <c r="D26" s="4" t="s">
        <v>42</v>
      </c>
      <c r="E26" s="3"/>
      <c r="F26" s="18">
        <v>3132.68</v>
      </c>
      <c r="G26" s="18">
        <f>F26</f>
        <v>3132.68</v>
      </c>
      <c r="H26" s="3" t="s">
        <v>53</v>
      </c>
      <c r="J26" s="39" t="s">
        <v>54</v>
      </c>
      <c r="K26">
        <v>2075.77</v>
      </c>
      <c r="L26" s="15">
        <f>K26*(12-2)</f>
        <v>20757.7</v>
      </c>
      <c r="M26" s="40">
        <f>L24+L26</f>
        <v>73167.009999999995</v>
      </c>
    </row>
    <row r="27" spans="3:18" ht="14.45" customHeight="1">
      <c r="C27" s="1">
        <v>44256</v>
      </c>
      <c r="D27" s="4" t="s">
        <v>55</v>
      </c>
      <c r="E27" s="3"/>
      <c r="F27" s="17">
        <v>6484.88</v>
      </c>
      <c r="G27" s="17">
        <f>F27</f>
        <v>6484.88</v>
      </c>
      <c r="H27" s="3" t="s">
        <v>56</v>
      </c>
      <c r="J27" s="41" t="s">
        <v>57</v>
      </c>
      <c r="K27" s="33"/>
      <c r="L27" s="33"/>
      <c r="M27" s="42"/>
    </row>
    <row r="28" spans="3:18" ht="14.45" customHeight="1">
      <c r="C28" s="1">
        <v>44258</v>
      </c>
      <c r="D28" s="4" t="s">
        <v>42</v>
      </c>
      <c r="E28" s="3"/>
      <c r="F28" s="18">
        <v>3132.68</v>
      </c>
      <c r="G28" s="18">
        <f>F28</f>
        <v>3132.68</v>
      </c>
      <c r="H28" s="3" t="s">
        <v>58</v>
      </c>
    </row>
    <row r="29" spans="3:18" ht="14.45" customHeight="1">
      <c r="C29" s="1">
        <v>44287</v>
      </c>
      <c r="D29" s="4" t="s">
        <v>59</v>
      </c>
      <c r="E29" s="3"/>
      <c r="F29" s="17">
        <v>6484.88</v>
      </c>
      <c r="G29" s="17">
        <f>F29</f>
        <v>6484.88</v>
      </c>
      <c r="H29" s="3" t="s">
        <v>60</v>
      </c>
      <c r="J29" s="27" t="s">
        <v>61</v>
      </c>
      <c r="K29" s="28">
        <f>K22</f>
        <v>4242.4399999999996</v>
      </c>
      <c r="L29" s="29" t="s">
        <v>62</v>
      </c>
    </row>
    <row r="30" spans="3:18" ht="14.45" customHeight="1">
      <c r="C30" s="1">
        <v>44292</v>
      </c>
      <c r="D30" s="4" t="s">
        <v>42</v>
      </c>
      <c r="E30" s="3"/>
      <c r="F30" s="21">
        <v>3132.68</v>
      </c>
      <c r="G30" s="21">
        <f>F30</f>
        <v>3132.68</v>
      </c>
      <c r="H30" s="3" t="s">
        <v>63</v>
      </c>
      <c r="J30" s="30"/>
      <c r="K30">
        <f>K22+K26</f>
        <v>6318.2099999999991</v>
      </c>
      <c r="L30" s="31" t="s">
        <v>64</v>
      </c>
    </row>
    <row r="31" spans="3:18" ht="14.45" customHeight="1">
      <c r="C31" s="1">
        <v>44319</v>
      </c>
      <c r="D31" s="4" t="s">
        <v>42</v>
      </c>
      <c r="E31" s="3"/>
      <c r="F31" s="18">
        <v>3132.68</v>
      </c>
      <c r="G31" s="18">
        <f>F31</f>
        <v>3132.68</v>
      </c>
      <c r="H31" s="3" t="s">
        <v>65</v>
      </c>
      <c r="J31" s="32"/>
      <c r="K31" s="33">
        <f>K23+K26</f>
        <v>6484.8799999999992</v>
      </c>
      <c r="L31" s="34" t="s">
        <v>66</v>
      </c>
    </row>
    <row r="32" spans="3:18" ht="14.45" customHeight="1">
      <c r="C32" s="1">
        <v>44319</v>
      </c>
      <c r="D32" s="4" t="s">
        <v>67</v>
      </c>
      <c r="E32" s="3"/>
      <c r="F32" s="20">
        <v>6484.88</v>
      </c>
      <c r="G32" s="20">
        <f>F32</f>
        <v>6484.88</v>
      </c>
      <c r="H32" s="3" t="s">
        <v>68</v>
      </c>
    </row>
    <row r="33" spans="3:8" ht="14.45" customHeight="1">
      <c r="C33" s="1">
        <v>44348</v>
      </c>
      <c r="D33" s="4" t="s">
        <v>69</v>
      </c>
      <c r="E33" s="3"/>
      <c r="F33" s="17">
        <v>6484.88</v>
      </c>
      <c r="G33" s="17">
        <f>F33</f>
        <v>6484.88</v>
      </c>
      <c r="H33" s="3" t="s">
        <v>70</v>
      </c>
    </row>
    <row r="34" spans="3:8" ht="14.45" customHeight="1">
      <c r="C34" s="1">
        <v>44350</v>
      </c>
      <c r="D34" s="4" t="s">
        <v>42</v>
      </c>
      <c r="E34" s="3"/>
      <c r="F34" s="18">
        <v>3132.68</v>
      </c>
      <c r="G34" s="18">
        <f>F34</f>
        <v>3132.68</v>
      </c>
      <c r="H34" s="3" t="s">
        <v>71</v>
      </c>
    </row>
    <row r="35" spans="3:8" ht="14.45" customHeight="1">
      <c r="C35" s="1"/>
      <c r="D35" s="4"/>
      <c r="E35" s="9"/>
      <c r="F35" s="19">
        <v>110787.34</v>
      </c>
      <c r="G35" s="19">
        <f>SUM(G8:G34)</f>
        <v>110787.33999999998</v>
      </c>
      <c r="H35" s="9" t="s">
        <v>71</v>
      </c>
    </row>
    <row r="36" spans="3:8" ht="14.45" customHeight="1"/>
    <row r="37" spans="3:8" ht="14.45" customHeight="1">
      <c r="C37" s="11" t="s">
        <v>72</v>
      </c>
      <c r="D37" s="10">
        <v>0</v>
      </c>
    </row>
    <row r="38" spans="3:8" ht="14.45" customHeight="1">
      <c r="C38" s="11" t="s">
        <v>73</v>
      </c>
      <c r="D38" s="10">
        <v>110787.34</v>
      </c>
      <c r="G38" s="22">
        <f>G35-F35</f>
        <v>0</v>
      </c>
    </row>
    <row r="39" spans="3:8" ht="14.45" customHeight="1"/>
    <row r="40" spans="3:8" ht="14.45" customHeight="1"/>
    <row r="41" spans="3:8" ht="14.45" customHeight="1"/>
    <row r="42" spans="3:8" ht="14.45" customHeight="1"/>
    <row r="43" spans="3:8" ht="14.45" customHeight="1"/>
    <row r="44" spans="3:8" ht="14.45" customHeight="1"/>
    <row r="45" spans="3:8" ht="14.45" customHeight="1"/>
    <row r="46" spans="3:8" ht="14.45" customHeight="1"/>
    <row r="47" spans="3:8" ht="14.45" customHeight="1"/>
    <row r="48" spans="3:8" ht="14.45" customHeight="1"/>
    <row r="49" ht="14.45" customHeight="1"/>
    <row r="50" ht="14.45" customHeight="1"/>
    <row r="51" ht="14.45" customHeight="1"/>
    <row r="52" ht="14.45" customHeight="1"/>
    <row r="53" ht="14.45" customHeight="1"/>
    <row r="54" ht="14.45" customHeight="1"/>
    <row r="55" ht="14.45" customHeight="1"/>
    <row r="56" ht="14.45" customHeight="1"/>
    <row r="57" ht="14.45" customHeight="1"/>
    <row r="58" ht="14.45" customHeight="1"/>
    <row r="59" ht="14.45" customHeight="1"/>
    <row r="60" ht="14.45" customHeight="1"/>
    <row r="61" ht="14.45" customHeight="1"/>
    <row r="62" ht="14.45" customHeight="1"/>
    <row r="63" ht="14.45" customHeight="1"/>
    <row r="64" ht="14.45" customHeight="1"/>
    <row r="65" ht="14.45" customHeight="1"/>
    <row r="66" ht="14.45" customHeight="1"/>
    <row r="67" ht="14.45" customHeight="1"/>
    <row r="68" ht="14.45" customHeight="1"/>
    <row r="69" ht="14.45" customHeight="1"/>
    <row r="70" ht="14.45" customHeight="1"/>
    <row r="71" ht="14.45" customHeight="1"/>
    <row r="72" ht="14.45" customHeight="1"/>
    <row r="73" ht="14.45" customHeight="1"/>
    <row r="74" ht="14.45" customHeight="1"/>
    <row r="75" ht="14.45" customHeight="1"/>
    <row r="76" ht="14.45" customHeight="1"/>
    <row r="77" ht="14.45" customHeight="1"/>
    <row r="78" ht="14.45" customHeight="1"/>
    <row r="79" ht="14.45" customHeight="1"/>
    <row r="80" ht="14.45" customHeight="1"/>
    <row r="81" ht="14.45" customHeight="1"/>
    <row r="82" ht="14.45" customHeight="1"/>
    <row r="83" ht="14.45" customHeight="1"/>
    <row r="84" ht="14.45" customHeight="1"/>
    <row r="85" ht="14.45" customHeight="1"/>
    <row r="86" ht="14.45" customHeight="1"/>
    <row r="87" ht="14.45" customHeight="1"/>
    <row r="88" ht="14.45" customHeight="1"/>
    <row r="89" ht="14.45" customHeight="1"/>
    <row r="90" ht="14.45" customHeight="1"/>
    <row r="91" ht="14.45" customHeight="1"/>
    <row r="92" ht="14.45" customHeight="1"/>
    <row r="93" ht="14.45" customHeight="1"/>
    <row r="94" ht="14.45" customHeight="1"/>
    <row r="95" ht="14.45" customHeight="1"/>
    <row r="96" ht="14.45" customHeight="1"/>
    <row r="97" ht="14.45" customHeight="1"/>
    <row r="98" ht="14.45" customHeight="1"/>
    <row r="99" ht="14.45" customHeight="1"/>
    <row r="100" ht="14.45" customHeight="1"/>
    <row r="101" ht="14.45" customHeight="1"/>
    <row r="102" ht="14.45" customHeight="1"/>
    <row r="103" ht="14.45" customHeight="1"/>
    <row r="104" ht="14.45" customHeight="1"/>
    <row r="105" ht="14.45" customHeight="1"/>
    <row r="106" ht="14.45" customHeight="1"/>
    <row r="107" ht="14.45" customHeight="1"/>
    <row r="108" ht="14.45" customHeight="1"/>
    <row r="109" ht="14.45" customHeight="1"/>
    <row r="110" ht="14.45" customHeight="1"/>
    <row r="111" ht="14.45" customHeight="1"/>
    <row r="112" ht="14.45" customHeight="1"/>
    <row r="113" ht="14.45" customHeight="1"/>
    <row r="114" ht="14.45" customHeight="1"/>
    <row r="115" ht="14.45" customHeight="1"/>
    <row r="116" ht="14.45" customHeight="1"/>
    <row r="117" ht="14.45" customHeight="1"/>
    <row r="118" ht="14.45" customHeight="1"/>
    <row r="119" ht="14.45" customHeight="1"/>
    <row r="120" ht="14.45" customHeight="1"/>
    <row r="121" ht="14.45" customHeight="1"/>
    <row r="122" ht="14.45" customHeight="1"/>
    <row r="123" ht="14.45" customHeight="1"/>
    <row r="124" ht="14.45" customHeight="1"/>
    <row r="125" ht="14.45" customHeight="1"/>
    <row r="126" ht="14.45" customHeight="1"/>
    <row r="127" ht="14.45" customHeight="1"/>
    <row r="128" ht="14.45" customHeight="1"/>
    <row r="129" ht="14.45" customHeight="1"/>
    <row r="130" ht="14.45" customHeight="1"/>
    <row r="131" ht="14.45" customHeight="1"/>
    <row r="132" ht="14.45" customHeight="1"/>
    <row r="133" ht="14.45" customHeight="1"/>
    <row r="134" ht="14.45" customHeight="1"/>
    <row r="135" ht="14.45" customHeight="1"/>
    <row r="136" ht="14.45" customHeight="1"/>
    <row r="137" ht="14.45" customHeight="1"/>
    <row r="138" ht="14.45" customHeight="1"/>
    <row r="139" ht="14.45" customHeight="1"/>
    <row r="140" ht="14.45" customHeight="1"/>
    <row r="141" ht="14.45" customHeight="1"/>
    <row r="142" ht="14.45" customHeight="1"/>
    <row r="143" ht="14.45" customHeight="1"/>
    <row r="144" ht="14.45" customHeight="1"/>
    <row r="145" ht="14.45" customHeight="1"/>
    <row r="146" ht="14.45" customHeight="1"/>
    <row r="147" ht="14.45" customHeight="1"/>
    <row r="148" ht="14.45" customHeight="1"/>
    <row r="149" ht="14.45" customHeight="1"/>
    <row r="150" ht="14.45" customHeight="1"/>
    <row r="151" ht="14.45" customHeight="1"/>
    <row r="152" ht="14.45" customHeight="1"/>
    <row r="153" ht="14.45" customHeight="1"/>
    <row r="154" ht="14.45" customHeight="1"/>
    <row r="155" ht="14.45" customHeight="1"/>
    <row r="156" ht="14.45" customHeight="1"/>
    <row r="157" ht="14.45" customHeight="1"/>
    <row r="158" ht="14.45" customHeight="1"/>
    <row r="159" ht="14.45" customHeight="1"/>
    <row r="160" ht="14.45" customHeight="1"/>
    <row r="161" ht="14.45" customHeight="1"/>
    <row r="162" ht="14.45" customHeight="1"/>
    <row r="163" ht="14.45" customHeight="1"/>
    <row r="164" ht="14.45" customHeight="1"/>
    <row r="165" ht="14.45" customHeight="1"/>
    <row r="166" ht="14.45" customHeight="1"/>
    <row r="167" ht="14.45" customHeight="1"/>
    <row r="168" ht="14.45" customHeight="1"/>
    <row r="169" ht="14.45" customHeight="1"/>
    <row r="170" ht="14.45" customHeight="1"/>
    <row r="171" ht="14.45" customHeight="1"/>
    <row r="172" ht="14.45" customHeight="1"/>
    <row r="173" ht="14.45" customHeight="1"/>
    <row r="174" ht="14.45" customHeight="1"/>
    <row r="175" ht="14.45" customHeight="1"/>
    <row r="176" ht="14.45" customHeight="1"/>
    <row r="177" ht="14.45" customHeight="1"/>
    <row r="178" ht="14.45" customHeight="1"/>
    <row r="179" ht="14.45" customHeight="1"/>
    <row r="180" ht="14.45" customHeight="1"/>
    <row r="181" ht="14.45" customHeight="1"/>
    <row r="182" ht="14.45" customHeight="1"/>
    <row r="183" ht="14.45" customHeight="1"/>
    <row r="184" ht="14.45" customHeight="1"/>
    <row r="185" ht="14.45" customHeight="1"/>
    <row r="186" ht="14.45" customHeight="1"/>
    <row r="187" ht="14.45" customHeight="1"/>
    <row r="188" ht="14.45" customHeight="1"/>
  </sheetData>
  <mergeCells count="5">
    <mergeCell ref="B2:D2"/>
    <mergeCell ref="B3:D3"/>
    <mergeCell ref="B4:D4"/>
    <mergeCell ref="P15:Q15"/>
    <mergeCell ref="K15:L15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1E583FBB9ACD543B8A42F1D45F86601" ma:contentTypeVersion="15" ma:contentTypeDescription="Create a new document." ma:contentTypeScope="" ma:versionID="818d260d2ffe9d433354d3ba1f5ff3a5">
  <xsd:schema xmlns:xsd="http://www.w3.org/2001/XMLSchema" xmlns:xs="http://www.w3.org/2001/XMLSchema" xmlns:p="http://schemas.microsoft.com/office/2006/metadata/properties" xmlns:ns2="c7a83973-8042-4578-ba25-8bbca9984e5c" xmlns:ns3="0108d97d-23e8-4bc0-bdca-3ea8637dea86" targetNamespace="http://schemas.microsoft.com/office/2006/metadata/properties" ma:root="true" ma:fieldsID="8517bb912f779d8872dc50d6b9317368" ns2:_="" ns3:_="">
    <xsd:import namespace="c7a83973-8042-4578-ba25-8bbca9984e5c"/>
    <xsd:import namespace="0108d97d-23e8-4bc0-bdca-3ea8637dea8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a83973-8042-4578-ba25-8bbca9984e5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d848db0-7687-43c4-b7f6-079ac6d8b3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8d97d-23e8-4bc0-bdca-3ea8637dea8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3ee8375-3cd8-47fa-a8c1-2a79030f5f69}" ma:internalName="TaxCatchAll" ma:showField="CatchAllData" ma:web="0108d97d-23e8-4bc0-bdca-3ea8637dea8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a83973-8042-4578-ba25-8bbca9984e5c">
      <Terms xmlns="http://schemas.microsoft.com/office/infopath/2007/PartnerControls"/>
    </lcf76f155ced4ddcb4097134ff3c332f>
    <TaxCatchAll xmlns="0108d97d-23e8-4bc0-bdca-3ea8637dea86" xsi:nil="true"/>
  </documentManagement>
</p:properties>
</file>

<file path=customXml/itemProps1.xml><?xml version="1.0" encoding="utf-8"?>
<ds:datastoreItem xmlns:ds="http://schemas.openxmlformats.org/officeDocument/2006/customXml" ds:itemID="{566330E9-5B1F-4579-9EA0-5E0FB04523DD}"/>
</file>

<file path=customXml/itemProps2.xml><?xml version="1.0" encoding="utf-8"?>
<ds:datastoreItem xmlns:ds="http://schemas.openxmlformats.org/officeDocument/2006/customXml" ds:itemID="{B38522D3-CE23-47A9-B409-B5CFA7AF07B8}"/>
</file>

<file path=customXml/itemProps3.xml><?xml version="1.0" encoding="utf-8"?>
<ds:datastoreItem xmlns:ds="http://schemas.openxmlformats.org/officeDocument/2006/customXml" ds:itemID="{411D99DA-D0B1-451A-9A53-EF509C5A71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BGL Corporate Solutions Pty Ltd</dc:creator>
  <cp:keywords/>
  <dc:description/>
  <cp:lastModifiedBy>User02</cp:lastModifiedBy>
  <cp:revision/>
  <dcterms:created xsi:type="dcterms:W3CDTF">2015-05-05T04:11:19Z</dcterms:created>
  <dcterms:modified xsi:type="dcterms:W3CDTF">2022-06-06T03:21:24Z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0x010100A1E583FBB9ACD543B8A42F1D45F86601</vt:lpwstr>
  </property>
  <property fmtid="{D5CDD505-2E9C-101B-9397-08002B2CF9AE}" pid="3" name="MediaServiceImageTags">
    <vt:lpwstr/>
  </property>
</Properties>
</file>