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icha\Documents\Michael\Super Fund\"/>
    </mc:Choice>
  </mc:AlternateContent>
  <xr:revisionPtr revIDLastSave="0" documentId="13_ncr:1_{CB8D3236-162E-4C20-8B5B-456EC93733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S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7" i="1" l="1"/>
  <c r="K117" i="1"/>
  <c r="K131" i="1"/>
  <c r="J131" i="1"/>
  <c r="I43" i="1" l="1"/>
  <c r="L43" i="1" s="1"/>
  <c r="G43" i="1"/>
  <c r="K43" i="1" s="1"/>
  <c r="I56" i="1"/>
  <c r="G56" i="1"/>
  <c r="I53" i="1"/>
  <c r="G53" i="1"/>
  <c r="I46" i="1"/>
  <c r="G46" i="1"/>
  <c r="I28" i="1"/>
  <c r="G28" i="1"/>
  <c r="I55" i="1"/>
  <c r="G55" i="1"/>
  <c r="I54" i="1"/>
  <c r="G54" i="1"/>
  <c r="I52" i="1"/>
  <c r="G52" i="1"/>
  <c r="I51" i="1"/>
  <c r="G51" i="1"/>
  <c r="G98" i="1"/>
  <c r="J98" i="1" s="1"/>
  <c r="G99" i="1"/>
  <c r="J99" i="1" s="1"/>
  <c r="G96" i="1"/>
  <c r="J96" i="1" s="1"/>
  <c r="I57" i="1"/>
  <c r="G57" i="1"/>
  <c r="I50" i="1"/>
  <c r="G50" i="1"/>
  <c r="I49" i="1"/>
  <c r="G49" i="1"/>
  <c r="I47" i="1"/>
  <c r="G47" i="1"/>
  <c r="I48" i="1"/>
  <c r="G48" i="1"/>
  <c r="I45" i="1"/>
  <c r="G45" i="1"/>
  <c r="I44" i="1"/>
  <c r="G44" i="1"/>
  <c r="I26" i="1"/>
  <c r="G26" i="1"/>
  <c r="G95" i="1"/>
  <c r="J95" i="1" s="1"/>
  <c r="G94" i="1"/>
  <c r="J94" i="1" s="1"/>
  <c r="J56" i="1" l="1"/>
  <c r="K54" i="1"/>
  <c r="K57" i="1"/>
  <c r="K46" i="1"/>
  <c r="J43" i="1"/>
  <c r="N43" i="1"/>
  <c r="K51" i="1"/>
  <c r="L51" i="1"/>
  <c r="J53" i="1"/>
  <c r="L46" i="1"/>
  <c r="J46" i="1"/>
  <c r="J55" i="1"/>
  <c r="L54" i="1"/>
  <c r="J28" i="1"/>
  <c r="L57" i="1"/>
  <c r="J51" i="1"/>
  <c r="J54" i="1"/>
  <c r="J52" i="1"/>
  <c r="J57" i="1"/>
  <c r="J50" i="1"/>
  <c r="J49" i="1"/>
  <c r="J48" i="1"/>
  <c r="J47" i="1"/>
  <c r="J44" i="1"/>
  <c r="J45" i="1"/>
  <c r="J26" i="1"/>
  <c r="G93" i="1"/>
  <c r="J93" i="1" s="1"/>
  <c r="G92" i="1"/>
  <c r="J92" i="1" s="1"/>
  <c r="G91" i="1"/>
  <c r="J91" i="1" s="1"/>
  <c r="G90" i="1"/>
  <c r="J90" i="1" s="1"/>
  <c r="G89" i="1"/>
  <c r="J89" i="1" s="1"/>
  <c r="I41" i="1"/>
  <c r="G41" i="1"/>
  <c r="G97" i="1"/>
  <c r="J97" i="1" s="1"/>
  <c r="G87" i="1"/>
  <c r="J87" i="1" s="1"/>
  <c r="M46" i="1" l="1"/>
  <c r="N46" i="1"/>
  <c r="M54" i="1"/>
  <c r="N54" i="1"/>
  <c r="N51" i="1"/>
  <c r="M51" i="1"/>
  <c r="M57" i="1"/>
  <c r="N57" i="1"/>
  <c r="J41" i="1"/>
  <c r="I27" i="1"/>
  <c r="G27" i="1"/>
  <c r="G86" i="1"/>
  <c r="J86" i="1" s="1"/>
  <c r="I24" i="1"/>
  <c r="G24" i="1"/>
  <c r="I23" i="1"/>
  <c r="G23" i="1"/>
  <c r="G85" i="1"/>
  <c r="J85" i="1" s="1"/>
  <c r="I22" i="1"/>
  <c r="G22" i="1"/>
  <c r="G84" i="1"/>
  <c r="J84" i="1" s="1"/>
  <c r="G83" i="1"/>
  <c r="J83" i="1" s="1"/>
  <c r="G82" i="1"/>
  <c r="J82" i="1" s="1"/>
  <c r="G81" i="1"/>
  <c r="J81" i="1" s="1"/>
  <c r="G88" i="1"/>
  <c r="J88" i="1" s="1"/>
  <c r="G80" i="1"/>
  <c r="J80" i="1" s="1"/>
  <c r="G79" i="1"/>
  <c r="J79" i="1" s="1"/>
  <c r="I42" i="1"/>
  <c r="G42" i="1"/>
  <c r="I25" i="1"/>
  <c r="G25" i="1"/>
  <c r="I20" i="1"/>
  <c r="G20" i="1"/>
  <c r="G78" i="1"/>
  <c r="J78" i="1" s="1"/>
  <c r="J27" i="1" l="1"/>
  <c r="J24" i="1"/>
  <c r="J23" i="1"/>
  <c r="J22" i="1"/>
  <c r="J25" i="1"/>
  <c r="J42" i="1"/>
  <c r="J20" i="1"/>
  <c r="I21" i="1" l="1"/>
  <c r="G21" i="1"/>
  <c r="J21" i="1" l="1"/>
  <c r="G77" i="1" l="1"/>
  <c r="J77" i="1" s="1"/>
  <c r="I19" i="1"/>
  <c r="G19" i="1"/>
  <c r="G76" i="1"/>
  <c r="J76" i="1" s="1"/>
  <c r="J19" i="1" l="1"/>
  <c r="G75" i="1" l="1"/>
  <c r="J75" i="1" s="1"/>
  <c r="G74" i="1" l="1"/>
  <c r="J74" i="1" s="1"/>
  <c r="G73" i="1"/>
  <c r="J73" i="1" s="1"/>
  <c r="G71" i="1" l="1"/>
  <c r="J71" i="1" s="1"/>
  <c r="G70" i="1"/>
  <c r="J70" i="1" s="1"/>
  <c r="G69" i="1" l="1"/>
  <c r="J69" i="1" s="1"/>
  <c r="G72" i="1"/>
  <c r="J72" i="1" s="1"/>
  <c r="G68" i="1"/>
  <c r="J68" i="1" s="1"/>
  <c r="G67" i="1"/>
  <c r="J67" i="1" s="1"/>
  <c r="G66" i="1"/>
  <c r="J66" i="1" s="1"/>
  <c r="O60" i="1" l="1"/>
  <c r="G65" i="1" l="1"/>
  <c r="J65" i="1" s="1"/>
  <c r="J101" i="1" s="1"/>
  <c r="I18" i="1"/>
  <c r="G18" i="1"/>
  <c r="J18" i="1" l="1"/>
  <c r="I17" i="1"/>
  <c r="G17" i="1"/>
  <c r="J17" i="1" l="1"/>
  <c r="I40" i="1" l="1"/>
  <c r="G40" i="1"/>
  <c r="I39" i="1"/>
  <c r="G39" i="1"/>
  <c r="I15" i="1"/>
  <c r="G15" i="1"/>
  <c r="J40" i="1" l="1"/>
  <c r="J39" i="1"/>
  <c r="J15" i="1"/>
  <c r="I37" i="1"/>
  <c r="G37" i="1"/>
  <c r="I14" i="1"/>
  <c r="G14" i="1"/>
  <c r="I36" i="1"/>
  <c r="G36" i="1"/>
  <c r="I35" i="1"/>
  <c r="G35" i="1"/>
  <c r="I13" i="1"/>
  <c r="G13" i="1"/>
  <c r="J36" i="1" l="1"/>
  <c r="J14" i="1"/>
  <c r="J13" i="1"/>
  <c r="J35" i="1"/>
  <c r="J37" i="1"/>
  <c r="I34" i="1" l="1"/>
  <c r="G34" i="1"/>
  <c r="I12" i="1"/>
  <c r="G12" i="1"/>
  <c r="J34" i="1" l="1"/>
  <c r="J12" i="1"/>
  <c r="I33" i="1"/>
  <c r="G33" i="1"/>
  <c r="J33" i="1" l="1"/>
  <c r="I32" i="1" l="1"/>
  <c r="G32" i="1"/>
  <c r="J32" i="1" l="1"/>
  <c r="I38" i="1"/>
  <c r="G38" i="1"/>
  <c r="J38" i="1" l="1"/>
  <c r="I31" i="1"/>
  <c r="G31" i="1"/>
  <c r="J31" i="1" l="1"/>
  <c r="I30" i="1" l="1"/>
  <c r="G30" i="1"/>
  <c r="J30" i="1" l="1"/>
  <c r="I29" i="1"/>
  <c r="L42" i="1" s="1"/>
  <c r="G29" i="1"/>
  <c r="K42" i="1" s="1"/>
  <c r="N42" i="1" l="1"/>
  <c r="M42" i="1"/>
  <c r="J29" i="1"/>
  <c r="I11" i="1" l="1"/>
  <c r="G11" i="1"/>
  <c r="J11" i="1" l="1"/>
  <c r="I10" i="1" l="1"/>
  <c r="G10" i="1"/>
  <c r="J10" i="1" l="1"/>
  <c r="I16" i="1" l="1"/>
  <c r="G16" i="1"/>
  <c r="J16" i="1" l="1"/>
  <c r="I9" i="1"/>
  <c r="G9" i="1"/>
  <c r="I8" i="1"/>
  <c r="G8" i="1"/>
  <c r="J9" i="1" l="1"/>
  <c r="J8" i="1"/>
  <c r="I7" i="1" l="1"/>
  <c r="L28" i="1" s="1"/>
  <c r="G7" i="1"/>
  <c r="K28" i="1" l="1"/>
  <c r="N28" i="1" s="1"/>
  <c r="G60" i="1"/>
  <c r="I60" i="1"/>
  <c r="J7" i="1"/>
  <c r="K60" i="1" l="1"/>
  <c r="M28" i="1"/>
  <c r="L60" i="1"/>
  <c r="J60" i="1"/>
  <c r="J103" i="1" s="1"/>
  <c r="M60" i="1" l="1"/>
  <c r="N60" i="1"/>
</calcChain>
</file>

<file path=xl/sharedStrings.xml><?xml version="1.0" encoding="utf-8"?>
<sst xmlns="http://schemas.openxmlformats.org/spreadsheetml/2006/main" count="237" uniqueCount="72">
  <si>
    <t>ZUG SUPERANNUATION SHARE HOLDINGS</t>
  </si>
  <si>
    <t>Date Purchased</t>
  </si>
  <si>
    <t>No. Shares</t>
  </si>
  <si>
    <t>Buy Price</t>
  </si>
  <si>
    <t>Brokerage</t>
  </si>
  <si>
    <t>Buy Cost</t>
  </si>
  <si>
    <t>Current Price</t>
  </si>
  <si>
    <t>Market Value</t>
  </si>
  <si>
    <t>Gain / Loss</t>
  </si>
  <si>
    <t>Date Sold</t>
  </si>
  <si>
    <t>Sell Price</t>
  </si>
  <si>
    <t>Current Holdings</t>
  </si>
  <si>
    <t>Completed Transactions</t>
  </si>
  <si>
    <t xml:space="preserve"> </t>
  </si>
  <si>
    <t>Total Cost</t>
  </si>
  <si>
    <t>Total Value</t>
  </si>
  <si>
    <t>% Increase</t>
  </si>
  <si>
    <t>Total</t>
  </si>
  <si>
    <t>Dividend</t>
  </si>
  <si>
    <t>Profit</t>
  </si>
  <si>
    <t>WOW</t>
  </si>
  <si>
    <t>Woolworths</t>
  </si>
  <si>
    <t>ORI</t>
  </si>
  <si>
    <t>Orica</t>
  </si>
  <si>
    <t>MFG</t>
  </si>
  <si>
    <t>Magellan</t>
  </si>
  <si>
    <t>CLW</t>
  </si>
  <si>
    <t>Charter Hall</t>
  </si>
  <si>
    <t>NXT</t>
  </si>
  <si>
    <t>NextDC</t>
  </si>
  <si>
    <t>HM1</t>
  </si>
  <si>
    <t>Hearts &amp; Minds</t>
  </si>
  <si>
    <t>BKI</t>
  </si>
  <si>
    <t>BKI Investment</t>
  </si>
  <si>
    <t>ARG</t>
  </si>
  <si>
    <t>Argo</t>
  </si>
  <si>
    <t>EAI</t>
  </si>
  <si>
    <t>Ellerston Asian</t>
  </si>
  <si>
    <t>RDC</t>
  </si>
  <si>
    <t>Redcape Hotel Group</t>
  </si>
  <si>
    <t>BBN</t>
  </si>
  <si>
    <t>Baby Bunting</t>
  </si>
  <si>
    <t>WAM</t>
  </si>
  <si>
    <t>WAM Capital</t>
  </si>
  <si>
    <t>A2M</t>
  </si>
  <si>
    <t>A2M Milk</t>
  </si>
  <si>
    <t>BKW</t>
  </si>
  <si>
    <t>Brickworks</t>
  </si>
  <si>
    <t>EDV</t>
  </si>
  <si>
    <t>Endeavour</t>
  </si>
  <si>
    <t>Vanguard Aus Shares</t>
  </si>
  <si>
    <t>VHY</t>
  </si>
  <si>
    <t>Vanguard High Yield</t>
  </si>
  <si>
    <t>ASB</t>
  </si>
  <si>
    <t>Austal</t>
  </si>
  <si>
    <t>MCSI</t>
  </si>
  <si>
    <t>MFG Infrastructure</t>
  </si>
  <si>
    <t>PM Gold</t>
  </si>
  <si>
    <t>PMG</t>
  </si>
  <si>
    <t>VAS</t>
  </si>
  <si>
    <t>Fang</t>
  </si>
  <si>
    <t>Fang + ETF</t>
  </si>
  <si>
    <t>VTS</t>
  </si>
  <si>
    <t>Vanguard US Shares</t>
  </si>
  <si>
    <t>MFGO</t>
  </si>
  <si>
    <t>Magellan Options</t>
  </si>
  <si>
    <t>Franking Credit</t>
  </si>
  <si>
    <t>Dividends 21/22</t>
  </si>
  <si>
    <t>Dividend Reinvestment Plan</t>
  </si>
  <si>
    <t>Cash Paid to Bank Account</t>
  </si>
  <si>
    <t>Witholding Tax</t>
  </si>
  <si>
    <t>Dividends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</si>
</sst>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;[Red]&quot;$&quot;#,##0.00"/>
    <numFmt numFmtId="165" formatCode="&quot;$&quot;#,##0.00"/>
    <numFmt numFmtId="166" formatCode="&quot;$&quot;#,##0.000;[Red]&quot;$&quot;#,##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1" fillId="0" borderId="0" xfId="0" applyNumberFormat="1" applyFont="1"/>
    <xf numFmtId="8" fontId="0" fillId="0" borderId="0" xfId="0" applyNumberFormat="1"/>
    <xf numFmtId="8" fontId="0" fillId="0" borderId="0" xfId="0" applyNumberFormat="1" applyAlignment="1">
      <alignment horizontal="center"/>
    </xf>
    <xf numFmtId="16" fontId="0" fillId="0" borderId="0" xfId="0" applyNumberFormat="1"/>
    <xf numFmtId="164" fontId="2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1"/>
  <sheetViews>
    <sheetView tabSelected="1" topLeftCell="A103" workbookViewId="0">
      <selection activeCell="H114" sqref="H114"/>
    </sheetView>
  </sheetViews>
  <sheetFormatPr defaultRowHeight="15" x14ac:dyDescent="0.25"/>
  <cols>
    <col min="2" max="2" width="21.140625" bestFit="1" customWidth="1"/>
    <col min="3" max="3" width="14.85546875" bestFit="1" customWidth="1"/>
    <col min="4" max="4" width="10.42578125" bestFit="1" customWidth="1"/>
    <col min="5" max="5" width="10.140625" style="5" bestFit="1" customWidth="1"/>
    <col min="6" max="6" width="10.7109375" style="4" bestFit="1" customWidth="1"/>
    <col min="7" max="7" width="11.140625" style="4" bestFit="1" customWidth="1"/>
    <col min="8" max="8" width="12.5703125" style="3" bestFit="1" customWidth="1"/>
    <col min="9" max="9" width="12.85546875" style="4" bestFit="1" customWidth="1"/>
    <col min="10" max="10" width="10.85546875" style="3" bestFit="1" customWidth="1"/>
    <col min="11" max="11" width="14.5703125" bestFit="1" customWidth="1"/>
    <col min="12" max="12" width="14.42578125" bestFit="1" customWidth="1"/>
    <col min="13" max="13" width="10.42578125" bestFit="1" customWidth="1"/>
    <col min="14" max="14" width="10.85546875" style="7" bestFit="1" customWidth="1"/>
    <col min="15" max="15" width="10.7109375" style="3" bestFit="1" customWidth="1"/>
    <col min="16" max="16" width="11.7109375" bestFit="1" customWidth="1"/>
  </cols>
  <sheetData>
    <row r="1" spans="1:16" x14ac:dyDescent="0.25">
      <c r="A1" t="s">
        <v>0</v>
      </c>
      <c r="F1" s="1">
        <v>44742</v>
      </c>
    </row>
    <row r="3" spans="1:16" x14ac:dyDescent="0.25">
      <c r="H3" s="1"/>
    </row>
    <row r="4" spans="1:16" x14ac:dyDescent="0.25">
      <c r="A4" t="s">
        <v>11</v>
      </c>
      <c r="O4" s="3" t="s">
        <v>17</v>
      </c>
    </row>
    <row r="5" spans="1:16" x14ac:dyDescent="0.25">
      <c r="C5" t="s">
        <v>1</v>
      </c>
      <c r="D5" t="s">
        <v>2</v>
      </c>
      <c r="E5" s="5" t="s">
        <v>3</v>
      </c>
      <c r="F5" s="4" t="s">
        <v>4</v>
      </c>
      <c r="G5" s="4" t="s">
        <v>5</v>
      </c>
      <c r="H5" s="3" t="s">
        <v>6</v>
      </c>
      <c r="I5" s="4" t="s">
        <v>7</v>
      </c>
      <c r="J5" s="3" t="s">
        <v>8</v>
      </c>
      <c r="K5" t="s">
        <v>14</v>
      </c>
      <c r="L5" t="s">
        <v>15</v>
      </c>
      <c r="M5" t="s">
        <v>16</v>
      </c>
      <c r="N5" s="8" t="s">
        <v>19</v>
      </c>
      <c r="O5" s="3" t="s">
        <v>71</v>
      </c>
    </row>
    <row r="7" spans="1:16" x14ac:dyDescent="0.25">
      <c r="A7" t="s">
        <v>26</v>
      </c>
      <c r="B7" t="s">
        <v>27</v>
      </c>
      <c r="C7" s="1">
        <v>44110</v>
      </c>
      <c r="D7">
        <v>1000</v>
      </c>
      <c r="E7" s="5">
        <v>5.16</v>
      </c>
      <c r="F7" s="4">
        <v>19.95</v>
      </c>
      <c r="G7" s="3">
        <f t="shared" ref="G7:G15" si="0">+D7*E7+F7</f>
        <v>5179.95</v>
      </c>
      <c r="H7" s="5">
        <v>4.2699999999999996</v>
      </c>
      <c r="I7" s="4">
        <f t="shared" ref="I7:I15" si="1">+D7*H7</f>
        <v>4270</v>
      </c>
      <c r="J7" s="3">
        <f t="shared" ref="J7:J15" si="2">+I7-G7</f>
        <v>-909.94999999999982</v>
      </c>
      <c r="K7" s="3"/>
      <c r="L7" s="3"/>
      <c r="M7" s="2"/>
      <c r="P7" s="9"/>
    </row>
    <row r="8" spans="1:16" x14ac:dyDescent="0.25">
      <c r="A8" t="s">
        <v>26</v>
      </c>
      <c r="B8" t="s">
        <v>27</v>
      </c>
      <c r="C8" s="1">
        <v>44112</v>
      </c>
      <c r="D8">
        <v>1000</v>
      </c>
      <c r="E8" s="5">
        <v>5.1497000000000002</v>
      </c>
      <c r="F8" s="4">
        <v>19.95</v>
      </c>
      <c r="G8" s="3">
        <f t="shared" si="0"/>
        <v>5169.6499999999996</v>
      </c>
      <c r="H8" s="5">
        <v>4.2699999999999996</v>
      </c>
      <c r="I8" s="4">
        <f t="shared" si="1"/>
        <v>4270</v>
      </c>
      <c r="J8" s="3">
        <f t="shared" si="2"/>
        <v>-899.64999999999964</v>
      </c>
      <c r="K8" s="3"/>
      <c r="L8" s="3"/>
      <c r="M8" s="2"/>
    </row>
    <row r="9" spans="1:16" x14ac:dyDescent="0.25">
      <c r="A9" t="s">
        <v>26</v>
      </c>
      <c r="B9" t="s">
        <v>27</v>
      </c>
      <c r="C9" s="1">
        <v>44123</v>
      </c>
      <c r="D9">
        <v>1000</v>
      </c>
      <c r="E9" s="5">
        <v>5.08</v>
      </c>
      <c r="F9" s="4">
        <v>19.95</v>
      </c>
      <c r="G9" s="3">
        <f t="shared" si="0"/>
        <v>5099.95</v>
      </c>
      <c r="H9" s="5">
        <v>4.2699999999999996</v>
      </c>
      <c r="I9" s="4">
        <f t="shared" si="1"/>
        <v>4270</v>
      </c>
      <c r="J9" s="3">
        <f t="shared" si="2"/>
        <v>-829.94999999999982</v>
      </c>
      <c r="K9" s="3"/>
      <c r="L9" s="3"/>
      <c r="M9" s="2"/>
    </row>
    <row r="10" spans="1:16" x14ac:dyDescent="0.25">
      <c r="A10" t="s">
        <v>26</v>
      </c>
      <c r="B10" t="s">
        <v>27</v>
      </c>
      <c r="C10" s="1">
        <v>44126</v>
      </c>
      <c r="D10">
        <v>1000</v>
      </c>
      <c r="E10" s="5">
        <v>5.0199999999999996</v>
      </c>
      <c r="F10" s="4">
        <v>19.95</v>
      </c>
      <c r="G10" s="3">
        <f t="shared" si="0"/>
        <v>5039.95</v>
      </c>
      <c r="H10" s="5">
        <v>4.2699999999999996</v>
      </c>
      <c r="I10" s="4">
        <f t="shared" si="1"/>
        <v>4270</v>
      </c>
      <c r="J10" s="3">
        <f t="shared" si="2"/>
        <v>-769.94999999999982</v>
      </c>
      <c r="K10" s="3"/>
      <c r="L10" s="3"/>
      <c r="M10" s="2"/>
    </row>
    <row r="11" spans="1:16" x14ac:dyDescent="0.25">
      <c r="A11" t="s">
        <v>26</v>
      </c>
      <c r="B11" t="s">
        <v>27</v>
      </c>
      <c r="C11" s="1">
        <v>44145</v>
      </c>
      <c r="D11">
        <v>1000</v>
      </c>
      <c r="E11" s="5">
        <v>4.8949999999999996</v>
      </c>
      <c r="F11" s="4">
        <v>19.95</v>
      </c>
      <c r="G11" s="3">
        <f t="shared" si="0"/>
        <v>4914.95</v>
      </c>
      <c r="H11" s="5">
        <v>4.2699999999999996</v>
      </c>
      <c r="I11" s="4">
        <f t="shared" si="1"/>
        <v>4270</v>
      </c>
      <c r="J11" s="3">
        <f t="shared" si="2"/>
        <v>-644.94999999999982</v>
      </c>
      <c r="K11" s="3"/>
      <c r="L11" s="3"/>
      <c r="M11" s="2"/>
    </row>
    <row r="12" spans="1:16" x14ac:dyDescent="0.25">
      <c r="A12" t="s">
        <v>26</v>
      </c>
      <c r="B12" t="s">
        <v>27</v>
      </c>
      <c r="C12" s="1">
        <v>44152</v>
      </c>
      <c r="D12">
        <v>1000</v>
      </c>
      <c r="E12" s="5">
        <v>4.83</v>
      </c>
      <c r="F12" s="4">
        <v>19.95</v>
      </c>
      <c r="G12" s="3">
        <f t="shared" si="0"/>
        <v>4849.95</v>
      </c>
      <c r="H12" s="5">
        <v>4.2699999999999996</v>
      </c>
      <c r="I12" s="4">
        <f t="shared" si="1"/>
        <v>4270</v>
      </c>
      <c r="J12" s="3">
        <f t="shared" si="2"/>
        <v>-579.94999999999982</v>
      </c>
      <c r="K12" s="3"/>
      <c r="L12" s="3"/>
      <c r="M12" s="2"/>
      <c r="P12" s="9"/>
    </row>
    <row r="13" spans="1:16" x14ac:dyDescent="0.25">
      <c r="A13" t="s">
        <v>26</v>
      </c>
      <c r="B13" t="s">
        <v>27</v>
      </c>
      <c r="C13" s="1">
        <v>44180</v>
      </c>
      <c r="D13">
        <v>1000</v>
      </c>
      <c r="E13" s="5">
        <v>4.7549999999999999</v>
      </c>
      <c r="F13" s="4">
        <v>19.95</v>
      </c>
      <c r="G13" s="3">
        <f t="shared" si="0"/>
        <v>4774.95</v>
      </c>
      <c r="H13" s="5">
        <v>4.2699999999999996</v>
      </c>
      <c r="I13" s="4">
        <f t="shared" si="1"/>
        <v>4270</v>
      </c>
      <c r="J13" s="3">
        <f t="shared" si="2"/>
        <v>-504.94999999999982</v>
      </c>
      <c r="K13" s="3"/>
      <c r="L13" s="3"/>
      <c r="M13" s="2"/>
      <c r="O13" s="10"/>
      <c r="P13" s="9"/>
    </row>
    <row r="14" spans="1:16" x14ac:dyDescent="0.25">
      <c r="A14" t="s">
        <v>26</v>
      </c>
      <c r="B14" t="s">
        <v>27</v>
      </c>
      <c r="C14" s="1">
        <v>44203</v>
      </c>
      <c r="D14">
        <v>1000</v>
      </c>
      <c r="E14" s="5">
        <v>4.6349999999999998</v>
      </c>
      <c r="F14" s="4">
        <v>19.95</v>
      </c>
      <c r="G14" s="3">
        <f t="shared" si="0"/>
        <v>4654.95</v>
      </c>
      <c r="H14" s="5">
        <v>4.2699999999999996</v>
      </c>
      <c r="I14" s="4">
        <f t="shared" si="1"/>
        <v>4270</v>
      </c>
      <c r="J14" s="3">
        <f t="shared" si="2"/>
        <v>-384.94999999999982</v>
      </c>
      <c r="K14" s="3"/>
      <c r="L14" s="3"/>
      <c r="M14" s="2"/>
      <c r="O14" s="10"/>
      <c r="P14" s="9"/>
    </row>
    <row r="15" spans="1:16" x14ac:dyDescent="0.25">
      <c r="A15" t="s">
        <v>26</v>
      </c>
      <c r="B15" t="s">
        <v>27</v>
      </c>
      <c r="C15" s="1">
        <v>44221</v>
      </c>
      <c r="D15">
        <v>1000</v>
      </c>
      <c r="E15" s="5">
        <v>4.47</v>
      </c>
      <c r="F15" s="4">
        <v>19.95</v>
      </c>
      <c r="G15" s="3">
        <f t="shared" si="0"/>
        <v>4489.95</v>
      </c>
      <c r="H15" s="5">
        <v>4.2699999999999996</v>
      </c>
      <c r="I15" s="4">
        <f t="shared" si="1"/>
        <v>4270</v>
      </c>
      <c r="J15" s="3">
        <f t="shared" si="2"/>
        <v>-219.94999999999982</v>
      </c>
      <c r="K15" s="3"/>
      <c r="L15" s="3"/>
      <c r="M15" s="2"/>
      <c r="O15" s="6"/>
      <c r="P15" s="9"/>
    </row>
    <row r="16" spans="1:16" x14ac:dyDescent="0.25">
      <c r="A16" t="s">
        <v>26</v>
      </c>
      <c r="B16" t="s">
        <v>27</v>
      </c>
      <c r="C16" s="1">
        <v>44239</v>
      </c>
      <c r="D16">
        <v>115</v>
      </c>
      <c r="E16" s="5">
        <v>0</v>
      </c>
      <c r="F16" s="4">
        <v>0</v>
      </c>
      <c r="G16" s="3">
        <f t="shared" ref="G16" si="3">+D16*E16+F16</f>
        <v>0</v>
      </c>
      <c r="H16" s="5">
        <v>4.2699999999999996</v>
      </c>
      <c r="I16" s="4">
        <f t="shared" ref="I16" si="4">+D16*H16</f>
        <v>491.04999999999995</v>
      </c>
      <c r="J16" s="3">
        <f t="shared" ref="J16" si="5">+I16-G16</f>
        <v>491.04999999999995</v>
      </c>
      <c r="K16" s="3"/>
      <c r="L16" s="3"/>
      <c r="M16" s="2"/>
      <c r="O16" s="10"/>
      <c r="P16" s="9"/>
    </row>
    <row r="17" spans="1:16" x14ac:dyDescent="0.25">
      <c r="A17" t="s">
        <v>26</v>
      </c>
      <c r="B17" t="s">
        <v>27</v>
      </c>
      <c r="C17" s="1">
        <v>44330</v>
      </c>
      <c r="D17">
        <v>137</v>
      </c>
      <c r="E17" s="5">
        <v>0</v>
      </c>
      <c r="F17" s="4">
        <v>0</v>
      </c>
      <c r="G17" s="3">
        <f t="shared" ref="G17" si="6">+D17*E17+F17</f>
        <v>0</v>
      </c>
      <c r="H17" s="5">
        <v>4.2699999999999996</v>
      </c>
      <c r="I17" s="4">
        <f t="shared" ref="I17" si="7">+D17*H17</f>
        <v>584.9899999999999</v>
      </c>
      <c r="J17" s="3">
        <f t="shared" ref="J17" si="8">+I17-G17</f>
        <v>584.9899999999999</v>
      </c>
      <c r="K17" s="3"/>
      <c r="L17" s="3"/>
      <c r="M17" s="2"/>
      <c r="O17" s="10"/>
      <c r="P17" s="9"/>
    </row>
    <row r="18" spans="1:16" x14ac:dyDescent="0.25">
      <c r="A18" t="s">
        <v>26</v>
      </c>
      <c r="B18" t="s">
        <v>27</v>
      </c>
      <c r="C18" s="1">
        <v>44344</v>
      </c>
      <c r="D18">
        <v>1301</v>
      </c>
      <c r="E18" s="5">
        <v>4.6500000000000004</v>
      </c>
      <c r="F18" s="4">
        <v>0</v>
      </c>
      <c r="G18" s="3">
        <f t="shared" ref="G18" si="9">+D18*E18+F18</f>
        <v>6049.6500000000005</v>
      </c>
      <c r="H18" s="5">
        <v>4.2699999999999996</v>
      </c>
      <c r="I18" s="4">
        <f t="shared" ref="I18" si="10">+D18*H18</f>
        <v>5555.2699999999995</v>
      </c>
      <c r="J18" s="3">
        <f t="shared" ref="J18" si="11">+I18-G18</f>
        <v>-494.38000000000102</v>
      </c>
      <c r="K18" s="3"/>
      <c r="L18" s="3"/>
      <c r="M18" s="2"/>
      <c r="O18" s="10"/>
      <c r="P18" s="9"/>
    </row>
    <row r="19" spans="1:16" x14ac:dyDescent="0.25">
      <c r="A19" t="s">
        <v>26</v>
      </c>
      <c r="B19" t="s">
        <v>27</v>
      </c>
      <c r="C19" s="1">
        <v>44421</v>
      </c>
      <c r="D19">
        <v>162</v>
      </c>
      <c r="E19" s="5">
        <v>0</v>
      </c>
      <c r="F19" s="4">
        <v>0</v>
      </c>
      <c r="G19" s="3">
        <f t="shared" ref="G19:G20" si="12">+D19*E19+F19</f>
        <v>0</v>
      </c>
      <c r="H19" s="5">
        <v>4.2699999999999996</v>
      </c>
      <c r="I19" s="4">
        <f t="shared" ref="I19:I20" si="13">+D19*H19</f>
        <v>691.7399999999999</v>
      </c>
      <c r="J19" s="3">
        <f t="shared" ref="J19:J20" si="14">+I19-G19</f>
        <v>691.7399999999999</v>
      </c>
      <c r="K19" s="3"/>
      <c r="L19" s="3"/>
      <c r="M19" s="2"/>
      <c r="O19" s="10"/>
      <c r="P19" s="9"/>
    </row>
    <row r="20" spans="1:16" x14ac:dyDescent="0.25">
      <c r="A20" t="s">
        <v>26</v>
      </c>
      <c r="B20" t="s">
        <v>27</v>
      </c>
      <c r="C20" s="1">
        <v>44439</v>
      </c>
      <c r="D20">
        <v>1000</v>
      </c>
      <c r="E20" s="5">
        <v>5.25</v>
      </c>
      <c r="F20" s="4">
        <v>19.95</v>
      </c>
      <c r="G20" s="3">
        <f t="shared" si="12"/>
        <v>5269.95</v>
      </c>
      <c r="H20" s="5">
        <v>4.2699999999999996</v>
      </c>
      <c r="I20" s="4">
        <f t="shared" si="13"/>
        <v>4270</v>
      </c>
      <c r="J20" s="3">
        <f t="shared" si="14"/>
        <v>-999.94999999999982</v>
      </c>
      <c r="K20" s="3"/>
      <c r="L20" s="3"/>
      <c r="M20" s="2"/>
      <c r="O20" s="10"/>
      <c r="P20" s="9"/>
    </row>
    <row r="21" spans="1:16" x14ac:dyDescent="0.25">
      <c r="A21" t="s">
        <v>26</v>
      </c>
      <c r="B21" t="s">
        <v>27</v>
      </c>
      <c r="C21" s="1">
        <v>44448</v>
      </c>
      <c r="D21">
        <v>1000</v>
      </c>
      <c r="E21" s="5">
        <v>5.27</v>
      </c>
      <c r="F21" s="4">
        <v>19.95</v>
      </c>
      <c r="G21" s="3">
        <f t="shared" ref="G21:G24" si="15">+D21*E21+F21</f>
        <v>5289.95</v>
      </c>
      <c r="H21" s="5">
        <v>4.2699999999999996</v>
      </c>
      <c r="I21" s="4">
        <f t="shared" ref="I21:I24" si="16">+D21*H21</f>
        <v>4270</v>
      </c>
      <c r="J21" s="3">
        <f t="shared" ref="J21:J24" si="17">+I21-G21</f>
        <v>-1019.9499999999998</v>
      </c>
      <c r="K21" s="3"/>
      <c r="L21" s="3"/>
      <c r="M21" s="2"/>
      <c r="O21" s="10"/>
      <c r="P21" s="9"/>
    </row>
    <row r="22" spans="1:16" x14ac:dyDescent="0.25">
      <c r="A22" t="s">
        <v>26</v>
      </c>
      <c r="B22" t="s">
        <v>27</v>
      </c>
      <c r="C22" s="1">
        <v>44460</v>
      </c>
      <c r="D22">
        <v>1000</v>
      </c>
      <c r="E22" s="5">
        <v>5.0599999999999996</v>
      </c>
      <c r="F22" s="4">
        <v>19.95</v>
      </c>
      <c r="G22" s="3">
        <f t="shared" si="15"/>
        <v>5079.95</v>
      </c>
      <c r="H22" s="5">
        <v>4.2699999999999996</v>
      </c>
      <c r="I22" s="4">
        <f t="shared" si="16"/>
        <v>4270</v>
      </c>
      <c r="J22" s="3">
        <f t="shared" si="17"/>
        <v>-809.94999999999982</v>
      </c>
      <c r="K22" s="3"/>
      <c r="L22" s="3"/>
      <c r="M22" s="2"/>
      <c r="O22" s="10"/>
      <c r="P22" s="9"/>
    </row>
    <row r="23" spans="1:16" x14ac:dyDescent="0.25">
      <c r="A23" t="s">
        <v>26</v>
      </c>
      <c r="B23" t="s">
        <v>27</v>
      </c>
      <c r="C23" s="1">
        <v>44495</v>
      </c>
      <c r="D23">
        <v>1000</v>
      </c>
      <c r="E23" s="5">
        <v>4.96</v>
      </c>
      <c r="F23" s="4">
        <v>19.95</v>
      </c>
      <c r="G23" s="3">
        <f t="shared" si="15"/>
        <v>4979.95</v>
      </c>
      <c r="H23" s="5">
        <v>4.2699999999999996</v>
      </c>
      <c r="I23" s="4">
        <f t="shared" si="16"/>
        <v>4270</v>
      </c>
      <c r="J23" s="3">
        <f t="shared" si="17"/>
        <v>-709.94999999999982</v>
      </c>
      <c r="K23" s="3"/>
      <c r="L23" s="3"/>
      <c r="M23" s="2"/>
      <c r="O23" s="10"/>
      <c r="P23" s="9"/>
    </row>
    <row r="24" spans="1:16" x14ac:dyDescent="0.25">
      <c r="A24" t="s">
        <v>26</v>
      </c>
      <c r="B24" t="s">
        <v>27</v>
      </c>
      <c r="C24" s="1">
        <v>44511</v>
      </c>
      <c r="D24">
        <v>1000</v>
      </c>
      <c r="E24" s="5">
        <v>4.8</v>
      </c>
      <c r="F24" s="4">
        <v>19.95</v>
      </c>
      <c r="G24" s="3">
        <f t="shared" si="15"/>
        <v>4819.95</v>
      </c>
      <c r="H24" s="5">
        <v>4.2699999999999996</v>
      </c>
      <c r="I24" s="4">
        <f t="shared" si="16"/>
        <v>4270</v>
      </c>
      <c r="J24" s="3">
        <f t="shared" si="17"/>
        <v>-549.94999999999982</v>
      </c>
      <c r="K24" s="3"/>
      <c r="L24" s="3"/>
      <c r="M24" s="2"/>
      <c r="O24" s="10"/>
      <c r="P24" s="9"/>
    </row>
    <row r="25" spans="1:16" x14ac:dyDescent="0.25">
      <c r="A25" t="s">
        <v>26</v>
      </c>
      <c r="B25" t="s">
        <v>27</v>
      </c>
      <c r="C25" s="1">
        <v>44515</v>
      </c>
      <c r="D25">
        <v>215</v>
      </c>
      <c r="E25" s="5">
        <v>0</v>
      </c>
      <c r="F25" s="4">
        <v>0</v>
      </c>
      <c r="G25" s="3">
        <f t="shared" ref="G25:G26" si="18">+D25*E25+F25</f>
        <v>0</v>
      </c>
      <c r="H25" s="5">
        <v>4.2699999999999996</v>
      </c>
      <c r="I25" s="4">
        <f t="shared" ref="I25:I26" si="19">+D25*H25</f>
        <v>918.05</v>
      </c>
      <c r="J25" s="3">
        <f t="shared" ref="J25:J26" si="20">+I25-G25</f>
        <v>918.05</v>
      </c>
      <c r="K25" s="3"/>
      <c r="L25" s="3"/>
      <c r="M25" s="2"/>
      <c r="O25" s="10"/>
      <c r="P25" s="9"/>
    </row>
    <row r="26" spans="1:16" x14ac:dyDescent="0.25">
      <c r="A26" t="s">
        <v>26</v>
      </c>
      <c r="B26" t="s">
        <v>27</v>
      </c>
      <c r="C26" s="1">
        <v>44516</v>
      </c>
      <c r="D26">
        <v>1000</v>
      </c>
      <c r="E26" s="5">
        <v>4.71</v>
      </c>
      <c r="F26" s="4">
        <v>19.95</v>
      </c>
      <c r="G26" s="3">
        <f t="shared" si="18"/>
        <v>4729.95</v>
      </c>
      <c r="H26" s="5">
        <v>4.2699999999999996</v>
      </c>
      <c r="I26" s="4">
        <f t="shared" si="19"/>
        <v>4270</v>
      </c>
      <c r="J26" s="3">
        <f t="shared" si="20"/>
        <v>-459.94999999999982</v>
      </c>
      <c r="K26" s="3"/>
      <c r="L26" s="3"/>
      <c r="M26" s="2"/>
      <c r="O26" s="10"/>
      <c r="P26" s="9"/>
    </row>
    <row r="27" spans="1:16" x14ac:dyDescent="0.25">
      <c r="A27" t="s">
        <v>26</v>
      </c>
      <c r="B27" t="s">
        <v>27</v>
      </c>
      <c r="C27" s="1">
        <v>44606</v>
      </c>
      <c r="D27">
        <v>262</v>
      </c>
      <c r="E27" s="5">
        <v>0</v>
      </c>
      <c r="F27" s="4">
        <v>0</v>
      </c>
      <c r="G27" s="3">
        <f t="shared" ref="G27" si="21">+D27*E27+F27</f>
        <v>0</v>
      </c>
      <c r="H27" s="5">
        <v>4.2699999999999996</v>
      </c>
      <c r="I27" s="4">
        <f t="shared" ref="I27" si="22">+D27*H27</f>
        <v>1118.7399999999998</v>
      </c>
      <c r="J27" s="3">
        <f t="shared" ref="J27" si="23">+I27-G27</f>
        <v>1118.7399999999998</v>
      </c>
      <c r="K27" s="3"/>
      <c r="L27" s="3"/>
      <c r="M27" s="2"/>
      <c r="O27" s="10"/>
      <c r="P27" s="9"/>
    </row>
    <row r="28" spans="1:16" x14ac:dyDescent="0.25">
      <c r="A28" t="s">
        <v>26</v>
      </c>
      <c r="B28" t="s">
        <v>27</v>
      </c>
      <c r="C28" s="1">
        <v>44694</v>
      </c>
      <c r="D28">
        <v>248</v>
      </c>
      <c r="E28" s="5">
        <v>0</v>
      </c>
      <c r="F28" s="4">
        <v>0</v>
      </c>
      <c r="G28" s="3">
        <f t="shared" ref="G28" si="24">+D28*E28+F28</f>
        <v>0</v>
      </c>
      <c r="H28" s="5">
        <v>4.2699999999999996</v>
      </c>
      <c r="I28" s="4">
        <f t="shared" ref="I28" si="25">+D28*H28</f>
        <v>1058.9599999999998</v>
      </c>
      <c r="J28" s="3">
        <f t="shared" ref="J28" si="26">+I28-G28</f>
        <v>1058.9599999999998</v>
      </c>
      <c r="K28" s="3">
        <f>SUM(G7:G28)</f>
        <v>80393.599999999977</v>
      </c>
      <c r="L28" s="3">
        <f>SUM(I7:I28)</f>
        <v>74468.800000000003</v>
      </c>
      <c r="M28" s="2">
        <f t="shared" ref="M28" si="27">+L28/K28</f>
        <v>0.92630259125104519</v>
      </c>
      <c r="N28" s="7">
        <f t="shared" ref="N28" si="28">+L28-K28</f>
        <v>-5924.7999999999738</v>
      </c>
      <c r="O28" s="10"/>
      <c r="P28" s="9"/>
    </row>
    <row r="29" spans="1:16" x14ac:dyDescent="0.25">
      <c r="A29" t="s">
        <v>24</v>
      </c>
      <c r="B29" t="s">
        <v>25</v>
      </c>
      <c r="C29" s="1">
        <v>44158</v>
      </c>
      <c r="D29">
        <v>100</v>
      </c>
      <c r="E29" s="5">
        <v>61.78</v>
      </c>
      <c r="F29" s="4">
        <v>19.95</v>
      </c>
      <c r="G29" s="3">
        <f t="shared" ref="G29:G41" si="29">+D29*E29+F29</f>
        <v>6197.95</v>
      </c>
      <c r="H29" s="5">
        <v>12.92</v>
      </c>
      <c r="I29" s="4">
        <f t="shared" ref="I29:I41" si="30">+D29*H29</f>
        <v>1292</v>
      </c>
      <c r="J29" s="3">
        <f t="shared" ref="J29:J41" si="31">+I29-G29</f>
        <v>-4905.95</v>
      </c>
      <c r="K29" s="3"/>
      <c r="L29" s="3"/>
      <c r="M29" s="2"/>
      <c r="P29" s="9"/>
    </row>
    <row r="30" spans="1:16" x14ac:dyDescent="0.25">
      <c r="A30" t="s">
        <v>24</v>
      </c>
      <c r="B30" t="s">
        <v>25</v>
      </c>
      <c r="C30" s="1">
        <v>44162</v>
      </c>
      <c r="D30">
        <v>100</v>
      </c>
      <c r="E30" s="5">
        <v>60.73</v>
      </c>
      <c r="F30" s="4">
        <v>19.95</v>
      </c>
      <c r="G30" s="3">
        <f t="shared" si="29"/>
        <v>6092.95</v>
      </c>
      <c r="H30" s="5">
        <v>12.92</v>
      </c>
      <c r="I30" s="4">
        <f t="shared" si="30"/>
        <v>1292</v>
      </c>
      <c r="J30" s="3">
        <f t="shared" si="31"/>
        <v>-4800.95</v>
      </c>
      <c r="K30" s="3"/>
      <c r="L30" s="3"/>
      <c r="M30" s="2"/>
    </row>
    <row r="31" spans="1:16" x14ac:dyDescent="0.25">
      <c r="A31" t="s">
        <v>24</v>
      </c>
      <c r="B31" t="s">
        <v>25</v>
      </c>
      <c r="C31" s="1">
        <v>44165</v>
      </c>
      <c r="D31">
        <v>100</v>
      </c>
      <c r="E31" s="5">
        <v>59.47</v>
      </c>
      <c r="F31" s="4">
        <v>19.95</v>
      </c>
      <c r="G31" s="3">
        <f t="shared" si="29"/>
        <v>5966.95</v>
      </c>
      <c r="H31" s="5">
        <v>12.92</v>
      </c>
      <c r="I31" s="4">
        <f t="shared" si="30"/>
        <v>1292</v>
      </c>
      <c r="J31" s="3">
        <f t="shared" si="31"/>
        <v>-4674.95</v>
      </c>
      <c r="K31" s="3"/>
      <c r="L31" s="3"/>
      <c r="M31" s="2"/>
    </row>
    <row r="32" spans="1:16" x14ac:dyDescent="0.25">
      <c r="A32" t="s">
        <v>24</v>
      </c>
      <c r="B32" t="s">
        <v>25</v>
      </c>
      <c r="C32" s="1">
        <v>44167</v>
      </c>
      <c r="D32">
        <v>100</v>
      </c>
      <c r="E32" s="5">
        <v>59.420549999999999</v>
      </c>
      <c r="F32" s="4">
        <v>19.95</v>
      </c>
      <c r="G32" s="3">
        <f t="shared" ref="G32:G37" si="32">+D32*E32+F32</f>
        <v>5962.0050000000001</v>
      </c>
      <c r="H32" s="5">
        <v>12.92</v>
      </c>
      <c r="I32" s="4">
        <f t="shared" ref="I32:I37" si="33">+D32*H32</f>
        <v>1292</v>
      </c>
      <c r="J32" s="3">
        <f t="shared" ref="J32:J37" si="34">+I32-G32</f>
        <v>-4670.0050000000001</v>
      </c>
      <c r="K32" s="3"/>
      <c r="L32" s="3"/>
      <c r="M32" s="2"/>
    </row>
    <row r="33" spans="1:16" x14ac:dyDescent="0.25">
      <c r="A33" t="s">
        <v>24</v>
      </c>
      <c r="B33" t="s">
        <v>25</v>
      </c>
      <c r="C33" s="1">
        <v>44172</v>
      </c>
      <c r="D33">
        <v>100</v>
      </c>
      <c r="E33" s="5">
        <v>57.546999999999997</v>
      </c>
      <c r="F33" s="4">
        <v>19.95</v>
      </c>
      <c r="G33" s="3">
        <f t="shared" si="32"/>
        <v>5774.65</v>
      </c>
      <c r="H33" s="5">
        <v>12.92</v>
      </c>
      <c r="I33" s="4">
        <f t="shared" si="33"/>
        <v>1292</v>
      </c>
      <c r="J33" s="3">
        <f t="shared" si="34"/>
        <v>-4482.6499999999996</v>
      </c>
      <c r="K33" s="3"/>
      <c r="L33" s="3"/>
      <c r="M33" s="2"/>
    </row>
    <row r="34" spans="1:16" x14ac:dyDescent="0.25">
      <c r="A34" t="s">
        <v>24</v>
      </c>
      <c r="B34" t="s">
        <v>25</v>
      </c>
      <c r="C34" s="1">
        <v>44175</v>
      </c>
      <c r="D34">
        <v>100</v>
      </c>
      <c r="E34" s="5">
        <v>56.85</v>
      </c>
      <c r="F34" s="4">
        <v>19.95</v>
      </c>
      <c r="G34" s="3">
        <f t="shared" si="32"/>
        <v>5704.95</v>
      </c>
      <c r="H34" s="5">
        <v>12.92</v>
      </c>
      <c r="I34" s="4">
        <f t="shared" si="33"/>
        <v>1292</v>
      </c>
      <c r="J34" s="3">
        <f t="shared" si="34"/>
        <v>-4412.95</v>
      </c>
      <c r="K34" s="3"/>
      <c r="L34" s="3"/>
      <c r="M34" s="2"/>
      <c r="P34" s="9"/>
    </row>
    <row r="35" spans="1:16" x14ac:dyDescent="0.25">
      <c r="A35" t="s">
        <v>24</v>
      </c>
      <c r="B35" t="s">
        <v>25</v>
      </c>
      <c r="C35" s="1">
        <v>44180</v>
      </c>
      <c r="D35">
        <v>100</v>
      </c>
      <c r="E35" s="5">
        <v>55.45</v>
      </c>
      <c r="F35" s="4">
        <v>19.95</v>
      </c>
      <c r="G35" s="3">
        <f t="shared" si="32"/>
        <v>5564.95</v>
      </c>
      <c r="H35" s="5">
        <v>12.92</v>
      </c>
      <c r="I35" s="4">
        <f t="shared" si="33"/>
        <v>1292</v>
      </c>
      <c r="J35" s="3">
        <f t="shared" si="34"/>
        <v>-4272.95</v>
      </c>
      <c r="K35" s="3"/>
      <c r="L35" s="3"/>
      <c r="M35" s="2"/>
      <c r="P35" s="9"/>
    </row>
    <row r="36" spans="1:16" x14ac:dyDescent="0.25">
      <c r="A36" t="s">
        <v>24</v>
      </c>
      <c r="B36" t="s">
        <v>25</v>
      </c>
      <c r="C36" s="1">
        <v>44203</v>
      </c>
      <c r="D36">
        <v>100</v>
      </c>
      <c r="E36" s="5">
        <v>50.637300000000003</v>
      </c>
      <c r="F36" s="4">
        <v>19.95</v>
      </c>
      <c r="G36" s="3">
        <f t="shared" si="32"/>
        <v>5083.68</v>
      </c>
      <c r="H36" s="5">
        <v>12.92</v>
      </c>
      <c r="I36" s="4">
        <f t="shared" si="33"/>
        <v>1292</v>
      </c>
      <c r="J36" s="3">
        <f t="shared" si="34"/>
        <v>-3791.6800000000003</v>
      </c>
      <c r="K36" s="3"/>
      <c r="L36" s="3"/>
      <c r="M36" s="2"/>
      <c r="P36" s="9"/>
    </row>
    <row r="37" spans="1:16" x14ac:dyDescent="0.25">
      <c r="A37" t="s">
        <v>24</v>
      </c>
      <c r="B37" t="s">
        <v>25</v>
      </c>
      <c r="C37" s="1">
        <v>44218</v>
      </c>
      <c r="D37">
        <v>100</v>
      </c>
      <c r="E37" s="5">
        <v>47.58</v>
      </c>
      <c r="F37" s="4">
        <v>19.95</v>
      </c>
      <c r="G37" s="3">
        <f t="shared" si="32"/>
        <v>4777.95</v>
      </c>
      <c r="H37" s="5">
        <v>12.92</v>
      </c>
      <c r="I37" s="4">
        <f t="shared" si="33"/>
        <v>1292</v>
      </c>
      <c r="J37" s="3">
        <f t="shared" si="34"/>
        <v>-3485.95</v>
      </c>
      <c r="K37" s="3"/>
      <c r="L37" s="3"/>
      <c r="M37" s="2"/>
      <c r="P37" s="9"/>
    </row>
    <row r="38" spans="1:16" x14ac:dyDescent="0.25">
      <c r="A38" t="s">
        <v>24</v>
      </c>
      <c r="B38" t="s">
        <v>25</v>
      </c>
      <c r="C38" s="1">
        <v>44230</v>
      </c>
      <c r="D38">
        <v>100</v>
      </c>
      <c r="E38" s="5">
        <v>48.026699999999998</v>
      </c>
      <c r="F38" s="4">
        <v>19.95</v>
      </c>
      <c r="G38" s="3">
        <f t="shared" si="29"/>
        <v>4822.62</v>
      </c>
      <c r="H38" s="5">
        <v>12.92</v>
      </c>
      <c r="I38" s="4">
        <f t="shared" si="30"/>
        <v>1292</v>
      </c>
      <c r="J38" s="3">
        <f t="shared" si="31"/>
        <v>-3530.62</v>
      </c>
      <c r="K38" s="3"/>
      <c r="L38" s="3"/>
      <c r="M38" s="2"/>
      <c r="O38" s="10"/>
      <c r="P38" s="9"/>
    </row>
    <row r="39" spans="1:16" x14ac:dyDescent="0.25">
      <c r="A39" t="s">
        <v>24</v>
      </c>
      <c r="B39" t="s">
        <v>25</v>
      </c>
      <c r="C39" s="1">
        <v>44246</v>
      </c>
      <c r="D39">
        <v>100</v>
      </c>
      <c r="E39" s="5">
        <v>45.23</v>
      </c>
      <c r="F39" s="4">
        <v>19.95</v>
      </c>
      <c r="G39" s="3">
        <f t="shared" si="29"/>
        <v>4542.95</v>
      </c>
      <c r="H39" s="5">
        <v>12.92</v>
      </c>
      <c r="I39" s="4">
        <f t="shared" si="30"/>
        <v>1292</v>
      </c>
      <c r="J39" s="3">
        <f t="shared" si="31"/>
        <v>-3250.95</v>
      </c>
      <c r="K39" s="3"/>
      <c r="L39" s="3"/>
      <c r="M39" s="2"/>
      <c r="O39" s="6"/>
      <c r="P39" s="9"/>
    </row>
    <row r="40" spans="1:16" x14ac:dyDescent="0.25">
      <c r="A40" t="s">
        <v>24</v>
      </c>
      <c r="B40" t="s">
        <v>25</v>
      </c>
      <c r="C40" s="1">
        <v>44253</v>
      </c>
      <c r="D40">
        <v>100</v>
      </c>
      <c r="E40" s="5">
        <v>43.99</v>
      </c>
      <c r="F40" s="4">
        <v>19.95</v>
      </c>
      <c r="G40" s="3">
        <f t="shared" si="29"/>
        <v>4418.95</v>
      </c>
      <c r="H40" s="5">
        <v>12.92</v>
      </c>
      <c r="I40" s="4">
        <f t="shared" si="30"/>
        <v>1292</v>
      </c>
      <c r="J40" s="3">
        <f t="shared" si="31"/>
        <v>-3126.95</v>
      </c>
      <c r="K40" s="3"/>
      <c r="L40" s="3"/>
      <c r="M40" s="2"/>
      <c r="O40" s="10"/>
      <c r="P40" s="9"/>
    </row>
    <row r="41" spans="1:16" x14ac:dyDescent="0.25">
      <c r="A41" t="s">
        <v>24</v>
      </c>
      <c r="B41" t="s">
        <v>25</v>
      </c>
      <c r="C41" s="1">
        <v>44460</v>
      </c>
      <c r="D41">
        <v>200</v>
      </c>
      <c r="E41" s="5">
        <v>37.33</v>
      </c>
      <c r="F41" s="4">
        <v>19.95</v>
      </c>
      <c r="G41" s="3">
        <f t="shared" si="29"/>
        <v>7485.95</v>
      </c>
      <c r="H41" s="5">
        <v>12.92</v>
      </c>
      <c r="I41" s="4">
        <f t="shared" si="30"/>
        <v>2584</v>
      </c>
      <c r="J41" s="3">
        <f t="shared" si="31"/>
        <v>-4901.95</v>
      </c>
      <c r="K41" s="3"/>
      <c r="L41" s="3"/>
      <c r="M41" s="2"/>
      <c r="O41" s="10"/>
      <c r="P41" s="9"/>
    </row>
    <row r="42" spans="1:16" x14ac:dyDescent="0.25">
      <c r="A42" t="s">
        <v>24</v>
      </c>
      <c r="B42" t="s">
        <v>25</v>
      </c>
      <c r="C42" s="1">
        <v>44537</v>
      </c>
      <c r="D42">
        <v>200</v>
      </c>
      <c r="E42" s="5">
        <v>29.54</v>
      </c>
      <c r="F42" s="4">
        <v>19.95</v>
      </c>
      <c r="G42" s="3">
        <f t="shared" ref="G42:G48" si="35">+D42*E42+F42</f>
        <v>5927.95</v>
      </c>
      <c r="H42" s="5">
        <v>12.92</v>
      </c>
      <c r="I42" s="4">
        <f t="shared" ref="I42:I48" si="36">+D42*H42</f>
        <v>2584</v>
      </c>
      <c r="J42" s="3">
        <f t="shared" ref="J42:J48" si="37">+I42-G42</f>
        <v>-3343.95</v>
      </c>
      <c r="K42" s="3">
        <f>SUM(G29:G42)</f>
        <v>78324.454999999987</v>
      </c>
      <c r="L42" s="3">
        <f>SUM(I29:I42)</f>
        <v>20672</v>
      </c>
      <c r="M42" s="2">
        <f t="shared" ref="M42" si="38">+L42/K42</f>
        <v>0.26392778602800371</v>
      </c>
      <c r="N42" s="7">
        <f t="shared" ref="N42" si="39">+L42-K42</f>
        <v>-57652.454999999987</v>
      </c>
      <c r="O42" s="6">
        <v>5933.48</v>
      </c>
      <c r="P42" s="9"/>
    </row>
    <row r="43" spans="1:16" x14ac:dyDescent="0.25">
      <c r="A43" t="s">
        <v>64</v>
      </c>
      <c r="B43" t="s">
        <v>65</v>
      </c>
      <c r="C43" s="1">
        <v>44665</v>
      </c>
      <c r="D43">
        <v>200</v>
      </c>
      <c r="E43" s="5">
        <v>0</v>
      </c>
      <c r="F43" s="4">
        <v>0</v>
      </c>
      <c r="G43" s="3">
        <f t="shared" ref="G43" si="40">+D43*E43+F43</f>
        <v>0</v>
      </c>
      <c r="H43" s="5">
        <v>0.73499999999999999</v>
      </c>
      <c r="I43" s="4">
        <f t="shared" ref="I43" si="41">+D43*H43</f>
        <v>147</v>
      </c>
      <c r="J43" s="3">
        <f t="shared" ref="J43" si="42">+I43-G43</f>
        <v>147</v>
      </c>
      <c r="K43" s="3">
        <f>SUM(G43)</f>
        <v>0</v>
      </c>
      <c r="L43" s="3">
        <f>SUM(I43)</f>
        <v>147</v>
      </c>
      <c r="M43" s="2"/>
      <c r="N43" s="7">
        <f t="shared" ref="N43" si="43">+L43-K43</f>
        <v>147</v>
      </c>
      <c r="O43" s="6"/>
      <c r="P43" s="9"/>
    </row>
    <row r="44" spans="1:16" x14ac:dyDescent="0.25">
      <c r="A44" t="s">
        <v>30</v>
      </c>
      <c r="B44" t="s">
        <v>31</v>
      </c>
      <c r="C44" s="1">
        <v>44516</v>
      </c>
      <c r="D44">
        <v>1000</v>
      </c>
      <c r="E44" s="5">
        <v>4.26</v>
      </c>
      <c r="F44" s="4">
        <v>19.95</v>
      </c>
      <c r="G44" s="3">
        <f t="shared" si="35"/>
        <v>4279.95</v>
      </c>
      <c r="H44" s="5">
        <v>2.02</v>
      </c>
      <c r="I44" s="4">
        <f t="shared" si="36"/>
        <v>2020</v>
      </c>
      <c r="J44" s="3">
        <f t="shared" si="37"/>
        <v>-2259.9499999999998</v>
      </c>
      <c r="K44" s="3"/>
      <c r="L44" s="3"/>
      <c r="M44" s="2"/>
      <c r="O44" s="6"/>
    </row>
    <row r="45" spans="1:16" x14ac:dyDescent="0.25">
      <c r="A45" t="s">
        <v>30</v>
      </c>
      <c r="B45" t="s">
        <v>31</v>
      </c>
      <c r="C45" s="1">
        <v>44610</v>
      </c>
      <c r="D45">
        <v>1000</v>
      </c>
      <c r="E45" s="5">
        <v>3.08</v>
      </c>
      <c r="F45" s="4">
        <v>19.95</v>
      </c>
      <c r="G45" s="3">
        <f t="shared" si="35"/>
        <v>3099.95</v>
      </c>
      <c r="H45" s="5">
        <v>2.02</v>
      </c>
      <c r="I45" s="4">
        <f t="shared" si="36"/>
        <v>2020</v>
      </c>
      <c r="J45" s="3">
        <f t="shared" si="37"/>
        <v>-1079.9499999999998</v>
      </c>
      <c r="K45" s="3"/>
      <c r="L45" s="3"/>
      <c r="M45" s="2"/>
      <c r="O45" s="6"/>
    </row>
    <row r="46" spans="1:16" x14ac:dyDescent="0.25">
      <c r="A46" t="s">
        <v>30</v>
      </c>
      <c r="B46" t="s">
        <v>31</v>
      </c>
      <c r="C46" s="1">
        <v>44663</v>
      </c>
      <c r="D46">
        <v>94</v>
      </c>
      <c r="E46" s="5">
        <v>0</v>
      </c>
      <c r="F46" s="4">
        <v>0</v>
      </c>
      <c r="G46" s="3">
        <f t="shared" ref="G46" si="44">+D46*E46+F46</f>
        <v>0</v>
      </c>
      <c r="H46" s="5">
        <v>2.02</v>
      </c>
      <c r="I46" s="4">
        <f t="shared" ref="I46" si="45">+D46*H46</f>
        <v>189.88</v>
      </c>
      <c r="J46" s="3">
        <f t="shared" ref="J46" si="46">+I46-G46</f>
        <v>189.88</v>
      </c>
      <c r="K46" s="3">
        <f>SUM(G44:G46)</f>
        <v>7379.9</v>
      </c>
      <c r="L46" s="3">
        <f>SUM(I44:I46)</f>
        <v>4229.88</v>
      </c>
      <c r="M46" s="2">
        <f t="shared" ref="M46" si="47">+L46/K46</f>
        <v>0.5731622379707042</v>
      </c>
      <c r="N46" s="7">
        <f t="shared" ref="N46" si="48">+L46-K46</f>
        <v>-3150.0199999999995</v>
      </c>
      <c r="O46" s="6">
        <v>167.14</v>
      </c>
    </row>
    <row r="47" spans="1:16" x14ac:dyDescent="0.25">
      <c r="A47" t="s">
        <v>34</v>
      </c>
      <c r="B47" t="s">
        <v>35</v>
      </c>
      <c r="C47" s="1">
        <v>44610</v>
      </c>
      <c r="D47">
        <v>1000</v>
      </c>
      <c r="E47" s="5">
        <v>9.85</v>
      </c>
      <c r="F47" s="4">
        <v>19.95</v>
      </c>
      <c r="G47" s="3">
        <f t="shared" ref="G47" si="49">+D47*E47+F47</f>
        <v>9869.9500000000007</v>
      </c>
      <c r="H47" s="5">
        <v>8.8000000000000007</v>
      </c>
      <c r="I47" s="4">
        <f t="shared" ref="I47" si="50">+D47*H47</f>
        <v>8800</v>
      </c>
      <c r="J47" s="3">
        <f t="shared" ref="J47" si="51">+I47-G47</f>
        <v>-1069.9500000000007</v>
      </c>
      <c r="K47" s="3"/>
      <c r="L47" s="3"/>
      <c r="M47" s="2"/>
      <c r="O47" s="6"/>
    </row>
    <row r="48" spans="1:16" x14ac:dyDescent="0.25">
      <c r="A48" t="s">
        <v>34</v>
      </c>
      <c r="B48" t="s">
        <v>35</v>
      </c>
      <c r="C48" s="1">
        <v>44616</v>
      </c>
      <c r="D48">
        <v>1000</v>
      </c>
      <c r="E48" s="5">
        <v>9.73</v>
      </c>
      <c r="F48" s="4">
        <v>19.95</v>
      </c>
      <c r="G48" s="3">
        <f t="shared" si="35"/>
        <v>9749.9500000000007</v>
      </c>
      <c r="H48" s="5">
        <v>8.8000000000000007</v>
      </c>
      <c r="I48" s="4">
        <f t="shared" si="36"/>
        <v>8800</v>
      </c>
      <c r="J48" s="3">
        <f t="shared" si="37"/>
        <v>-949.95000000000073</v>
      </c>
      <c r="K48" s="3"/>
      <c r="L48" s="3"/>
      <c r="M48" s="2"/>
      <c r="O48" s="6"/>
    </row>
    <row r="49" spans="1:15" x14ac:dyDescent="0.25">
      <c r="A49" t="s">
        <v>34</v>
      </c>
      <c r="B49" t="s">
        <v>35</v>
      </c>
      <c r="C49" s="1">
        <v>44623</v>
      </c>
      <c r="D49">
        <v>1000</v>
      </c>
      <c r="E49" s="5">
        <v>9.6300000000000008</v>
      </c>
      <c r="F49" s="4">
        <v>19.95</v>
      </c>
      <c r="G49" s="3">
        <f t="shared" ref="G49" si="52">+D49*E49+F49</f>
        <v>9649.9500000000007</v>
      </c>
      <c r="H49" s="5">
        <v>8.8000000000000007</v>
      </c>
      <c r="I49" s="4">
        <f t="shared" ref="I49" si="53">+D49*H49</f>
        <v>8800</v>
      </c>
      <c r="J49" s="3">
        <f t="shared" ref="J49" si="54">+I49-G49</f>
        <v>-849.95000000000073</v>
      </c>
      <c r="K49" s="3"/>
      <c r="L49" s="3"/>
      <c r="M49" s="2"/>
      <c r="O49" s="6"/>
    </row>
    <row r="50" spans="1:15" x14ac:dyDescent="0.25">
      <c r="A50" t="s">
        <v>34</v>
      </c>
      <c r="B50" t="s">
        <v>35</v>
      </c>
      <c r="C50" s="1">
        <v>44628</v>
      </c>
      <c r="D50">
        <v>1000</v>
      </c>
      <c r="E50" s="5">
        <v>9.3000000000000007</v>
      </c>
      <c r="F50" s="4">
        <v>19.95</v>
      </c>
      <c r="G50" s="3">
        <f t="shared" ref="G50:G53" si="55">+D50*E50+F50</f>
        <v>9319.9500000000007</v>
      </c>
      <c r="H50" s="5">
        <v>8.8000000000000007</v>
      </c>
      <c r="I50" s="4">
        <f t="shared" ref="I50:I53" si="56">+D50*H50</f>
        <v>8800</v>
      </c>
      <c r="J50" s="3">
        <f t="shared" ref="J50:J53" si="57">+I50-G50</f>
        <v>-519.95000000000073</v>
      </c>
      <c r="K50" s="3"/>
      <c r="L50" s="3"/>
      <c r="M50" s="2"/>
      <c r="O50" s="6"/>
    </row>
    <row r="51" spans="1:15" x14ac:dyDescent="0.25">
      <c r="A51" t="s">
        <v>34</v>
      </c>
      <c r="B51" t="s">
        <v>35</v>
      </c>
      <c r="C51" s="1">
        <v>44644</v>
      </c>
      <c r="D51">
        <v>3226</v>
      </c>
      <c r="E51" s="5">
        <v>9.3000000000000007</v>
      </c>
      <c r="F51" s="4">
        <v>0</v>
      </c>
      <c r="G51" s="3">
        <f t="shared" si="55"/>
        <v>30001.800000000003</v>
      </c>
      <c r="H51" s="5">
        <v>8.8000000000000007</v>
      </c>
      <c r="I51" s="4">
        <f t="shared" si="56"/>
        <v>28388.800000000003</v>
      </c>
      <c r="J51" s="3">
        <f t="shared" si="57"/>
        <v>-1613</v>
      </c>
      <c r="K51" s="3">
        <f>SUM(G47:G51)</f>
        <v>68591.600000000006</v>
      </c>
      <c r="L51" s="3">
        <f>SUM(I47:I51)</f>
        <v>63588.800000000003</v>
      </c>
      <c r="M51" s="2">
        <f t="shared" ref="M51" si="58">+L51/K51</f>
        <v>0.92706395535313357</v>
      </c>
      <c r="N51" s="7">
        <f t="shared" ref="N51" si="59">+L51-K51</f>
        <v>-5002.8000000000029</v>
      </c>
      <c r="O51" s="6"/>
    </row>
    <row r="52" spans="1:15" x14ac:dyDescent="0.25">
      <c r="A52" t="s">
        <v>59</v>
      </c>
      <c r="B52" t="s">
        <v>50</v>
      </c>
      <c r="C52" s="1">
        <v>44684</v>
      </c>
      <c r="D52">
        <v>75</v>
      </c>
      <c r="E52" s="5">
        <v>93.14</v>
      </c>
      <c r="F52" s="4">
        <v>19.95</v>
      </c>
      <c r="G52" s="3">
        <f t="shared" si="55"/>
        <v>7005.45</v>
      </c>
      <c r="H52" s="5">
        <v>83.75</v>
      </c>
      <c r="I52" s="4">
        <f t="shared" si="56"/>
        <v>6281.25</v>
      </c>
      <c r="J52" s="3">
        <f t="shared" si="57"/>
        <v>-724.19999999999982</v>
      </c>
      <c r="K52" s="3"/>
      <c r="L52" s="3"/>
      <c r="M52" s="2"/>
      <c r="O52" s="6"/>
    </row>
    <row r="53" spans="1:15" x14ac:dyDescent="0.25">
      <c r="A53" t="s">
        <v>59</v>
      </c>
      <c r="B53" t="s">
        <v>50</v>
      </c>
      <c r="C53" s="1">
        <v>44691</v>
      </c>
      <c r="D53">
        <v>75</v>
      </c>
      <c r="E53" s="5">
        <v>89.02</v>
      </c>
      <c r="F53" s="4">
        <v>19.95</v>
      </c>
      <c r="G53" s="3">
        <f t="shared" si="55"/>
        <v>6696.45</v>
      </c>
      <c r="H53" s="5">
        <v>83.75</v>
      </c>
      <c r="I53" s="4">
        <f t="shared" si="56"/>
        <v>6281.25</v>
      </c>
      <c r="J53" s="3">
        <f t="shared" si="57"/>
        <v>-415.19999999999982</v>
      </c>
      <c r="K53" s="3"/>
      <c r="L53" s="3"/>
      <c r="M53" s="2"/>
      <c r="O53" s="6"/>
    </row>
    <row r="54" spans="1:15" x14ac:dyDescent="0.25">
      <c r="A54" t="s">
        <v>59</v>
      </c>
      <c r="B54" t="s">
        <v>50</v>
      </c>
      <c r="C54" s="1">
        <v>44726</v>
      </c>
      <c r="D54">
        <v>75</v>
      </c>
      <c r="E54" s="5">
        <v>83.97</v>
      </c>
      <c r="F54" s="4">
        <v>19.95</v>
      </c>
      <c r="G54" s="3">
        <f t="shared" ref="G54:G56" si="60">+D54*E54+F54</f>
        <v>6317.7</v>
      </c>
      <c r="H54" s="5">
        <v>83.75</v>
      </c>
      <c r="I54" s="4">
        <f t="shared" ref="I54:I56" si="61">+D54*H54</f>
        <v>6281.25</v>
      </c>
      <c r="J54" s="3">
        <f t="shared" ref="J54:J56" si="62">+I54-G54</f>
        <v>-36.449999999999818</v>
      </c>
      <c r="K54" s="3">
        <f>SUM(G52:G54)</f>
        <v>20019.599999999999</v>
      </c>
      <c r="L54" s="3">
        <f>SUM(I52:I54)</f>
        <v>18843.75</v>
      </c>
      <c r="M54" s="2">
        <f t="shared" ref="M54" si="63">+L54/K54</f>
        <v>0.9412650602409639</v>
      </c>
      <c r="N54" s="7">
        <f t="shared" ref="N54" si="64">+L54-K54</f>
        <v>-1175.8499999999985</v>
      </c>
      <c r="O54" s="6">
        <v>55.64</v>
      </c>
    </row>
    <row r="55" spans="1:15" x14ac:dyDescent="0.25">
      <c r="A55" t="s">
        <v>62</v>
      </c>
      <c r="B55" t="s">
        <v>63</v>
      </c>
      <c r="C55" s="1">
        <v>44684</v>
      </c>
      <c r="D55">
        <v>20</v>
      </c>
      <c r="E55" s="5">
        <v>294.98</v>
      </c>
      <c r="F55" s="4">
        <v>19.95</v>
      </c>
      <c r="G55" s="3">
        <f t="shared" si="60"/>
        <v>5919.55</v>
      </c>
      <c r="H55" s="5">
        <v>273.52</v>
      </c>
      <c r="I55" s="4">
        <f t="shared" si="61"/>
        <v>5470.4</v>
      </c>
      <c r="J55" s="3">
        <f t="shared" si="62"/>
        <v>-449.15000000000055</v>
      </c>
      <c r="K55" s="3"/>
      <c r="L55" s="3"/>
      <c r="M55" s="2"/>
      <c r="O55" s="6"/>
    </row>
    <row r="56" spans="1:15" x14ac:dyDescent="0.25">
      <c r="A56" t="s">
        <v>62</v>
      </c>
      <c r="B56" t="s">
        <v>63</v>
      </c>
      <c r="C56" s="1">
        <v>44691</v>
      </c>
      <c r="D56">
        <v>20</v>
      </c>
      <c r="E56" s="5">
        <v>287.06</v>
      </c>
      <c r="F56" s="4">
        <v>19.95</v>
      </c>
      <c r="G56" s="3">
        <f t="shared" si="60"/>
        <v>5761.15</v>
      </c>
      <c r="H56" s="5">
        <v>273.52</v>
      </c>
      <c r="I56" s="4">
        <f t="shared" si="61"/>
        <v>5470.4</v>
      </c>
      <c r="J56" s="3">
        <f t="shared" si="62"/>
        <v>-290.75</v>
      </c>
      <c r="K56" s="3"/>
      <c r="L56" s="3"/>
      <c r="M56" s="2"/>
      <c r="O56" s="6"/>
    </row>
    <row r="57" spans="1:15" x14ac:dyDescent="0.25">
      <c r="A57" t="s">
        <v>62</v>
      </c>
      <c r="B57" t="s">
        <v>63</v>
      </c>
      <c r="C57" s="1">
        <v>44726</v>
      </c>
      <c r="D57">
        <v>20</v>
      </c>
      <c r="E57" s="5">
        <v>272.8</v>
      </c>
      <c r="F57" s="4">
        <v>19.95</v>
      </c>
      <c r="G57" s="3">
        <f t="shared" ref="G57" si="65">+D57*E57+F57</f>
        <v>5475.95</v>
      </c>
      <c r="H57" s="5">
        <v>273.52</v>
      </c>
      <c r="I57" s="4">
        <f t="shared" ref="I57" si="66">+D57*H57</f>
        <v>5470.4</v>
      </c>
      <c r="J57" s="3">
        <f t="shared" ref="J57" si="67">+I57-G57</f>
        <v>-5.5500000000001819</v>
      </c>
      <c r="K57" s="3">
        <f>SUM(G55:G57)</f>
        <v>17156.650000000001</v>
      </c>
      <c r="L57" s="3">
        <f>SUM(I55:I57)</f>
        <v>16411.199999999997</v>
      </c>
      <c r="M57" s="2">
        <f t="shared" ref="M57" si="68">+L57/K57</f>
        <v>0.95655037551037037</v>
      </c>
      <c r="N57" s="7">
        <f t="shared" ref="N57" si="69">+L57-K57</f>
        <v>-745.45000000000437</v>
      </c>
      <c r="O57" s="6"/>
    </row>
    <row r="58" spans="1:15" x14ac:dyDescent="0.25">
      <c r="C58" s="1"/>
      <c r="G58" s="3"/>
      <c r="H58" s="5"/>
      <c r="K58" s="3"/>
      <c r="L58" s="3"/>
      <c r="M58" s="2"/>
    </row>
    <row r="59" spans="1:15" x14ac:dyDescent="0.25">
      <c r="C59" s="1"/>
      <c r="G59" s="3"/>
      <c r="K59" s="3"/>
      <c r="L59" s="3"/>
      <c r="M59" s="2"/>
    </row>
    <row r="60" spans="1:15" x14ac:dyDescent="0.25">
      <c r="G60" s="4">
        <f>SUM(G7:G59)</f>
        <v>271865.80500000017</v>
      </c>
      <c r="I60" s="4">
        <f>SUM(I7:I59)</f>
        <v>198361.42999999996</v>
      </c>
      <c r="J60" s="4">
        <f>SUM(J7:J59)</f>
        <v>-73504.374999999956</v>
      </c>
      <c r="K60" s="4">
        <f>SUM(K7:K59)</f>
        <v>271865.80499999999</v>
      </c>
      <c r="L60" s="4">
        <f>SUM(L7:L59)</f>
        <v>198361.43</v>
      </c>
      <c r="M60" s="2">
        <f t="shared" ref="M60" si="70">+L60/K60</f>
        <v>0.72962993635775564</v>
      </c>
      <c r="N60" s="7">
        <f>SUM(N7:N59)</f>
        <v>-73504.374999999971</v>
      </c>
      <c r="O60" s="7">
        <f>SUM(O7:O59)</f>
        <v>6156.26</v>
      </c>
    </row>
    <row r="61" spans="1:15" x14ac:dyDescent="0.25">
      <c r="A61" t="s">
        <v>12</v>
      </c>
      <c r="L61" t="s">
        <v>13</v>
      </c>
    </row>
    <row r="63" spans="1:15" x14ac:dyDescent="0.25">
      <c r="C63" t="s">
        <v>9</v>
      </c>
      <c r="E63" s="5" t="s">
        <v>10</v>
      </c>
      <c r="F63" s="4" t="s">
        <v>4</v>
      </c>
      <c r="I63" s="4" t="s">
        <v>14</v>
      </c>
      <c r="J63" s="3" t="s">
        <v>8</v>
      </c>
      <c r="L63" s="3"/>
    </row>
    <row r="65" spans="1:16" x14ac:dyDescent="0.25">
      <c r="A65" t="s">
        <v>42</v>
      </c>
      <c r="B65" t="s">
        <v>43</v>
      </c>
      <c r="C65" s="1">
        <v>44385</v>
      </c>
      <c r="D65">
        <v>4000</v>
      </c>
      <c r="E65" s="5">
        <v>2.23</v>
      </c>
      <c r="F65" s="4">
        <v>19.95</v>
      </c>
      <c r="G65" s="3">
        <f t="shared" ref="G65" si="71">+D65*E65-F65</f>
        <v>8900.0499999999993</v>
      </c>
      <c r="I65" s="6">
        <v>8938.73</v>
      </c>
      <c r="J65" s="6">
        <f t="shared" ref="J65:J76" si="72">+G65-I65</f>
        <v>-38.680000000000291</v>
      </c>
    </row>
    <row r="66" spans="1:16" x14ac:dyDescent="0.25">
      <c r="A66" t="s">
        <v>38</v>
      </c>
      <c r="B66" t="s">
        <v>39</v>
      </c>
      <c r="C66" s="1">
        <v>44390</v>
      </c>
      <c r="D66">
        <v>5000</v>
      </c>
      <c r="E66" s="5">
        <v>1</v>
      </c>
      <c r="F66" s="4">
        <v>19.95</v>
      </c>
      <c r="G66" s="3">
        <f t="shared" ref="G66:G87" si="73">+D66*E66-F66</f>
        <v>4980.05</v>
      </c>
      <c r="I66" s="3">
        <v>5236.45</v>
      </c>
      <c r="J66" s="6">
        <f t="shared" si="72"/>
        <v>-256.39999999999964</v>
      </c>
      <c r="O66" s="10"/>
      <c r="P66" s="3"/>
    </row>
    <row r="67" spans="1:16" x14ac:dyDescent="0.25">
      <c r="A67" t="s">
        <v>44</v>
      </c>
      <c r="B67" t="s">
        <v>45</v>
      </c>
      <c r="C67" s="1">
        <v>44390</v>
      </c>
      <c r="D67">
        <v>1200</v>
      </c>
      <c r="E67" s="5">
        <v>7.18</v>
      </c>
      <c r="F67" s="4">
        <v>19.95</v>
      </c>
      <c r="G67" s="3">
        <f t="shared" si="73"/>
        <v>8596.0499999999993</v>
      </c>
      <c r="I67" s="3">
        <v>6811.05</v>
      </c>
      <c r="J67" s="6">
        <f t="shared" si="72"/>
        <v>1784.9999999999991</v>
      </c>
      <c r="P67" s="3"/>
    </row>
    <row r="68" spans="1:16" x14ac:dyDescent="0.25">
      <c r="A68" t="s">
        <v>30</v>
      </c>
      <c r="B68" t="s">
        <v>31</v>
      </c>
      <c r="C68" s="1">
        <v>44390</v>
      </c>
      <c r="D68">
        <v>2302</v>
      </c>
      <c r="E68" s="5">
        <v>4.38</v>
      </c>
      <c r="F68" s="4">
        <v>29.95</v>
      </c>
      <c r="G68" s="3">
        <f t="shared" si="73"/>
        <v>10052.81</v>
      </c>
      <c r="I68" s="3">
        <v>10154.15</v>
      </c>
      <c r="J68" s="6">
        <f t="shared" si="72"/>
        <v>-101.34000000000015</v>
      </c>
      <c r="P68" s="3"/>
    </row>
    <row r="69" spans="1:16" x14ac:dyDescent="0.25">
      <c r="A69" t="s">
        <v>30</v>
      </c>
      <c r="B69" t="s">
        <v>31</v>
      </c>
      <c r="C69" s="1">
        <v>44391</v>
      </c>
      <c r="D69">
        <v>1725</v>
      </c>
      <c r="E69" s="5">
        <v>4.38</v>
      </c>
      <c r="F69" s="4">
        <v>0</v>
      </c>
      <c r="G69" s="3">
        <f t="shared" ref="G69:G71" si="74">+D69*E69-F69</f>
        <v>7555.5</v>
      </c>
      <c r="I69" s="6">
        <v>7005.65</v>
      </c>
      <c r="J69" s="6">
        <f t="shared" ref="J69:J71" si="75">+G69-I69</f>
        <v>549.85000000000036</v>
      </c>
      <c r="M69" s="7"/>
      <c r="N69" s="3"/>
    </row>
    <row r="70" spans="1:16" x14ac:dyDescent="0.25">
      <c r="A70" t="s">
        <v>36</v>
      </c>
      <c r="B70" t="s">
        <v>37</v>
      </c>
      <c r="C70" s="1">
        <v>44391</v>
      </c>
      <c r="D70">
        <v>6000</v>
      </c>
      <c r="E70" s="5">
        <v>1.19</v>
      </c>
      <c r="F70" s="4">
        <v>19.95</v>
      </c>
      <c r="G70" s="3">
        <f t="shared" si="74"/>
        <v>7120.05</v>
      </c>
      <c r="I70" s="6">
        <v>7044.9</v>
      </c>
      <c r="J70" s="6">
        <f t="shared" si="75"/>
        <v>75.150000000000546</v>
      </c>
      <c r="M70" s="7"/>
      <c r="N70" s="3"/>
    </row>
    <row r="71" spans="1:16" x14ac:dyDescent="0.25">
      <c r="A71" t="s">
        <v>20</v>
      </c>
      <c r="B71" t="s">
        <v>21</v>
      </c>
      <c r="C71" s="1">
        <v>44400</v>
      </c>
      <c r="D71">
        <v>700</v>
      </c>
      <c r="E71" s="5">
        <v>39.46</v>
      </c>
      <c r="F71" s="4">
        <v>33.14</v>
      </c>
      <c r="G71" s="3">
        <f t="shared" si="74"/>
        <v>27588.86</v>
      </c>
      <c r="I71" s="6">
        <v>30210.05</v>
      </c>
      <c r="J71" s="6">
        <f t="shared" si="75"/>
        <v>-2621.1899999999987</v>
      </c>
      <c r="M71" s="7"/>
      <c r="N71" s="3"/>
    </row>
    <row r="72" spans="1:16" x14ac:dyDescent="0.25">
      <c r="A72" t="s">
        <v>48</v>
      </c>
      <c r="B72" t="s">
        <v>49</v>
      </c>
      <c r="C72" s="1">
        <v>44403</v>
      </c>
      <c r="D72">
        <v>700</v>
      </c>
      <c r="E72" s="5">
        <v>6.43</v>
      </c>
      <c r="F72" s="4">
        <v>19.95</v>
      </c>
      <c r="G72" s="3">
        <f t="shared" si="73"/>
        <v>4481.05</v>
      </c>
      <c r="I72" s="6">
        <v>0</v>
      </c>
      <c r="J72" s="6">
        <f t="shared" si="72"/>
        <v>4481.05</v>
      </c>
      <c r="M72" s="7"/>
      <c r="N72" s="3"/>
    </row>
    <row r="73" spans="1:16" x14ac:dyDescent="0.25">
      <c r="A73" t="s">
        <v>28</v>
      </c>
      <c r="B73" t="s">
        <v>29</v>
      </c>
      <c r="C73" s="1">
        <v>44410</v>
      </c>
      <c r="D73">
        <v>1200</v>
      </c>
      <c r="E73" s="5">
        <v>12.99</v>
      </c>
      <c r="F73" s="4">
        <v>29.95</v>
      </c>
      <c r="G73" s="3">
        <f t="shared" si="73"/>
        <v>15558.05</v>
      </c>
      <c r="I73" s="6">
        <v>14691.85</v>
      </c>
      <c r="J73" s="6">
        <f t="shared" si="72"/>
        <v>866.19999999999891</v>
      </c>
      <c r="M73" s="7"/>
      <c r="N73" s="3"/>
    </row>
    <row r="74" spans="1:16" x14ac:dyDescent="0.25">
      <c r="A74" t="s">
        <v>40</v>
      </c>
      <c r="B74" t="s">
        <v>41</v>
      </c>
      <c r="C74" s="1">
        <v>44412</v>
      </c>
      <c r="D74">
        <v>2400</v>
      </c>
      <c r="E74" s="5">
        <v>5.95</v>
      </c>
      <c r="F74" s="4">
        <v>29.95</v>
      </c>
      <c r="G74" s="3">
        <f t="shared" si="73"/>
        <v>14250.05</v>
      </c>
      <c r="I74" s="6">
        <v>13683.85</v>
      </c>
      <c r="J74" s="6">
        <f t="shared" si="72"/>
        <v>566.19999999999891</v>
      </c>
      <c r="M74" s="7"/>
      <c r="N74" s="3"/>
    </row>
    <row r="75" spans="1:16" x14ac:dyDescent="0.25">
      <c r="A75" t="s">
        <v>53</v>
      </c>
      <c r="B75" t="s">
        <v>54</v>
      </c>
      <c r="C75" s="1">
        <v>44414</v>
      </c>
      <c r="D75">
        <v>2000</v>
      </c>
      <c r="E75" s="5">
        <v>2.2200000000000002</v>
      </c>
      <c r="F75" s="4">
        <v>19.95</v>
      </c>
      <c r="G75" s="3">
        <f t="shared" si="73"/>
        <v>4420.05</v>
      </c>
      <c r="I75" s="6">
        <v>4439.95</v>
      </c>
      <c r="J75" s="6">
        <f t="shared" si="72"/>
        <v>-19.899999999999636</v>
      </c>
      <c r="M75" s="7"/>
      <c r="N75" s="3"/>
    </row>
    <row r="76" spans="1:16" x14ac:dyDescent="0.25">
      <c r="A76" t="s">
        <v>22</v>
      </c>
      <c r="B76" t="s">
        <v>23</v>
      </c>
      <c r="C76" s="1">
        <v>44414</v>
      </c>
      <c r="D76">
        <v>900</v>
      </c>
      <c r="E76" s="5">
        <v>12.55</v>
      </c>
      <c r="F76" s="4">
        <v>29.95</v>
      </c>
      <c r="G76" s="3">
        <f t="shared" si="73"/>
        <v>11265.05</v>
      </c>
      <c r="I76" s="6">
        <v>14477.82</v>
      </c>
      <c r="J76" s="6">
        <f t="shared" si="72"/>
        <v>-3212.7700000000004</v>
      </c>
      <c r="M76" s="7"/>
      <c r="N76" s="3"/>
    </row>
    <row r="77" spans="1:16" x14ac:dyDescent="0.25">
      <c r="A77" t="s">
        <v>22</v>
      </c>
      <c r="B77" t="s">
        <v>23</v>
      </c>
      <c r="C77" s="1">
        <v>44414</v>
      </c>
      <c r="D77">
        <v>1236</v>
      </c>
      <c r="E77" s="5">
        <v>12.59</v>
      </c>
      <c r="F77" s="4">
        <v>29.95</v>
      </c>
      <c r="G77" s="3">
        <f t="shared" si="73"/>
        <v>15531.289999999999</v>
      </c>
      <c r="I77" s="6">
        <v>16721.849999999999</v>
      </c>
      <c r="J77" s="6">
        <f t="shared" ref="J77" si="76">+G77-I77</f>
        <v>-1190.5599999999995</v>
      </c>
      <c r="M77" s="7"/>
      <c r="N77" s="3"/>
    </row>
    <row r="78" spans="1:16" x14ac:dyDescent="0.25">
      <c r="A78" t="s">
        <v>44</v>
      </c>
      <c r="B78" t="s">
        <v>45</v>
      </c>
      <c r="C78" s="1">
        <v>44424</v>
      </c>
      <c r="D78">
        <v>2400</v>
      </c>
      <c r="E78" s="5">
        <v>6.79</v>
      </c>
      <c r="F78" s="4">
        <v>29.95</v>
      </c>
      <c r="G78" s="3">
        <f t="shared" si="73"/>
        <v>16266.05</v>
      </c>
      <c r="I78" s="3">
        <v>15755.85</v>
      </c>
      <c r="J78" s="6">
        <f t="shared" ref="J78:J96" si="77">+G78-I78</f>
        <v>510.19999999999891</v>
      </c>
      <c r="M78" s="7"/>
      <c r="N78" s="3"/>
    </row>
    <row r="79" spans="1:16" x14ac:dyDescent="0.25">
      <c r="A79" t="s">
        <v>59</v>
      </c>
      <c r="B79" t="s">
        <v>50</v>
      </c>
      <c r="C79" s="1">
        <v>44439</v>
      </c>
      <c r="D79">
        <v>500</v>
      </c>
      <c r="E79" s="5">
        <v>97.09</v>
      </c>
      <c r="F79" s="4">
        <v>58.26</v>
      </c>
      <c r="G79" s="3">
        <f t="shared" si="73"/>
        <v>48486.74</v>
      </c>
      <c r="I79" s="3">
        <v>47595.11</v>
      </c>
      <c r="J79" s="6">
        <f t="shared" si="77"/>
        <v>891.62999999999738</v>
      </c>
      <c r="P79" s="3"/>
    </row>
    <row r="80" spans="1:16" x14ac:dyDescent="0.25">
      <c r="A80" t="s">
        <v>44</v>
      </c>
      <c r="B80" t="s">
        <v>45</v>
      </c>
      <c r="C80" s="1">
        <v>44469</v>
      </c>
      <c r="D80">
        <v>1000</v>
      </c>
      <c r="E80" s="5">
        <v>6.15</v>
      </c>
      <c r="F80" s="4">
        <v>19.95</v>
      </c>
      <c r="G80" s="3">
        <f t="shared" si="73"/>
        <v>6130.05</v>
      </c>
      <c r="I80" s="3">
        <v>5999.95</v>
      </c>
      <c r="J80" s="6">
        <f t="shared" si="77"/>
        <v>130.10000000000036</v>
      </c>
      <c r="P80" s="3"/>
    </row>
    <row r="81" spans="1:15" x14ac:dyDescent="0.25">
      <c r="A81" t="s">
        <v>40</v>
      </c>
      <c r="B81" t="s">
        <v>41</v>
      </c>
      <c r="C81" s="1">
        <v>44475</v>
      </c>
      <c r="D81">
        <v>4000</v>
      </c>
      <c r="E81" s="5">
        <v>5.75</v>
      </c>
      <c r="F81" s="4">
        <v>29.95</v>
      </c>
      <c r="G81" s="3">
        <f t="shared" si="73"/>
        <v>22970.05</v>
      </c>
      <c r="I81" s="6">
        <v>22334.65</v>
      </c>
      <c r="J81" s="6">
        <f t="shared" ref="J81:J87" si="78">+G81-I81</f>
        <v>635.39999999999782</v>
      </c>
      <c r="M81" s="7"/>
      <c r="N81" s="3"/>
    </row>
    <row r="82" spans="1:15" x14ac:dyDescent="0.25">
      <c r="A82" t="s">
        <v>34</v>
      </c>
      <c r="B82" t="s">
        <v>35</v>
      </c>
      <c r="C82" s="1">
        <v>44489</v>
      </c>
      <c r="D82">
        <v>6083</v>
      </c>
      <c r="E82" s="5">
        <v>9.4600000000000009</v>
      </c>
      <c r="F82" s="4">
        <v>69.06</v>
      </c>
      <c r="G82" s="3">
        <f t="shared" si="73"/>
        <v>57476.12000000001</v>
      </c>
      <c r="I82" s="6">
        <v>55119.4</v>
      </c>
      <c r="J82" s="6">
        <f t="shared" si="78"/>
        <v>2356.7200000000084</v>
      </c>
      <c r="M82" s="7"/>
      <c r="N82" s="3"/>
    </row>
    <row r="83" spans="1:15" x14ac:dyDescent="0.25">
      <c r="A83" t="s">
        <v>32</v>
      </c>
      <c r="B83" t="s">
        <v>33</v>
      </c>
      <c r="C83" s="1">
        <v>44489</v>
      </c>
      <c r="D83">
        <v>6000</v>
      </c>
      <c r="E83" s="5">
        <v>1.635</v>
      </c>
      <c r="F83" s="4">
        <v>19.95</v>
      </c>
      <c r="G83" s="3">
        <f t="shared" si="73"/>
        <v>9790.0499999999993</v>
      </c>
      <c r="I83" s="6">
        <v>8889.9</v>
      </c>
      <c r="J83" s="6">
        <f t="shared" si="78"/>
        <v>900.14999999999964</v>
      </c>
      <c r="M83" s="7"/>
      <c r="N83" s="3"/>
    </row>
    <row r="84" spans="1:15" x14ac:dyDescent="0.25">
      <c r="A84" t="s">
        <v>32</v>
      </c>
      <c r="B84" t="s">
        <v>33</v>
      </c>
      <c r="C84" s="1">
        <v>44490</v>
      </c>
      <c r="D84">
        <v>9000</v>
      </c>
      <c r="E84" s="5">
        <v>1.62</v>
      </c>
      <c r="F84" s="4">
        <v>10</v>
      </c>
      <c r="G84" s="3">
        <f t="shared" si="73"/>
        <v>14570.000000000002</v>
      </c>
      <c r="I84" s="6">
        <v>13529.85</v>
      </c>
      <c r="J84" s="6">
        <f t="shared" si="78"/>
        <v>1040.1500000000015</v>
      </c>
      <c r="M84" s="7"/>
      <c r="N84" s="3"/>
    </row>
    <row r="85" spans="1:15" x14ac:dyDescent="0.25">
      <c r="A85" t="s">
        <v>32</v>
      </c>
      <c r="B85" t="s">
        <v>33</v>
      </c>
      <c r="C85" s="1">
        <v>44494</v>
      </c>
      <c r="D85">
        <v>18555</v>
      </c>
      <c r="E85" s="5">
        <v>1.635</v>
      </c>
      <c r="F85" s="4">
        <v>36.409999999999997</v>
      </c>
      <c r="G85" s="3">
        <f t="shared" si="73"/>
        <v>30301.014999999999</v>
      </c>
      <c r="I85" s="6">
        <v>28451</v>
      </c>
      <c r="J85" s="6">
        <f t="shared" si="78"/>
        <v>1850.0149999999994</v>
      </c>
      <c r="M85" s="7"/>
      <c r="N85" s="3"/>
    </row>
    <row r="86" spans="1:15" x14ac:dyDescent="0.25">
      <c r="A86" t="s">
        <v>58</v>
      </c>
      <c r="B86" t="s">
        <v>57</v>
      </c>
      <c r="C86" s="1">
        <v>44511</v>
      </c>
      <c r="D86">
        <v>1200</v>
      </c>
      <c r="E86" s="5">
        <v>25.27</v>
      </c>
      <c r="F86" s="4">
        <v>36.39</v>
      </c>
      <c r="G86" s="3">
        <f t="shared" si="73"/>
        <v>30287.61</v>
      </c>
      <c r="I86" s="6">
        <v>29193.7</v>
      </c>
      <c r="J86" s="6">
        <f t="shared" si="78"/>
        <v>1093.9099999999999</v>
      </c>
      <c r="M86" s="7"/>
      <c r="N86" s="3"/>
    </row>
    <row r="87" spans="1:15" x14ac:dyDescent="0.25">
      <c r="A87" t="s">
        <v>55</v>
      </c>
      <c r="B87" t="s">
        <v>56</v>
      </c>
      <c r="C87" s="1">
        <v>44516</v>
      </c>
      <c r="D87">
        <v>4000</v>
      </c>
      <c r="E87" s="5">
        <v>1.635</v>
      </c>
      <c r="F87" s="4">
        <v>19.95</v>
      </c>
      <c r="G87" s="3">
        <f t="shared" si="73"/>
        <v>6520.05</v>
      </c>
      <c r="I87" s="6">
        <v>6399.95</v>
      </c>
      <c r="J87" s="6">
        <f t="shared" si="78"/>
        <v>120.10000000000036</v>
      </c>
      <c r="M87" s="7"/>
      <c r="N87" s="3"/>
    </row>
    <row r="88" spans="1:15" x14ac:dyDescent="0.25">
      <c r="A88" t="s">
        <v>55</v>
      </c>
      <c r="B88" t="s">
        <v>56</v>
      </c>
      <c r="C88" s="1">
        <v>44516</v>
      </c>
      <c r="D88">
        <v>4000</v>
      </c>
      <c r="E88" s="5">
        <v>1.64</v>
      </c>
      <c r="F88" s="4">
        <v>19.95</v>
      </c>
      <c r="G88" s="3">
        <f t="shared" ref="G88:G96" si="79">+D88*E88-F88</f>
        <v>6540.05</v>
      </c>
      <c r="I88" s="6">
        <v>6539.95</v>
      </c>
      <c r="J88" s="6">
        <f t="shared" si="77"/>
        <v>0.1000000000003638</v>
      </c>
      <c r="M88" s="7"/>
      <c r="N88" s="3"/>
    </row>
    <row r="89" spans="1:15" x14ac:dyDescent="0.25">
      <c r="A89" t="s">
        <v>55</v>
      </c>
      <c r="B89" t="s">
        <v>56</v>
      </c>
      <c r="C89" s="1">
        <v>44524</v>
      </c>
      <c r="D89">
        <v>3000</v>
      </c>
      <c r="E89" s="5">
        <v>1.635</v>
      </c>
      <c r="F89" s="4">
        <v>19.95</v>
      </c>
      <c r="G89" s="3">
        <f t="shared" si="79"/>
        <v>4885.05</v>
      </c>
      <c r="I89" s="6">
        <v>4924.95</v>
      </c>
      <c r="J89" s="6">
        <f t="shared" si="77"/>
        <v>-39.899999999999636</v>
      </c>
      <c r="M89" s="7"/>
      <c r="N89" s="3"/>
    </row>
    <row r="90" spans="1:15" x14ac:dyDescent="0.25">
      <c r="A90" t="s">
        <v>55</v>
      </c>
      <c r="B90" t="s">
        <v>56</v>
      </c>
      <c r="C90" s="1">
        <v>44538</v>
      </c>
      <c r="D90">
        <v>5000</v>
      </c>
      <c r="E90" s="5">
        <v>1.65</v>
      </c>
      <c r="F90" s="4">
        <v>19.95</v>
      </c>
      <c r="G90" s="3">
        <f t="shared" si="79"/>
        <v>8230.0499999999993</v>
      </c>
      <c r="I90" s="6">
        <v>8314.9500000000007</v>
      </c>
      <c r="J90" s="6">
        <f t="shared" si="77"/>
        <v>-84.900000000001455</v>
      </c>
      <c r="M90" s="7"/>
      <c r="N90" s="3"/>
    </row>
    <row r="91" spans="1:15" x14ac:dyDescent="0.25">
      <c r="A91" t="s">
        <v>46</v>
      </c>
      <c r="B91" t="s">
        <v>47</v>
      </c>
      <c r="C91" s="1">
        <v>44543</v>
      </c>
      <c r="D91">
        <v>400</v>
      </c>
      <c r="E91" s="5">
        <v>24.6</v>
      </c>
      <c r="F91" s="4">
        <v>19.95</v>
      </c>
      <c r="G91" s="3">
        <f t="shared" si="79"/>
        <v>9820.0499999999993</v>
      </c>
      <c r="I91" s="6">
        <v>9529.9</v>
      </c>
      <c r="J91" s="6">
        <f t="shared" si="77"/>
        <v>290.14999999999964</v>
      </c>
      <c r="M91" s="7"/>
      <c r="N91" s="3"/>
    </row>
    <row r="92" spans="1:15" x14ac:dyDescent="0.25">
      <c r="A92" t="s">
        <v>46</v>
      </c>
      <c r="B92" t="s">
        <v>47</v>
      </c>
      <c r="C92" s="1">
        <v>44547</v>
      </c>
      <c r="D92">
        <v>2200</v>
      </c>
      <c r="E92" s="5">
        <v>24.75</v>
      </c>
      <c r="F92" s="4">
        <v>65.34</v>
      </c>
      <c r="G92" s="3">
        <f t="shared" si="79"/>
        <v>54384.66</v>
      </c>
      <c r="I92" s="6">
        <v>52090.47</v>
      </c>
      <c r="J92" s="6">
        <f t="shared" si="77"/>
        <v>2294.1900000000023</v>
      </c>
      <c r="M92" s="7"/>
      <c r="N92" s="3"/>
    </row>
    <row r="93" spans="1:15" x14ac:dyDescent="0.25">
      <c r="A93" t="s">
        <v>40</v>
      </c>
      <c r="B93" t="s">
        <v>41</v>
      </c>
      <c r="C93" s="1">
        <v>44554</v>
      </c>
      <c r="D93">
        <v>2000</v>
      </c>
      <c r="E93" s="5">
        <v>5.55</v>
      </c>
      <c r="F93" s="4">
        <v>29.95</v>
      </c>
      <c r="G93" s="3">
        <f t="shared" si="79"/>
        <v>11070.05</v>
      </c>
      <c r="I93" s="6">
        <v>10969.9</v>
      </c>
      <c r="J93" s="6">
        <f t="shared" si="77"/>
        <v>100.14999999999964</v>
      </c>
      <c r="M93" s="7"/>
      <c r="N93" s="3"/>
    </row>
    <row r="94" spans="1:15" x14ac:dyDescent="0.25">
      <c r="A94" t="s">
        <v>51</v>
      </c>
      <c r="B94" t="s">
        <v>52</v>
      </c>
      <c r="C94" s="1">
        <v>44574</v>
      </c>
      <c r="D94">
        <v>819</v>
      </c>
      <c r="E94" s="5">
        <v>66.819999999999993</v>
      </c>
      <c r="F94" s="4">
        <v>65.67</v>
      </c>
      <c r="G94" s="3">
        <f t="shared" si="79"/>
        <v>54659.909999999996</v>
      </c>
      <c r="I94" s="6">
        <v>53996.13</v>
      </c>
      <c r="J94" s="6">
        <f t="shared" si="77"/>
        <v>663.77999999999884</v>
      </c>
      <c r="M94" s="7"/>
      <c r="N94" s="3"/>
      <c r="O94" s="10"/>
    </row>
    <row r="95" spans="1:15" x14ac:dyDescent="0.25">
      <c r="A95" t="s">
        <v>51</v>
      </c>
      <c r="B95" t="s">
        <v>52</v>
      </c>
      <c r="C95" s="1">
        <v>44581</v>
      </c>
      <c r="D95">
        <v>6</v>
      </c>
      <c r="E95" s="5">
        <v>65.83</v>
      </c>
      <c r="F95" s="4">
        <v>10</v>
      </c>
      <c r="G95" s="3">
        <f t="shared" si="79"/>
        <v>384.98</v>
      </c>
      <c r="I95" s="6">
        <v>0</v>
      </c>
      <c r="J95" s="6">
        <f t="shared" si="77"/>
        <v>384.98</v>
      </c>
      <c r="M95" s="7"/>
      <c r="N95" s="3"/>
      <c r="O95" s="10"/>
    </row>
    <row r="96" spans="1:15" x14ac:dyDescent="0.25">
      <c r="A96" t="s">
        <v>58</v>
      </c>
      <c r="B96" t="s">
        <v>57</v>
      </c>
      <c r="C96" s="1">
        <v>44582</v>
      </c>
      <c r="D96">
        <v>400</v>
      </c>
      <c r="E96" s="5">
        <v>25.5</v>
      </c>
      <c r="F96" s="4">
        <v>29.95</v>
      </c>
      <c r="G96" s="3">
        <f t="shared" si="79"/>
        <v>10170.049999999999</v>
      </c>
      <c r="I96" s="6">
        <v>10045.9</v>
      </c>
      <c r="J96" s="6">
        <f t="shared" si="77"/>
        <v>124.14999999999964</v>
      </c>
      <c r="M96" s="7"/>
      <c r="N96" s="3"/>
      <c r="O96" s="10"/>
    </row>
    <row r="97" spans="1:15" x14ac:dyDescent="0.25">
      <c r="A97" t="s">
        <v>58</v>
      </c>
      <c r="B97" t="s">
        <v>57</v>
      </c>
      <c r="C97" s="1">
        <v>44582</v>
      </c>
      <c r="D97">
        <v>400</v>
      </c>
      <c r="E97" s="5">
        <v>25.5</v>
      </c>
      <c r="F97" s="4">
        <v>29.95</v>
      </c>
      <c r="G97" s="3">
        <f t="shared" ref="G97:G99" si="80">+D97*E97-F97</f>
        <v>10170.049999999999</v>
      </c>
      <c r="I97" s="6">
        <v>10045.9</v>
      </c>
      <c r="J97" s="6">
        <f t="shared" ref="J97:J99" si="81">+G97-I97</f>
        <v>124.14999999999964</v>
      </c>
      <c r="M97" s="7"/>
      <c r="N97" s="3"/>
      <c r="O97" s="10"/>
    </row>
    <row r="98" spans="1:15" x14ac:dyDescent="0.25">
      <c r="A98" t="s">
        <v>32</v>
      </c>
      <c r="B98" t="s">
        <v>33</v>
      </c>
      <c r="C98" s="1">
        <v>44638</v>
      </c>
      <c r="D98">
        <v>8000</v>
      </c>
      <c r="E98" s="5">
        <v>1.64</v>
      </c>
      <c r="F98" s="4">
        <v>29.95</v>
      </c>
      <c r="G98" s="3">
        <f t="shared" ref="G98" si="82">+D98*E98-F98</f>
        <v>13090.05</v>
      </c>
      <c r="I98" s="6">
        <v>12979.9</v>
      </c>
      <c r="J98" s="6">
        <f t="shared" si="81"/>
        <v>110.14999999999964</v>
      </c>
      <c r="M98" s="7"/>
      <c r="N98" s="3"/>
      <c r="O98" s="6"/>
    </row>
    <row r="99" spans="1:15" x14ac:dyDescent="0.25">
      <c r="A99" t="s">
        <v>60</v>
      </c>
      <c r="B99" t="s">
        <v>61</v>
      </c>
      <c r="C99" s="1">
        <v>44643</v>
      </c>
      <c r="D99">
        <v>900</v>
      </c>
      <c r="E99" s="5">
        <v>15.37</v>
      </c>
      <c r="F99" s="4">
        <v>29.95</v>
      </c>
      <c r="G99" s="3">
        <f t="shared" si="80"/>
        <v>13803.05</v>
      </c>
      <c r="I99" s="6">
        <v>12986.85</v>
      </c>
      <c r="J99" s="6">
        <f t="shared" si="81"/>
        <v>816.19999999999891</v>
      </c>
      <c r="M99" s="7"/>
      <c r="N99" s="3"/>
      <c r="O99" s="6"/>
    </row>
    <row r="100" spans="1:15" x14ac:dyDescent="0.25">
      <c r="C100" s="1"/>
      <c r="G100" s="3"/>
      <c r="I100" s="6"/>
      <c r="J100" s="6"/>
      <c r="M100" s="7"/>
      <c r="N100" s="3"/>
    </row>
    <row r="101" spans="1:15" x14ac:dyDescent="0.25">
      <c r="F101" s="3"/>
      <c r="J101" s="3">
        <f>SUM(J65:J97)</f>
        <v>14267.835000000001</v>
      </c>
    </row>
    <row r="102" spans="1:15" x14ac:dyDescent="0.25">
      <c r="J102" s="3" t="s">
        <v>13</v>
      </c>
    </row>
    <row r="103" spans="1:15" x14ac:dyDescent="0.25">
      <c r="I103" s="4" t="s">
        <v>17</v>
      </c>
      <c r="J103" s="3">
        <f>+J101+J60+O60</f>
        <v>-53080.279999999955</v>
      </c>
    </row>
    <row r="106" spans="1:15" x14ac:dyDescent="0.25">
      <c r="A106" t="s">
        <v>67</v>
      </c>
      <c r="J106" s="3" t="s">
        <v>18</v>
      </c>
      <c r="K106" t="s">
        <v>66</v>
      </c>
      <c r="L106" t="s">
        <v>70</v>
      </c>
    </row>
    <row r="107" spans="1:15" x14ac:dyDescent="0.25">
      <c r="A107" t="s">
        <v>69</v>
      </c>
    </row>
    <row r="109" spans="1:15" x14ac:dyDescent="0.25">
      <c r="A109" t="s">
        <v>59</v>
      </c>
      <c r="B109" t="s">
        <v>50</v>
      </c>
      <c r="C109" s="1">
        <v>44393</v>
      </c>
      <c r="J109" s="3">
        <v>55.64</v>
      </c>
      <c r="K109" s="4">
        <v>0</v>
      </c>
    </row>
    <row r="110" spans="1:15" x14ac:dyDescent="0.25">
      <c r="A110" t="s">
        <v>51</v>
      </c>
      <c r="B110" t="s">
        <v>52</v>
      </c>
      <c r="C110" s="1">
        <v>44393</v>
      </c>
      <c r="J110" s="3">
        <v>32.83</v>
      </c>
      <c r="K110" s="4">
        <v>0</v>
      </c>
    </row>
    <row r="111" spans="1:15" x14ac:dyDescent="0.25">
      <c r="A111" t="s">
        <v>38</v>
      </c>
      <c r="B111" t="s">
        <v>39</v>
      </c>
      <c r="C111" s="1">
        <v>44438</v>
      </c>
      <c r="J111" s="3">
        <v>113.5</v>
      </c>
      <c r="K111" s="4">
        <v>0</v>
      </c>
      <c r="L111" s="4">
        <v>62</v>
      </c>
    </row>
    <row r="112" spans="1:15" x14ac:dyDescent="0.25">
      <c r="A112" t="s">
        <v>40</v>
      </c>
      <c r="B112" t="s">
        <v>41</v>
      </c>
      <c r="C112" s="1">
        <v>44449</v>
      </c>
      <c r="J112" s="3">
        <v>332</v>
      </c>
      <c r="K112" s="4">
        <v>142.29</v>
      </c>
      <c r="L112" s="4"/>
    </row>
    <row r="113" spans="1:12" x14ac:dyDescent="0.25">
      <c r="A113" t="s">
        <v>24</v>
      </c>
      <c r="B113" t="s">
        <v>25</v>
      </c>
      <c r="C113" s="1">
        <v>44462</v>
      </c>
      <c r="J113" s="3">
        <v>1369.2</v>
      </c>
      <c r="K113" s="4">
        <v>440.1</v>
      </c>
      <c r="L113" s="4"/>
    </row>
    <row r="114" spans="1:12" x14ac:dyDescent="0.25">
      <c r="A114" t="s">
        <v>46</v>
      </c>
      <c r="B114" t="s">
        <v>47</v>
      </c>
      <c r="C114" s="1">
        <v>44524</v>
      </c>
      <c r="J114" s="3">
        <v>880</v>
      </c>
      <c r="K114" s="4">
        <v>377.14</v>
      </c>
      <c r="L114" s="4"/>
    </row>
    <row r="115" spans="1:12" x14ac:dyDescent="0.25">
      <c r="A115" t="s">
        <v>24</v>
      </c>
      <c r="B115" t="s">
        <v>25</v>
      </c>
      <c r="C115" s="11">
        <v>44628</v>
      </c>
      <c r="J115" s="6">
        <v>1761.6</v>
      </c>
      <c r="K115" s="4">
        <v>566.23</v>
      </c>
    </row>
    <row r="116" spans="1:12" x14ac:dyDescent="0.25">
      <c r="C116" s="11"/>
      <c r="J116" s="6"/>
      <c r="K116" s="4"/>
    </row>
    <row r="117" spans="1:12" x14ac:dyDescent="0.25">
      <c r="I117" s="4" t="s">
        <v>17</v>
      </c>
      <c r="J117" s="3">
        <f>SUM(J109:J115)</f>
        <v>4544.7700000000004</v>
      </c>
      <c r="K117" s="3">
        <f>SUM(K109:K115)</f>
        <v>1525.76</v>
      </c>
    </row>
    <row r="119" spans="1:12" x14ac:dyDescent="0.25">
      <c r="A119" t="s">
        <v>68</v>
      </c>
    </row>
    <row r="121" spans="1:12" x14ac:dyDescent="0.25">
      <c r="A121" t="s">
        <v>22</v>
      </c>
      <c r="B121" t="s">
        <v>23</v>
      </c>
      <c r="C121" s="1">
        <v>44386</v>
      </c>
      <c r="D121">
        <v>15</v>
      </c>
      <c r="J121" s="3">
        <v>204.08</v>
      </c>
      <c r="K121" s="4">
        <v>0</v>
      </c>
    </row>
    <row r="122" spans="1:12" x14ac:dyDescent="0.25">
      <c r="A122" t="s">
        <v>26</v>
      </c>
      <c r="B122" t="s">
        <v>27</v>
      </c>
      <c r="C122" s="1">
        <v>44421</v>
      </c>
      <c r="D122">
        <v>162</v>
      </c>
      <c r="J122" s="3">
        <v>780.92</v>
      </c>
      <c r="K122" s="4">
        <v>0</v>
      </c>
    </row>
    <row r="123" spans="1:12" x14ac:dyDescent="0.25">
      <c r="A123" t="s">
        <v>32</v>
      </c>
      <c r="B123" t="s">
        <v>33</v>
      </c>
      <c r="C123" s="1">
        <v>44434</v>
      </c>
      <c r="D123">
        <v>555</v>
      </c>
      <c r="J123" s="3">
        <v>900</v>
      </c>
      <c r="K123" s="4">
        <v>385.71</v>
      </c>
    </row>
    <row r="124" spans="1:12" x14ac:dyDescent="0.25">
      <c r="A124" t="s">
        <v>34</v>
      </c>
      <c r="B124" t="s">
        <v>35</v>
      </c>
      <c r="C124" s="1">
        <v>44456</v>
      </c>
      <c r="D124">
        <v>83</v>
      </c>
      <c r="J124" s="3">
        <v>770</v>
      </c>
      <c r="K124" s="4">
        <v>330</v>
      </c>
    </row>
    <row r="125" spans="1:12" x14ac:dyDescent="0.25">
      <c r="A125" t="s">
        <v>51</v>
      </c>
      <c r="B125" t="s">
        <v>52</v>
      </c>
      <c r="C125" s="1">
        <v>44487</v>
      </c>
      <c r="D125">
        <v>19</v>
      </c>
      <c r="J125" s="3">
        <v>1268.58</v>
      </c>
      <c r="K125" s="4">
        <v>0</v>
      </c>
    </row>
    <row r="126" spans="1:12" x14ac:dyDescent="0.25">
      <c r="A126" t="s">
        <v>26</v>
      </c>
      <c r="B126" t="s">
        <v>27</v>
      </c>
      <c r="C126" s="1">
        <v>44515</v>
      </c>
      <c r="D126">
        <v>215</v>
      </c>
      <c r="J126" s="3">
        <v>1045.08</v>
      </c>
      <c r="K126" s="4">
        <v>0</v>
      </c>
    </row>
    <row r="127" spans="1:12" x14ac:dyDescent="0.25">
      <c r="A127" t="s">
        <v>26</v>
      </c>
      <c r="B127" t="s">
        <v>27</v>
      </c>
      <c r="C127" s="1">
        <v>44241</v>
      </c>
      <c r="D127">
        <v>262</v>
      </c>
      <c r="J127" s="3">
        <v>1290.06</v>
      </c>
      <c r="K127" s="4">
        <v>0</v>
      </c>
    </row>
    <row r="128" spans="1:12" x14ac:dyDescent="0.25">
      <c r="A128" t="s">
        <v>30</v>
      </c>
      <c r="B128" t="s">
        <v>31</v>
      </c>
      <c r="C128" s="1">
        <v>44298</v>
      </c>
      <c r="D128">
        <v>94</v>
      </c>
      <c r="J128" s="3">
        <v>270</v>
      </c>
      <c r="K128" s="4">
        <v>115.71</v>
      </c>
    </row>
    <row r="129" spans="1:11" x14ac:dyDescent="0.25">
      <c r="A129" t="s">
        <v>26</v>
      </c>
      <c r="B129" t="s">
        <v>27</v>
      </c>
      <c r="C129" s="1">
        <v>44329</v>
      </c>
      <c r="D129">
        <v>248</v>
      </c>
      <c r="J129" s="3">
        <v>1312.64</v>
      </c>
      <c r="K129" s="4">
        <v>0</v>
      </c>
    </row>
    <row r="131" spans="1:11" x14ac:dyDescent="0.25">
      <c r="I131" s="4" t="s">
        <v>17</v>
      </c>
      <c r="J131" s="3">
        <f>SUM(J121:J129)</f>
        <v>7841.36</v>
      </c>
      <c r="K131" s="3">
        <f>SUM(K121:K129)</f>
        <v>831.42000000000007</v>
      </c>
    </row>
  </sheetData>
  <pageMargins left="0.7" right="0.7" top="0.75" bottom="0.75" header="0.3" footer="0.3"/>
  <pageSetup paperSize="9" scale="7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ASX</vt:lpstr>
    </vt:vector>
  </TitlesOfParts>
  <Company>McDonald's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Michael</dc:creator>
  <cp:lastModifiedBy>Michael Nowak</cp:lastModifiedBy>
  <cp:lastPrinted>2022-10-21T02:32:14Z</cp:lastPrinted>
  <dcterms:created xsi:type="dcterms:W3CDTF">2016-07-19T07:04:58Z</dcterms:created>
  <dcterms:modified xsi:type="dcterms:W3CDTF">2022-10-21T11:14:01Z</dcterms:modified>
</cp:coreProperties>
</file>