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icha\Documents\Michael\Super Fund\"/>
    </mc:Choice>
  </mc:AlternateContent>
  <xr:revisionPtr revIDLastSave="0" documentId="13_ncr:1_{FA2BB3DB-C3A9-4D32-95F4-997F7CEE73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S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6" i="1" l="1"/>
  <c r="J76" i="1"/>
  <c r="G59" i="1"/>
  <c r="J59" i="1" s="1"/>
  <c r="G58" i="1"/>
  <c r="J58" i="1" s="1"/>
  <c r="G57" i="1"/>
  <c r="J57" i="1" s="1"/>
  <c r="I43" i="1"/>
  <c r="L43" i="1" s="1"/>
  <c r="G43" i="1"/>
  <c r="K43" i="1" s="1"/>
  <c r="I48" i="1"/>
  <c r="G48" i="1"/>
  <c r="I46" i="1"/>
  <c r="G46" i="1"/>
  <c r="I28" i="1"/>
  <c r="G28" i="1"/>
  <c r="I49" i="1"/>
  <c r="G49" i="1"/>
  <c r="I47" i="1"/>
  <c r="G47" i="1"/>
  <c r="I45" i="1"/>
  <c r="G45" i="1"/>
  <c r="I44" i="1"/>
  <c r="G44" i="1"/>
  <c r="I26" i="1"/>
  <c r="G26" i="1"/>
  <c r="K49" i="1" l="1"/>
  <c r="K46" i="1"/>
  <c r="J43" i="1"/>
  <c r="N43" i="1"/>
  <c r="J48" i="1"/>
  <c r="L46" i="1"/>
  <c r="J46" i="1"/>
  <c r="L49" i="1"/>
  <c r="J28" i="1"/>
  <c r="J49" i="1"/>
  <c r="J47" i="1"/>
  <c r="J44" i="1"/>
  <c r="J45" i="1"/>
  <c r="J26" i="1"/>
  <c r="I41" i="1"/>
  <c r="G41" i="1"/>
  <c r="M46" i="1" l="1"/>
  <c r="N46" i="1"/>
  <c r="M49" i="1"/>
  <c r="N49" i="1"/>
  <c r="J41" i="1"/>
  <c r="I27" i="1"/>
  <c r="G27" i="1"/>
  <c r="I24" i="1"/>
  <c r="G24" i="1"/>
  <c r="I23" i="1"/>
  <c r="G23" i="1"/>
  <c r="I22" i="1"/>
  <c r="G22" i="1"/>
  <c r="I42" i="1"/>
  <c r="G42" i="1"/>
  <c r="I25" i="1"/>
  <c r="G25" i="1"/>
  <c r="I20" i="1"/>
  <c r="G20" i="1"/>
  <c r="J27" i="1" l="1"/>
  <c r="J24" i="1"/>
  <c r="J23" i="1"/>
  <c r="J22" i="1"/>
  <c r="J25" i="1"/>
  <c r="J42" i="1"/>
  <c r="J20" i="1"/>
  <c r="I21" i="1" l="1"/>
  <c r="G21" i="1"/>
  <c r="J21" i="1" l="1"/>
  <c r="I19" i="1" l="1"/>
  <c r="G19" i="1"/>
  <c r="J19" i="1" l="1"/>
  <c r="O52" i="1" l="1"/>
  <c r="J61" i="1" l="1"/>
  <c r="I18" i="1"/>
  <c r="G18" i="1"/>
  <c r="J18" i="1" l="1"/>
  <c r="I17" i="1"/>
  <c r="G17" i="1"/>
  <c r="J17" i="1" l="1"/>
  <c r="I40" i="1" l="1"/>
  <c r="G40" i="1"/>
  <c r="I39" i="1"/>
  <c r="G39" i="1"/>
  <c r="I15" i="1"/>
  <c r="G15" i="1"/>
  <c r="J40" i="1" l="1"/>
  <c r="J39" i="1"/>
  <c r="J15" i="1"/>
  <c r="I37" i="1"/>
  <c r="G37" i="1"/>
  <c r="I14" i="1"/>
  <c r="G14" i="1"/>
  <c r="I36" i="1"/>
  <c r="G36" i="1"/>
  <c r="I35" i="1"/>
  <c r="G35" i="1"/>
  <c r="I13" i="1"/>
  <c r="G13" i="1"/>
  <c r="J36" i="1" l="1"/>
  <c r="J14" i="1"/>
  <c r="J13" i="1"/>
  <c r="J35" i="1"/>
  <c r="J37" i="1"/>
  <c r="I34" i="1" l="1"/>
  <c r="G34" i="1"/>
  <c r="I12" i="1"/>
  <c r="G12" i="1"/>
  <c r="J34" i="1" l="1"/>
  <c r="J12" i="1"/>
  <c r="I33" i="1"/>
  <c r="G33" i="1"/>
  <c r="J33" i="1" l="1"/>
  <c r="I32" i="1" l="1"/>
  <c r="G32" i="1"/>
  <c r="J32" i="1" l="1"/>
  <c r="I38" i="1"/>
  <c r="G38" i="1"/>
  <c r="J38" i="1" l="1"/>
  <c r="I31" i="1"/>
  <c r="G31" i="1"/>
  <c r="J31" i="1" l="1"/>
  <c r="I30" i="1" l="1"/>
  <c r="G30" i="1"/>
  <c r="J30" i="1" l="1"/>
  <c r="I29" i="1"/>
  <c r="L42" i="1" s="1"/>
  <c r="G29" i="1"/>
  <c r="K42" i="1" s="1"/>
  <c r="N42" i="1" l="1"/>
  <c r="M42" i="1"/>
  <c r="J29" i="1"/>
  <c r="I11" i="1" l="1"/>
  <c r="G11" i="1"/>
  <c r="J11" i="1" l="1"/>
  <c r="I10" i="1" l="1"/>
  <c r="G10" i="1"/>
  <c r="J10" i="1" l="1"/>
  <c r="I16" i="1" l="1"/>
  <c r="G16" i="1"/>
  <c r="J16" i="1" l="1"/>
  <c r="I9" i="1"/>
  <c r="G9" i="1"/>
  <c r="I8" i="1"/>
  <c r="G8" i="1"/>
  <c r="J9" i="1" l="1"/>
  <c r="J8" i="1"/>
  <c r="I7" i="1" l="1"/>
  <c r="L28" i="1" s="1"/>
  <c r="G7" i="1"/>
  <c r="K28" i="1" l="1"/>
  <c r="N28" i="1" s="1"/>
  <c r="G52" i="1"/>
  <c r="I52" i="1"/>
  <c r="J7" i="1"/>
  <c r="K52" i="1" l="1"/>
  <c r="M28" i="1"/>
  <c r="L52" i="1"/>
  <c r="J52" i="1"/>
  <c r="J63" i="1" s="1"/>
  <c r="M52" i="1" l="1"/>
  <c r="N52" i="1"/>
</calcChain>
</file>

<file path=xl/sharedStrings.xml><?xml version="1.0" encoding="utf-8"?>
<sst xmlns="http://schemas.openxmlformats.org/spreadsheetml/2006/main" count="139" uniqueCount="43">
  <si>
    <t>Buy Price</t>
  </si>
  <si>
    <t>Brokerage</t>
  </si>
  <si>
    <t>Buy Cost</t>
  </si>
  <si>
    <t>Current Price</t>
  </si>
  <si>
    <t>Market Value</t>
  </si>
  <si>
    <t>Gain / Loss</t>
  </si>
  <si>
    <t>Date Sold</t>
  </si>
  <si>
    <t>Sell Price</t>
  </si>
  <si>
    <t>Current Holdings</t>
  </si>
  <si>
    <t xml:space="preserve"> </t>
  </si>
  <si>
    <t>Total Cost</t>
  </si>
  <si>
    <t>Total Value</t>
  </si>
  <si>
    <t>Total</t>
  </si>
  <si>
    <t>Dividend</t>
  </si>
  <si>
    <t>Profit</t>
  </si>
  <si>
    <t>MFG</t>
  </si>
  <si>
    <t>Magellan</t>
  </si>
  <si>
    <t>CLW</t>
  </si>
  <si>
    <t>Charter Hall</t>
  </si>
  <si>
    <t>HM1</t>
  </si>
  <si>
    <t>Hearts &amp; Minds</t>
  </si>
  <si>
    <t>ARG</t>
  </si>
  <si>
    <t>Argo</t>
  </si>
  <si>
    <t>Vanguard Aus Shares</t>
  </si>
  <si>
    <t>VAS</t>
  </si>
  <si>
    <t>VTS</t>
  </si>
  <si>
    <t>Vanguard US Shares</t>
  </si>
  <si>
    <t>MFGO</t>
  </si>
  <si>
    <t>Magellan Options</t>
  </si>
  <si>
    <t>ZUG SUPER HOLDINGS</t>
  </si>
  <si>
    <t>Dividends 22/23</t>
  </si>
  <si>
    <t>Franking Credit</t>
  </si>
  <si>
    <t>Paid to Bank Account</t>
  </si>
  <si>
    <t>Dividends</t>
  </si>
  <si>
    <t>Ex 16/02/23</t>
  </si>
  <si>
    <t>Ex 30/03/23</t>
  </si>
  <si>
    <t>Selling Transactions</t>
  </si>
  <si>
    <t>Date Purchase</t>
  </si>
  <si>
    <t>Qty</t>
  </si>
  <si>
    <t>% Gain</t>
  </si>
  <si>
    <t>&amp; Franking Cr.</t>
  </si>
  <si>
    <t>Ex 04/01/23</t>
  </si>
  <si>
    <t>Ex 30/12/22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</si>
</sst>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;[Red]&quot;$&quot;#,##0.00"/>
    <numFmt numFmtId="165" formatCode="&quot;$&quot;#,##0.00"/>
    <numFmt numFmtId="166" formatCode="&quot;$&quot;#,##0.000;[Red]&quot;$&quot;#,##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1" fillId="0" borderId="0" xfId="0" applyNumberFormat="1" applyFont="1"/>
    <xf numFmtId="8" fontId="0" fillId="0" borderId="0" xfId="0" applyNumberFormat="1"/>
    <xf numFmtId="8" fontId="0" fillId="0" borderId="0" xfId="0" applyNumberFormat="1" applyAlignment="1">
      <alignment horizontal="center"/>
    </xf>
    <xf numFmtId="16" fontId="0" fillId="0" borderId="0" xfId="0" applyNumberFormat="1"/>
    <xf numFmtId="164" fontId="2" fillId="0" borderId="0" xfId="0" applyNumberFormat="1" applyFont="1"/>
    <xf numFmtId="164" fontId="0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workbookViewId="0">
      <selection activeCell="P49" sqref="P49"/>
    </sheetView>
  </sheetViews>
  <sheetFormatPr defaultRowHeight="15" x14ac:dyDescent="0.25"/>
  <cols>
    <col min="1" max="1" width="18.5703125" customWidth="1"/>
    <col min="2" max="2" width="19.7109375" bestFit="1" customWidth="1"/>
    <col min="3" max="3" width="13.7109375" bestFit="1" customWidth="1"/>
    <col min="4" max="4" width="9" customWidth="1"/>
    <col min="5" max="5" width="10.140625" style="5" bestFit="1" customWidth="1"/>
    <col min="6" max="6" width="10.7109375" style="4" bestFit="1" customWidth="1"/>
    <col min="7" max="7" width="11.140625" style="4" bestFit="1" customWidth="1"/>
    <col min="8" max="8" width="12.5703125" style="3" bestFit="1" customWidth="1"/>
    <col min="9" max="9" width="12.85546875" style="4" bestFit="1" customWidth="1"/>
    <col min="10" max="10" width="10.85546875" style="3" bestFit="1" customWidth="1"/>
    <col min="11" max="11" width="11.7109375" customWidth="1"/>
    <col min="12" max="12" width="11.140625" bestFit="1" customWidth="1"/>
    <col min="13" max="13" width="8.140625" bestFit="1" customWidth="1"/>
    <col min="14" max="14" width="10.85546875" style="7" bestFit="1" customWidth="1"/>
    <col min="15" max="15" width="13.42578125" style="3" bestFit="1" customWidth="1"/>
    <col min="16" max="16" width="14.85546875" bestFit="1" customWidth="1"/>
  </cols>
  <sheetData>
    <row r="1" spans="1:16" x14ac:dyDescent="0.25">
      <c r="A1" t="s">
        <v>29</v>
      </c>
      <c r="F1" s="1">
        <v>45107</v>
      </c>
    </row>
    <row r="3" spans="1:16" x14ac:dyDescent="0.25">
      <c r="H3" s="1"/>
    </row>
    <row r="4" spans="1:16" x14ac:dyDescent="0.25">
      <c r="A4" t="s">
        <v>8</v>
      </c>
      <c r="O4" s="3" t="s">
        <v>12</v>
      </c>
    </row>
    <row r="5" spans="1:16" x14ac:dyDescent="0.25">
      <c r="C5" t="s">
        <v>37</v>
      </c>
      <c r="D5" t="s">
        <v>38</v>
      </c>
      <c r="E5" s="5" t="s">
        <v>0</v>
      </c>
      <c r="F5" s="4" t="s">
        <v>1</v>
      </c>
      <c r="G5" s="4" t="s">
        <v>2</v>
      </c>
      <c r="H5" s="3" t="s">
        <v>3</v>
      </c>
      <c r="I5" s="4" t="s">
        <v>4</v>
      </c>
      <c r="J5" s="3" t="s">
        <v>5</v>
      </c>
      <c r="K5" t="s">
        <v>10</v>
      </c>
      <c r="L5" t="s">
        <v>11</v>
      </c>
      <c r="M5" t="s">
        <v>39</v>
      </c>
      <c r="N5" s="8" t="s">
        <v>14</v>
      </c>
      <c r="O5" s="3" t="s">
        <v>33</v>
      </c>
    </row>
    <row r="6" spans="1:16" x14ac:dyDescent="0.25">
      <c r="O6" s="3" t="s">
        <v>40</v>
      </c>
    </row>
    <row r="7" spans="1:16" x14ac:dyDescent="0.25">
      <c r="A7" t="s">
        <v>17</v>
      </c>
      <c r="B7" t="s">
        <v>18</v>
      </c>
      <c r="C7" s="1">
        <v>44110</v>
      </c>
      <c r="D7">
        <v>1000</v>
      </c>
      <c r="E7" s="5">
        <v>5.16</v>
      </c>
      <c r="F7" s="4">
        <v>19.95</v>
      </c>
      <c r="G7" s="3">
        <f t="shared" ref="G7:G15" si="0">+D7*E7+F7</f>
        <v>5179.95</v>
      </c>
      <c r="H7" s="5">
        <v>4.38</v>
      </c>
      <c r="I7" s="4">
        <f t="shared" ref="I7:I15" si="1">+D7*H7</f>
        <v>4380</v>
      </c>
      <c r="J7" s="3">
        <f t="shared" ref="J7:J15" si="2">+I7-G7</f>
        <v>-799.94999999999982</v>
      </c>
      <c r="K7" s="3"/>
      <c r="L7" s="3"/>
      <c r="M7" s="2"/>
      <c r="P7" s="9"/>
    </row>
    <row r="8" spans="1:16" x14ac:dyDescent="0.25">
      <c r="A8" t="s">
        <v>17</v>
      </c>
      <c r="B8" t="s">
        <v>18</v>
      </c>
      <c r="C8" s="1">
        <v>44112</v>
      </c>
      <c r="D8">
        <v>1000</v>
      </c>
      <c r="E8" s="5">
        <v>5.1497000000000002</v>
      </c>
      <c r="F8" s="4">
        <v>19.95</v>
      </c>
      <c r="G8" s="3">
        <f t="shared" si="0"/>
        <v>5169.6499999999996</v>
      </c>
      <c r="H8" s="5">
        <v>4.38</v>
      </c>
      <c r="I8" s="4">
        <f t="shared" si="1"/>
        <v>4380</v>
      </c>
      <c r="J8" s="3">
        <f t="shared" si="2"/>
        <v>-789.64999999999964</v>
      </c>
      <c r="K8" s="3"/>
      <c r="L8" s="3"/>
      <c r="M8" s="2"/>
    </row>
    <row r="9" spans="1:16" x14ac:dyDescent="0.25">
      <c r="A9" t="s">
        <v>17</v>
      </c>
      <c r="B9" t="s">
        <v>18</v>
      </c>
      <c r="C9" s="1">
        <v>44123</v>
      </c>
      <c r="D9">
        <v>1000</v>
      </c>
      <c r="E9" s="5">
        <v>5.08</v>
      </c>
      <c r="F9" s="4">
        <v>19.95</v>
      </c>
      <c r="G9" s="3">
        <f t="shared" si="0"/>
        <v>5099.95</v>
      </c>
      <c r="H9" s="5">
        <v>4.38</v>
      </c>
      <c r="I9" s="4">
        <f t="shared" si="1"/>
        <v>4380</v>
      </c>
      <c r="J9" s="3">
        <f t="shared" si="2"/>
        <v>-719.94999999999982</v>
      </c>
      <c r="K9" s="3"/>
      <c r="L9" s="3"/>
      <c r="M9" s="2"/>
    </row>
    <row r="10" spans="1:16" x14ac:dyDescent="0.25">
      <c r="A10" t="s">
        <v>17</v>
      </c>
      <c r="B10" t="s">
        <v>18</v>
      </c>
      <c r="C10" s="1">
        <v>44126</v>
      </c>
      <c r="D10">
        <v>1000</v>
      </c>
      <c r="E10" s="5">
        <v>5.0199999999999996</v>
      </c>
      <c r="F10" s="4">
        <v>19.95</v>
      </c>
      <c r="G10" s="3">
        <f t="shared" si="0"/>
        <v>5039.95</v>
      </c>
      <c r="H10" s="5">
        <v>4.38</v>
      </c>
      <c r="I10" s="4">
        <f t="shared" si="1"/>
        <v>4380</v>
      </c>
      <c r="J10" s="3">
        <f t="shared" si="2"/>
        <v>-659.94999999999982</v>
      </c>
      <c r="K10" s="3"/>
      <c r="L10" s="3"/>
      <c r="M10" s="2"/>
    </row>
    <row r="11" spans="1:16" x14ac:dyDescent="0.25">
      <c r="A11" t="s">
        <v>17</v>
      </c>
      <c r="B11" t="s">
        <v>18</v>
      </c>
      <c r="C11" s="1">
        <v>44145</v>
      </c>
      <c r="D11">
        <v>1000</v>
      </c>
      <c r="E11" s="5">
        <v>4.8949999999999996</v>
      </c>
      <c r="F11" s="4">
        <v>19.95</v>
      </c>
      <c r="G11" s="3">
        <f t="shared" si="0"/>
        <v>4914.95</v>
      </c>
      <c r="H11" s="5">
        <v>4.38</v>
      </c>
      <c r="I11" s="4">
        <f t="shared" si="1"/>
        <v>4380</v>
      </c>
      <c r="J11" s="3">
        <f t="shared" si="2"/>
        <v>-534.94999999999982</v>
      </c>
      <c r="K11" s="3"/>
      <c r="L11" s="3"/>
      <c r="M11" s="2"/>
    </row>
    <row r="12" spans="1:16" x14ac:dyDescent="0.25">
      <c r="A12" t="s">
        <v>17</v>
      </c>
      <c r="B12" t="s">
        <v>18</v>
      </c>
      <c r="C12" s="1">
        <v>44152</v>
      </c>
      <c r="D12">
        <v>1000</v>
      </c>
      <c r="E12" s="5">
        <v>4.83</v>
      </c>
      <c r="F12" s="4">
        <v>19.95</v>
      </c>
      <c r="G12" s="3">
        <f t="shared" si="0"/>
        <v>4849.95</v>
      </c>
      <c r="H12" s="5">
        <v>4.38</v>
      </c>
      <c r="I12" s="4">
        <f t="shared" si="1"/>
        <v>4380</v>
      </c>
      <c r="J12" s="3">
        <f t="shared" si="2"/>
        <v>-469.94999999999982</v>
      </c>
      <c r="K12" s="3"/>
      <c r="L12" s="3"/>
      <c r="M12" s="2"/>
      <c r="P12" s="9"/>
    </row>
    <row r="13" spans="1:16" x14ac:dyDescent="0.25">
      <c r="A13" t="s">
        <v>17</v>
      </c>
      <c r="B13" t="s">
        <v>18</v>
      </c>
      <c r="C13" s="1">
        <v>44180</v>
      </c>
      <c r="D13">
        <v>1000</v>
      </c>
      <c r="E13" s="5">
        <v>4.7549999999999999</v>
      </c>
      <c r="F13" s="4">
        <v>19.95</v>
      </c>
      <c r="G13" s="3">
        <f t="shared" si="0"/>
        <v>4774.95</v>
      </c>
      <c r="H13" s="5">
        <v>4.38</v>
      </c>
      <c r="I13" s="4">
        <f t="shared" si="1"/>
        <v>4380</v>
      </c>
      <c r="J13" s="3">
        <f t="shared" si="2"/>
        <v>-394.94999999999982</v>
      </c>
      <c r="K13" s="3"/>
      <c r="L13" s="3"/>
      <c r="M13" s="2"/>
      <c r="O13" s="10"/>
      <c r="P13" s="9"/>
    </row>
    <row r="14" spans="1:16" x14ac:dyDescent="0.25">
      <c r="A14" t="s">
        <v>17</v>
      </c>
      <c r="B14" t="s">
        <v>18</v>
      </c>
      <c r="C14" s="1">
        <v>44203</v>
      </c>
      <c r="D14">
        <v>1000</v>
      </c>
      <c r="E14" s="5">
        <v>4.6349999999999998</v>
      </c>
      <c r="F14" s="4">
        <v>19.95</v>
      </c>
      <c r="G14" s="3">
        <f t="shared" si="0"/>
        <v>4654.95</v>
      </c>
      <c r="H14" s="5">
        <v>4.38</v>
      </c>
      <c r="I14" s="4">
        <f t="shared" si="1"/>
        <v>4380</v>
      </c>
      <c r="J14" s="3">
        <f t="shared" si="2"/>
        <v>-274.94999999999982</v>
      </c>
      <c r="K14" s="3"/>
      <c r="L14" s="3"/>
      <c r="M14" s="2"/>
      <c r="O14" s="10"/>
      <c r="P14" s="9"/>
    </row>
    <row r="15" spans="1:16" x14ac:dyDescent="0.25">
      <c r="A15" t="s">
        <v>17</v>
      </c>
      <c r="B15" t="s">
        <v>18</v>
      </c>
      <c r="C15" s="1">
        <v>44221</v>
      </c>
      <c r="D15">
        <v>1000</v>
      </c>
      <c r="E15" s="5">
        <v>4.47</v>
      </c>
      <c r="F15" s="4">
        <v>19.95</v>
      </c>
      <c r="G15" s="3">
        <f t="shared" si="0"/>
        <v>4489.95</v>
      </c>
      <c r="H15" s="5">
        <v>4.38</v>
      </c>
      <c r="I15" s="4">
        <f t="shared" si="1"/>
        <v>4380</v>
      </c>
      <c r="J15" s="3">
        <f t="shared" si="2"/>
        <v>-109.94999999999982</v>
      </c>
      <c r="K15" s="3"/>
      <c r="L15" s="3"/>
      <c r="M15" s="2"/>
      <c r="O15" s="6"/>
      <c r="P15" s="9"/>
    </row>
    <row r="16" spans="1:16" x14ac:dyDescent="0.25">
      <c r="A16" t="s">
        <v>17</v>
      </c>
      <c r="B16" t="s">
        <v>18</v>
      </c>
      <c r="C16" s="1">
        <v>44239</v>
      </c>
      <c r="D16">
        <v>115</v>
      </c>
      <c r="E16" s="5">
        <v>0</v>
      </c>
      <c r="F16" s="4">
        <v>0</v>
      </c>
      <c r="G16" s="3">
        <f t="shared" ref="G16" si="3">+D16*E16+F16</f>
        <v>0</v>
      </c>
      <c r="H16" s="5">
        <v>4.38</v>
      </c>
      <c r="I16" s="4">
        <f t="shared" ref="I16" si="4">+D16*H16</f>
        <v>503.7</v>
      </c>
      <c r="J16" s="3">
        <f t="shared" ref="J16" si="5">+I16-G16</f>
        <v>503.7</v>
      </c>
      <c r="K16" s="3"/>
      <c r="L16" s="3"/>
      <c r="M16" s="2"/>
      <c r="O16" s="10"/>
      <c r="P16" s="9"/>
    </row>
    <row r="17" spans="1:16" x14ac:dyDescent="0.25">
      <c r="A17" t="s">
        <v>17</v>
      </c>
      <c r="B17" t="s">
        <v>18</v>
      </c>
      <c r="C17" s="1">
        <v>44330</v>
      </c>
      <c r="D17">
        <v>137</v>
      </c>
      <c r="E17" s="5">
        <v>0</v>
      </c>
      <c r="F17" s="4">
        <v>0</v>
      </c>
      <c r="G17" s="3">
        <f t="shared" ref="G17" si="6">+D17*E17+F17</f>
        <v>0</v>
      </c>
      <c r="H17" s="5">
        <v>4.38</v>
      </c>
      <c r="I17" s="4">
        <f t="shared" ref="I17" si="7">+D17*H17</f>
        <v>600.05999999999995</v>
      </c>
      <c r="J17" s="3">
        <f t="shared" ref="J17" si="8">+I17-G17</f>
        <v>600.05999999999995</v>
      </c>
      <c r="K17" s="3"/>
      <c r="L17" s="3"/>
      <c r="M17" s="2"/>
      <c r="O17" s="10"/>
      <c r="P17" s="9"/>
    </row>
    <row r="18" spans="1:16" x14ac:dyDescent="0.25">
      <c r="A18" t="s">
        <v>17</v>
      </c>
      <c r="B18" t="s">
        <v>18</v>
      </c>
      <c r="C18" s="1">
        <v>44344</v>
      </c>
      <c r="D18">
        <v>1301</v>
      </c>
      <c r="E18" s="5">
        <v>4.6500000000000004</v>
      </c>
      <c r="F18" s="4">
        <v>0</v>
      </c>
      <c r="G18" s="3">
        <f t="shared" ref="G18" si="9">+D18*E18+F18</f>
        <v>6049.6500000000005</v>
      </c>
      <c r="H18" s="5">
        <v>4.38</v>
      </c>
      <c r="I18" s="4">
        <f t="shared" ref="I18" si="10">+D18*H18</f>
        <v>5698.38</v>
      </c>
      <c r="J18" s="3">
        <f t="shared" ref="J18" si="11">+I18-G18</f>
        <v>-351.27000000000044</v>
      </c>
      <c r="K18" s="3"/>
      <c r="L18" s="3"/>
      <c r="M18" s="2"/>
      <c r="O18" s="10"/>
      <c r="P18" s="9"/>
    </row>
    <row r="19" spans="1:16" x14ac:dyDescent="0.25">
      <c r="A19" t="s">
        <v>17</v>
      </c>
      <c r="B19" t="s">
        <v>18</v>
      </c>
      <c r="C19" s="1">
        <v>44421</v>
      </c>
      <c r="D19">
        <v>162</v>
      </c>
      <c r="E19" s="5">
        <v>0</v>
      </c>
      <c r="F19" s="4">
        <v>0</v>
      </c>
      <c r="G19" s="3">
        <f t="shared" ref="G19:G20" si="12">+D19*E19+F19</f>
        <v>0</v>
      </c>
      <c r="H19" s="5">
        <v>4.38</v>
      </c>
      <c r="I19" s="4">
        <f t="shared" ref="I19:I20" si="13">+D19*H19</f>
        <v>709.56</v>
      </c>
      <c r="J19" s="3">
        <f t="shared" ref="J19:J20" si="14">+I19-G19</f>
        <v>709.56</v>
      </c>
      <c r="K19" s="3"/>
      <c r="L19" s="3"/>
      <c r="M19" s="2"/>
      <c r="O19" s="10"/>
      <c r="P19" s="9"/>
    </row>
    <row r="20" spans="1:16" x14ac:dyDescent="0.25">
      <c r="A20" t="s">
        <v>17</v>
      </c>
      <c r="B20" t="s">
        <v>18</v>
      </c>
      <c r="C20" s="1">
        <v>44439</v>
      </c>
      <c r="D20">
        <v>1000</v>
      </c>
      <c r="E20" s="5">
        <v>5.25</v>
      </c>
      <c r="F20" s="4">
        <v>19.95</v>
      </c>
      <c r="G20" s="3">
        <f t="shared" si="12"/>
        <v>5269.95</v>
      </c>
      <c r="H20" s="5">
        <v>4.38</v>
      </c>
      <c r="I20" s="4">
        <f t="shared" si="13"/>
        <v>4380</v>
      </c>
      <c r="J20" s="3">
        <f t="shared" si="14"/>
        <v>-889.94999999999982</v>
      </c>
      <c r="K20" s="3"/>
      <c r="L20" s="3"/>
      <c r="M20" s="2"/>
      <c r="O20" s="10"/>
      <c r="P20" s="9"/>
    </row>
    <row r="21" spans="1:16" x14ac:dyDescent="0.25">
      <c r="A21" t="s">
        <v>17</v>
      </c>
      <c r="B21" t="s">
        <v>18</v>
      </c>
      <c r="C21" s="1">
        <v>44448</v>
      </c>
      <c r="D21">
        <v>1000</v>
      </c>
      <c r="E21" s="5">
        <v>5.27</v>
      </c>
      <c r="F21" s="4">
        <v>19.95</v>
      </c>
      <c r="G21" s="3">
        <f t="shared" ref="G21:G24" si="15">+D21*E21+F21</f>
        <v>5289.95</v>
      </c>
      <c r="H21" s="5">
        <v>4.38</v>
      </c>
      <c r="I21" s="4">
        <f t="shared" ref="I21:I24" si="16">+D21*H21</f>
        <v>4380</v>
      </c>
      <c r="J21" s="3">
        <f t="shared" ref="J21:J24" si="17">+I21-G21</f>
        <v>-909.94999999999982</v>
      </c>
      <c r="K21" s="3"/>
      <c r="L21" s="3"/>
      <c r="M21" s="2"/>
      <c r="O21" s="10"/>
      <c r="P21" s="9"/>
    </row>
    <row r="22" spans="1:16" x14ac:dyDescent="0.25">
      <c r="A22" t="s">
        <v>17</v>
      </c>
      <c r="B22" t="s">
        <v>18</v>
      </c>
      <c r="C22" s="1">
        <v>44460</v>
      </c>
      <c r="D22">
        <v>1000</v>
      </c>
      <c r="E22" s="5">
        <v>5.0599999999999996</v>
      </c>
      <c r="F22" s="4">
        <v>19.95</v>
      </c>
      <c r="G22" s="3">
        <f t="shared" si="15"/>
        <v>5079.95</v>
      </c>
      <c r="H22" s="5">
        <v>4.38</v>
      </c>
      <c r="I22" s="4">
        <f t="shared" si="16"/>
        <v>4380</v>
      </c>
      <c r="J22" s="3">
        <f t="shared" si="17"/>
        <v>-699.94999999999982</v>
      </c>
      <c r="K22" s="3"/>
      <c r="L22" s="3"/>
      <c r="M22" s="2"/>
      <c r="O22" s="10"/>
      <c r="P22" s="9"/>
    </row>
    <row r="23" spans="1:16" x14ac:dyDescent="0.25">
      <c r="A23" t="s">
        <v>17</v>
      </c>
      <c r="B23" t="s">
        <v>18</v>
      </c>
      <c r="C23" s="1">
        <v>44495</v>
      </c>
      <c r="D23">
        <v>1000</v>
      </c>
      <c r="E23" s="5">
        <v>4.96</v>
      </c>
      <c r="F23" s="4">
        <v>19.95</v>
      </c>
      <c r="G23" s="3">
        <f t="shared" si="15"/>
        <v>4979.95</v>
      </c>
      <c r="H23" s="5">
        <v>4.38</v>
      </c>
      <c r="I23" s="4">
        <f t="shared" si="16"/>
        <v>4380</v>
      </c>
      <c r="J23" s="3">
        <f t="shared" si="17"/>
        <v>-599.94999999999982</v>
      </c>
      <c r="K23" s="3"/>
      <c r="L23" s="3"/>
      <c r="M23" s="2"/>
      <c r="O23" s="10"/>
      <c r="P23" s="9"/>
    </row>
    <row r="24" spans="1:16" x14ac:dyDescent="0.25">
      <c r="A24" t="s">
        <v>17</v>
      </c>
      <c r="B24" t="s">
        <v>18</v>
      </c>
      <c r="C24" s="1">
        <v>44511</v>
      </c>
      <c r="D24">
        <v>1000</v>
      </c>
      <c r="E24" s="5">
        <v>4.8</v>
      </c>
      <c r="F24" s="4">
        <v>19.95</v>
      </c>
      <c r="G24" s="3">
        <f t="shared" si="15"/>
        <v>4819.95</v>
      </c>
      <c r="H24" s="5">
        <v>4.38</v>
      </c>
      <c r="I24" s="4">
        <f t="shared" si="16"/>
        <v>4380</v>
      </c>
      <c r="J24" s="3">
        <f t="shared" si="17"/>
        <v>-439.94999999999982</v>
      </c>
      <c r="K24" s="3"/>
      <c r="L24" s="3"/>
      <c r="M24" s="2"/>
      <c r="O24" s="10"/>
      <c r="P24" s="9"/>
    </row>
    <row r="25" spans="1:16" x14ac:dyDescent="0.25">
      <c r="A25" t="s">
        <v>17</v>
      </c>
      <c r="B25" t="s">
        <v>18</v>
      </c>
      <c r="C25" s="1">
        <v>44515</v>
      </c>
      <c r="D25">
        <v>215</v>
      </c>
      <c r="E25" s="5">
        <v>0</v>
      </c>
      <c r="F25" s="4">
        <v>0</v>
      </c>
      <c r="G25" s="3">
        <f t="shared" ref="G25:G26" si="18">+D25*E25+F25</f>
        <v>0</v>
      </c>
      <c r="H25" s="5">
        <v>4.38</v>
      </c>
      <c r="I25" s="4">
        <f t="shared" ref="I25:I26" si="19">+D25*H25</f>
        <v>941.69999999999993</v>
      </c>
      <c r="J25" s="3">
        <f t="shared" ref="J25:J26" si="20">+I25-G25</f>
        <v>941.69999999999993</v>
      </c>
      <c r="K25" s="3"/>
      <c r="L25" s="3"/>
      <c r="M25" s="2"/>
      <c r="O25" s="10"/>
      <c r="P25" s="9"/>
    </row>
    <row r="26" spans="1:16" x14ac:dyDescent="0.25">
      <c r="A26" t="s">
        <v>17</v>
      </c>
      <c r="B26" t="s">
        <v>18</v>
      </c>
      <c r="C26" s="1">
        <v>44516</v>
      </c>
      <c r="D26">
        <v>1000</v>
      </c>
      <c r="E26" s="5">
        <v>4.71</v>
      </c>
      <c r="F26" s="4">
        <v>19.95</v>
      </c>
      <c r="G26" s="3">
        <f t="shared" si="18"/>
        <v>4729.95</v>
      </c>
      <c r="H26" s="5">
        <v>4.38</v>
      </c>
      <c r="I26" s="4">
        <f t="shared" si="19"/>
        <v>4380</v>
      </c>
      <c r="J26" s="3">
        <f t="shared" si="20"/>
        <v>-349.94999999999982</v>
      </c>
      <c r="K26" s="3"/>
      <c r="L26" s="3"/>
      <c r="M26" s="2"/>
      <c r="O26" s="10"/>
      <c r="P26" s="9"/>
    </row>
    <row r="27" spans="1:16" x14ac:dyDescent="0.25">
      <c r="A27" t="s">
        <v>17</v>
      </c>
      <c r="B27" t="s">
        <v>18</v>
      </c>
      <c r="C27" s="1">
        <v>44606</v>
      </c>
      <c r="D27">
        <v>262</v>
      </c>
      <c r="E27" s="5">
        <v>0</v>
      </c>
      <c r="F27" s="4">
        <v>0</v>
      </c>
      <c r="G27" s="3">
        <f t="shared" ref="G27" si="21">+D27*E27+F27</f>
        <v>0</v>
      </c>
      <c r="H27" s="5">
        <v>4.38</v>
      </c>
      <c r="I27" s="4">
        <f t="shared" ref="I27" si="22">+D27*H27</f>
        <v>1147.56</v>
      </c>
      <c r="J27" s="3">
        <f t="shared" ref="J27" si="23">+I27-G27</f>
        <v>1147.56</v>
      </c>
      <c r="K27" s="3"/>
      <c r="L27" s="3"/>
      <c r="M27" s="2"/>
      <c r="O27" s="10"/>
      <c r="P27" s="9" t="s">
        <v>42</v>
      </c>
    </row>
    <row r="28" spans="1:16" x14ac:dyDescent="0.25">
      <c r="A28" t="s">
        <v>17</v>
      </c>
      <c r="B28" t="s">
        <v>18</v>
      </c>
      <c r="C28" s="1">
        <v>44694</v>
      </c>
      <c r="D28">
        <v>248</v>
      </c>
      <c r="E28" s="5">
        <v>0</v>
      </c>
      <c r="F28" s="4">
        <v>0</v>
      </c>
      <c r="G28" s="3">
        <f t="shared" ref="G28" si="24">+D28*E28+F28</f>
        <v>0</v>
      </c>
      <c r="H28" s="5">
        <v>4.38</v>
      </c>
      <c r="I28" s="4">
        <f t="shared" ref="I28" si="25">+D28*H28</f>
        <v>1086.24</v>
      </c>
      <c r="J28" s="3">
        <f t="shared" ref="J28" si="26">+I28-G28</f>
        <v>1086.24</v>
      </c>
      <c r="K28" s="3">
        <f>SUM(G7:G28)</f>
        <v>80393.599999999977</v>
      </c>
      <c r="L28" s="3">
        <f>SUM(I7:I28)</f>
        <v>76387.199999999983</v>
      </c>
      <c r="M28" s="2">
        <f t="shared" ref="M28" si="27">+L28/K28</f>
        <v>0.95016518727858945</v>
      </c>
      <c r="N28" s="7">
        <f t="shared" ref="N28" si="28">+L28-K28</f>
        <v>-4006.3999999999942</v>
      </c>
      <c r="O28" s="6">
        <v>2551.4699999999998</v>
      </c>
      <c r="P28" s="9"/>
    </row>
    <row r="29" spans="1:16" x14ac:dyDescent="0.25">
      <c r="A29" t="s">
        <v>15</v>
      </c>
      <c r="B29" t="s">
        <v>16</v>
      </c>
      <c r="C29" s="1">
        <v>44158</v>
      </c>
      <c r="D29">
        <v>100</v>
      </c>
      <c r="E29" s="5">
        <v>61.78</v>
      </c>
      <c r="F29" s="4">
        <v>19.95</v>
      </c>
      <c r="G29" s="3">
        <f t="shared" ref="G29:G41" si="29">+D29*E29+F29</f>
        <v>6197.95</v>
      </c>
      <c r="H29" s="5">
        <v>15.06</v>
      </c>
      <c r="I29" s="4">
        <f t="shared" ref="I29:I41" si="30">+D29*H29</f>
        <v>1506</v>
      </c>
      <c r="J29" s="3">
        <f t="shared" ref="J29:J41" si="31">+I29-G29</f>
        <v>-4691.95</v>
      </c>
      <c r="K29" s="3"/>
      <c r="L29" s="3"/>
      <c r="M29" s="2"/>
      <c r="P29" s="9"/>
    </row>
    <row r="30" spans="1:16" x14ac:dyDescent="0.25">
      <c r="A30" t="s">
        <v>15</v>
      </c>
      <c r="B30" t="s">
        <v>16</v>
      </c>
      <c r="C30" s="1">
        <v>44162</v>
      </c>
      <c r="D30">
        <v>100</v>
      </c>
      <c r="E30" s="5">
        <v>60.73</v>
      </c>
      <c r="F30" s="4">
        <v>19.95</v>
      </c>
      <c r="G30" s="3">
        <f t="shared" si="29"/>
        <v>6092.95</v>
      </c>
      <c r="H30" s="5">
        <v>15.06</v>
      </c>
      <c r="I30" s="4">
        <f t="shared" si="30"/>
        <v>1506</v>
      </c>
      <c r="J30" s="3">
        <f t="shared" si="31"/>
        <v>-4586.95</v>
      </c>
      <c r="K30" s="3"/>
      <c r="L30" s="3"/>
      <c r="M30" s="2"/>
    </row>
    <row r="31" spans="1:16" x14ac:dyDescent="0.25">
      <c r="A31" t="s">
        <v>15</v>
      </c>
      <c r="B31" t="s">
        <v>16</v>
      </c>
      <c r="C31" s="1">
        <v>44165</v>
      </c>
      <c r="D31">
        <v>100</v>
      </c>
      <c r="E31" s="5">
        <v>59.47</v>
      </c>
      <c r="F31" s="4">
        <v>19.95</v>
      </c>
      <c r="G31" s="3">
        <f t="shared" si="29"/>
        <v>5966.95</v>
      </c>
      <c r="H31" s="5">
        <v>15.06</v>
      </c>
      <c r="I31" s="4">
        <f t="shared" si="30"/>
        <v>1506</v>
      </c>
      <c r="J31" s="3">
        <f t="shared" si="31"/>
        <v>-4460.95</v>
      </c>
      <c r="K31" s="3"/>
      <c r="L31" s="3"/>
      <c r="M31" s="2"/>
    </row>
    <row r="32" spans="1:16" x14ac:dyDescent="0.25">
      <c r="A32" t="s">
        <v>15</v>
      </c>
      <c r="B32" t="s">
        <v>16</v>
      </c>
      <c r="C32" s="1">
        <v>44167</v>
      </c>
      <c r="D32">
        <v>100</v>
      </c>
      <c r="E32" s="5">
        <v>59.420549999999999</v>
      </c>
      <c r="F32" s="4">
        <v>19.95</v>
      </c>
      <c r="G32" s="3">
        <f t="shared" ref="G32:G37" si="32">+D32*E32+F32</f>
        <v>5962.0050000000001</v>
      </c>
      <c r="H32" s="5">
        <v>15.06</v>
      </c>
      <c r="I32" s="4">
        <f t="shared" ref="I32:I37" si="33">+D32*H32</f>
        <v>1506</v>
      </c>
      <c r="J32" s="3">
        <f t="shared" ref="J32:J37" si="34">+I32-G32</f>
        <v>-4456.0050000000001</v>
      </c>
      <c r="K32" s="3"/>
      <c r="L32" s="3"/>
      <c r="M32" s="2"/>
    </row>
    <row r="33" spans="1:16" x14ac:dyDescent="0.25">
      <c r="A33" t="s">
        <v>15</v>
      </c>
      <c r="B33" t="s">
        <v>16</v>
      </c>
      <c r="C33" s="1">
        <v>44172</v>
      </c>
      <c r="D33">
        <v>100</v>
      </c>
      <c r="E33" s="5">
        <v>57.546999999999997</v>
      </c>
      <c r="F33" s="4">
        <v>19.95</v>
      </c>
      <c r="G33" s="3">
        <f t="shared" si="32"/>
        <v>5774.65</v>
      </c>
      <c r="H33" s="5">
        <v>15.06</v>
      </c>
      <c r="I33" s="4">
        <f t="shared" si="33"/>
        <v>1506</v>
      </c>
      <c r="J33" s="3">
        <f t="shared" si="34"/>
        <v>-4268.6499999999996</v>
      </c>
      <c r="K33" s="3"/>
      <c r="L33" s="3"/>
      <c r="M33" s="2"/>
    </row>
    <row r="34" spans="1:16" x14ac:dyDescent="0.25">
      <c r="A34" t="s">
        <v>15</v>
      </c>
      <c r="B34" t="s">
        <v>16</v>
      </c>
      <c r="C34" s="1">
        <v>44175</v>
      </c>
      <c r="D34">
        <v>100</v>
      </c>
      <c r="E34" s="5">
        <v>56.85</v>
      </c>
      <c r="F34" s="4">
        <v>19.95</v>
      </c>
      <c r="G34" s="3">
        <f t="shared" si="32"/>
        <v>5704.95</v>
      </c>
      <c r="H34" s="5">
        <v>15.06</v>
      </c>
      <c r="I34" s="4">
        <f t="shared" si="33"/>
        <v>1506</v>
      </c>
      <c r="J34" s="3">
        <f t="shared" si="34"/>
        <v>-4198.95</v>
      </c>
      <c r="K34" s="3"/>
      <c r="L34" s="3"/>
      <c r="M34" s="2"/>
      <c r="P34" s="9"/>
    </row>
    <row r="35" spans="1:16" x14ac:dyDescent="0.25">
      <c r="A35" t="s">
        <v>15</v>
      </c>
      <c r="B35" t="s">
        <v>16</v>
      </c>
      <c r="C35" s="1">
        <v>44180</v>
      </c>
      <c r="D35">
        <v>100</v>
      </c>
      <c r="E35" s="5">
        <v>55.45</v>
      </c>
      <c r="F35" s="4">
        <v>19.95</v>
      </c>
      <c r="G35" s="3">
        <f t="shared" si="32"/>
        <v>5564.95</v>
      </c>
      <c r="H35" s="5">
        <v>15.06</v>
      </c>
      <c r="I35" s="4">
        <f t="shared" si="33"/>
        <v>1506</v>
      </c>
      <c r="J35" s="3">
        <f t="shared" si="34"/>
        <v>-4058.95</v>
      </c>
      <c r="K35" s="3"/>
      <c r="L35" s="3"/>
      <c r="M35" s="2"/>
      <c r="P35" s="9"/>
    </row>
    <row r="36" spans="1:16" x14ac:dyDescent="0.25">
      <c r="A36" t="s">
        <v>15</v>
      </c>
      <c r="B36" t="s">
        <v>16</v>
      </c>
      <c r="C36" s="1">
        <v>44203</v>
      </c>
      <c r="D36">
        <v>100</v>
      </c>
      <c r="E36" s="5">
        <v>50.637300000000003</v>
      </c>
      <c r="F36" s="4">
        <v>19.95</v>
      </c>
      <c r="G36" s="3">
        <f t="shared" si="32"/>
        <v>5083.68</v>
      </c>
      <c r="H36" s="5">
        <v>15.06</v>
      </c>
      <c r="I36" s="4">
        <f t="shared" si="33"/>
        <v>1506</v>
      </c>
      <c r="J36" s="3">
        <f t="shared" si="34"/>
        <v>-3577.6800000000003</v>
      </c>
      <c r="K36" s="3"/>
      <c r="L36" s="3"/>
      <c r="M36" s="2"/>
      <c r="P36" s="9"/>
    </row>
    <row r="37" spans="1:16" x14ac:dyDescent="0.25">
      <c r="A37" t="s">
        <v>15</v>
      </c>
      <c r="B37" t="s">
        <v>16</v>
      </c>
      <c r="C37" s="1">
        <v>44218</v>
      </c>
      <c r="D37">
        <v>100</v>
      </c>
      <c r="E37" s="5">
        <v>47.58</v>
      </c>
      <c r="F37" s="4">
        <v>19.95</v>
      </c>
      <c r="G37" s="3">
        <f t="shared" si="32"/>
        <v>4777.95</v>
      </c>
      <c r="H37" s="5">
        <v>15.06</v>
      </c>
      <c r="I37" s="4">
        <f t="shared" si="33"/>
        <v>1506</v>
      </c>
      <c r="J37" s="3">
        <f t="shared" si="34"/>
        <v>-3271.95</v>
      </c>
      <c r="K37" s="3"/>
      <c r="L37" s="3"/>
      <c r="M37" s="2"/>
      <c r="P37" s="9"/>
    </row>
    <row r="38" spans="1:16" x14ac:dyDescent="0.25">
      <c r="A38" t="s">
        <v>15</v>
      </c>
      <c r="B38" t="s">
        <v>16</v>
      </c>
      <c r="C38" s="1">
        <v>44230</v>
      </c>
      <c r="D38">
        <v>100</v>
      </c>
      <c r="E38" s="5">
        <v>48.026699999999998</v>
      </c>
      <c r="F38" s="4">
        <v>19.95</v>
      </c>
      <c r="G38" s="3">
        <f t="shared" si="29"/>
        <v>4822.62</v>
      </c>
      <c r="H38" s="5">
        <v>15.06</v>
      </c>
      <c r="I38" s="4">
        <f t="shared" si="30"/>
        <v>1506</v>
      </c>
      <c r="J38" s="3">
        <f t="shared" si="31"/>
        <v>-3316.62</v>
      </c>
      <c r="K38" s="3"/>
      <c r="L38" s="3"/>
      <c r="M38" s="2"/>
      <c r="O38" s="10"/>
      <c r="P38" s="9"/>
    </row>
    <row r="39" spans="1:16" x14ac:dyDescent="0.25">
      <c r="A39" t="s">
        <v>15</v>
      </c>
      <c r="B39" t="s">
        <v>16</v>
      </c>
      <c r="C39" s="1">
        <v>44246</v>
      </c>
      <c r="D39">
        <v>100</v>
      </c>
      <c r="E39" s="5">
        <v>45.23</v>
      </c>
      <c r="F39" s="4">
        <v>19.95</v>
      </c>
      <c r="G39" s="3">
        <f t="shared" si="29"/>
        <v>4542.95</v>
      </c>
      <c r="H39" s="5">
        <v>15.06</v>
      </c>
      <c r="I39" s="4">
        <f t="shared" si="30"/>
        <v>1506</v>
      </c>
      <c r="J39" s="3">
        <f t="shared" si="31"/>
        <v>-3036.95</v>
      </c>
      <c r="K39" s="3"/>
      <c r="L39" s="3"/>
      <c r="M39" s="2"/>
      <c r="O39" s="6"/>
      <c r="P39" s="9"/>
    </row>
    <row r="40" spans="1:16" x14ac:dyDescent="0.25">
      <c r="A40" t="s">
        <v>15</v>
      </c>
      <c r="B40" t="s">
        <v>16</v>
      </c>
      <c r="C40" s="1">
        <v>44253</v>
      </c>
      <c r="D40">
        <v>100</v>
      </c>
      <c r="E40" s="5">
        <v>43.99</v>
      </c>
      <c r="F40" s="4">
        <v>19.95</v>
      </c>
      <c r="G40" s="3">
        <f t="shared" si="29"/>
        <v>4418.95</v>
      </c>
      <c r="H40" s="5">
        <v>15.06</v>
      </c>
      <c r="I40" s="4">
        <f t="shared" si="30"/>
        <v>1506</v>
      </c>
      <c r="J40" s="3">
        <f t="shared" si="31"/>
        <v>-2912.95</v>
      </c>
      <c r="K40" s="3"/>
      <c r="L40" s="3"/>
      <c r="M40" s="2"/>
      <c r="O40" s="10"/>
      <c r="P40" s="9"/>
    </row>
    <row r="41" spans="1:16" x14ac:dyDescent="0.25">
      <c r="A41" t="s">
        <v>15</v>
      </c>
      <c r="B41" t="s">
        <v>16</v>
      </c>
      <c r="C41" s="1">
        <v>44460</v>
      </c>
      <c r="D41">
        <v>200</v>
      </c>
      <c r="E41" s="5">
        <v>37.33</v>
      </c>
      <c r="F41" s="4">
        <v>19.95</v>
      </c>
      <c r="G41" s="3">
        <f t="shared" si="29"/>
        <v>7485.95</v>
      </c>
      <c r="H41" s="5">
        <v>15.06</v>
      </c>
      <c r="I41" s="4">
        <f t="shared" si="30"/>
        <v>3012</v>
      </c>
      <c r="J41" s="3">
        <f t="shared" si="31"/>
        <v>-4473.95</v>
      </c>
      <c r="K41" s="3"/>
      <c r="L41" s="3"/>
      <c r="M41" s="2"/>
      <c r="O41" s="10"/>
      <c r="P41" s="9" t="s">
        <v>34</v>
      </c>
    </row>
    <row r="42" spans="1:16" x14ac:dyDescent="0.25">
      <c r="A42" t="s">
        <v>15</v>
      </c>
      <c r="B42" t="s">
        <v>16</v>
      </c>
      <c r="C42" s="1">
        <v>44537</v>
      </c>
      <c r="D42">
        <v>200</v>
      </c>
      <c r="E42" s="5">
        <v>29.54</v>
      </c>
      <c r="F42" s="4">
        <v>19.95</v>
      </c>
      <c r="G42" s="3">
        <f t="shared" ref="G42:G45" si="35">+D42*E42+F42</f>
        <v>5927.95</v>
      </c>
      <c r="H42" s="5">
        <v>15.06</v>
      </c>
      <c r="I42" s="4">
        <f t="shared" ref="I42:I45" si="36">+D42*H42</f>
        <v>3012</v>
      </c>
      <c r="J42" s="3">
        <f t="shared" ref="J42:J45" si="37">+I42-G42</f>
        <v>-2915.95</v>
      </c>
      <c r="K42" s="3">
        <f>SUM(G29:G42)</f>
        <v>78324.454999999987</v>
      </c>
      <c r="L42" s="3">
        <f>SUM(I29:I42)</f>
        <v>24096</v>
      </c>
      <c r="M42" s="2">
        <f t="shared" ref="M42" si="38">+L42/K42</f>
        <v>0.30764337906979378</v>
      </c>
      <c r="N42" s="7">
        <f t="shared" ref="N42" si="39">+L42-K42</f>
        <v>-54228.454999999987</v>
      </c>
      <c r="O42" s="6">
        <v>7413.85</v>
      </c>
      <c r="P42" s="9"/>
    </row>
    <row r="43" spans="1:16" x14ac:dyDescent="0.25">
      <c r="A43" t="s">
        <v>27</v>
      </c>
      <c r="B43" t="s">
        <v>28</v>
      </c>
      <c r="C43" s="1">
        <v>44665</v>
      </c>
      <c r="D43">
        <v>200</v>
      </c>
      <c r="E43" s="5">
        <v>0</v>
      </c>
      <c r="F43" s="4">
        <v>0</v>
      </c>
      <c r="G43" s="3">
        <f t="shared" ref="G43" si="40">+D43*E43+F43</f>
        <v>0</v>
      </c>
      <c r="H43" s="5">
        <v>0.81</v>
      </c>
      <c r="I43" s="4">
        <f t="shared" ref="I43" si="41">+D43*H43</f>
        <v>162</v>
      </c>
      <c r="J43" s="3">
        <f t="shared" ref="J43" si="42">+I43-G43</f>
        <v>162</v>
      </c>
      <c r="K43" s="3">
        <f>SUM(G43)</f>
        <v>0</v>
      </c>
      <c r="L43" s="3">
        <f>SUM(I43)</f>
        <v>162</v>
      </c>
      <c r="M43" s="2"/>
      <c r="N43" s="7">
        <f t="shared" ref="N43" si="43">+L43-K43</f>
        <v>162</v>
      </c>
      <c r="O43" s="6"/>
      <c r="P43" s="9"/>
    </row>
    <row r="44" spans="1:16" x14ac:dyDescent="0.25">
      <c r="A44" t="s">
        <v>19</v>
      </c>
      <c r="B44" t="s">
        <v>20</v>
      </c>
      <c r="C44" s="1">
        <v>44516</v>
      </c>
      <c r="D44">
        <v>1000</v>
      </c>
      <c r="E44" s="5">
        <v>4.26</v>
      </c>
      <c r="F44" s="4">
        <v>19.95</v>
      </c>
      <c r="G44" s="3">
        <f t="shared" si="35"/>
        <v>4279.95</v>
      </c>
      <c r="H44" s="5">
        <v>2.59</v>
      </c>
      <c r="I44" s="4">
        <f t="shared" si="36"/>
        <v>2590</v>
      </c>
      <c r="J44" s="3">
        <f t="shared" si="37"/>
        <v>-1689.9499999999998</v>
      </c>
      <c r="K44" s="3"/>
      <c r="L44" s="3"/>
      <c r="M44" s="2"/>
      <c r="O44" s="6"/>
    </row>
    <row r="45" spans="1:16" x14ac:dyDescent="0.25">
      <c r="A45" t="s">
        <v>19</v>
      </c>
      <c r="B45" t="s">
        <v>20</v>
      </c>
      <c r="C45" s="1">
        <v>44610</v>
      </c>
      <c r="D45">
        <v>1000</v>
      </c>
      <c r="E45" s="5">
        <v>3.08</v>
      </c>
      <c r="F45" s="4">
        <v>19.95</v>
      </c>
      <c r="G45" s="3">
        <f t="shared" si="35"/>
        <v>3099.95</v>
      </c>
      <c r="H45" s="5">
        <v>2.59</v>
      </c>
      <c r="I45" s="4">
        <f t="shared" si="36"/>
        <v>2590</v>
      </c>
      <c r="J45" s="3">
        <f t="shared" si="37"/>
        <v>-509.94999999999982</v>
      </c>
      <c r="K45" s="3"/>
      <c r="L45" s="3"/>
      <c r="M45" s="2"/>
      <c r="O45" s="6"/>
      <c r="P45" t="s">
        <v>35</v>
      </c>
    </row>
    <row r="46" spans="1:16" x14ac:dyDescent="0.25">
      <c r="A46" t="s">
        <v>19</v>
      </c>
      <c r="B46" t="s">
        <v>20</v>
      </c>
      <c r="C46" s="1">
        <v>44663</v>
      </c>
      <c r="D46">
        <v>94</v>
      </c>
      <c r="E46" s="5">
        <v>0</v>
      </c>
      <c r="F46" s="4">
        <v>0</v>
      </c>
      <c r="G46" s="3">
        <f t="shared" ref="G46" si="44">+D46*E46+F46</f>
        <v>0</v>
      </c>
      <c r="H46" s="5">
        <v>2.59</v>
      </c>
      <c r="I46" s="4">
        <f t="shared" ref="I46" si="45">+D46*H46</f>
        <v>243.45999999999998</v>
      </c>
      <c r="J46" s="3">
        <f t="shared" ref="J46" si="46">+I46-G46</f>
        <v>243.45999999999998</v>
      </c>
      <c r="K46" s="3">
        <f>SUM(G44:G46)</f>
        <v>7379.9</v>
      </c>
      <c r="L46" s="3">
        <f>SUM(I44:I46)</f>
        <v>5423.46</v>
      </c>
      <c r="M46" s="2">
        <f t="shared" ref="M46" si="47">+L46/K46</f>
        <v>0.73489613680402177</v>
      </c>
      <c r="N46" s="7">
        <f t="shared" ref="N46" si="48">+L46-K46</f>
        <v>-1956.4399999999996</v>
      </c>
      <c r="O46" s="6">
        <v>167.14</v>
      </c>
    </row>
    <row r="47" spans="1:16" x14ac:dyDescent="0.25">
      <c r="A47" t="s">
        <v>24</v>
      </c>
      <c r="B47" t="s">
        <v>23</v>
      </c>
      <c r="C47" s="1">
        <v>44684</v>
      </c>
      <c r="D47">
        <v>75</v>
      </c>
      <c r="E47" s="5">
        <v>93.14</v>
      </c>
      <c r="F47" s="4">
        <v>19.95</v>
      </c>
      <c r="G47" s="3">
        <f t="shared" ref="G47:G48" si="49">+D47*E47+F47</f>
        <v>7005.45</v>
      </c>
      <c r="H47" s="5">
        <v>90.13</v>
      </c>
      <c r="I47" s="4">
        <f t="shared" ref="I47:I48" si="50">+D47*H47</f>
        <v>6759.75</v>
      </c>
      <c r="J47" s="3">
        <f t="shared" ref="J47:J48" si="51">+I47-G47</f>
        <v>-245.69999999999982</v>
      </c>
      <c r="K47" s="3"/>
      <c r="L47" s="3"/>
      <c r="M47" s="2"/>
      <c r="O47" s="6"/>
    </row>
    <row r="48" spans="1:16" x14ac:dyDescent="0.25">
      <c r="A48" t="s">
        <v>24</v>
      </c>
      <c r="B48" t="s">
        <v>23</v>
      </c>
      <c r="C48" s="1">
        <v>44691</v>
      </c>
      <c r="D48">
        <v>75</v>
      </c>
      <c r="E48" s="5">
        <v>89.02</v>
      </c>
      <c r="F48" s="4">
        <v>19.95</v>
      </c>
      <c r="G48" s="3">
        <f t="shared" si="49"/>
        <v>6696.45</v>
      </c>
      <c r="H48" s="5">
        <v>90.13</v>
      </c>
      <c r="I48" s="4">
        <f t="shared" si="50"/>
        <v>6759.75</v>
      </c>
      <c r="J48" s="3">
        <f t="shared" si="51"/>
        <v>63.300000000000182</v>
      </c>
      <c r="K48" s="3"/>
      <c r="L48" s="3"/>
      <c r="M48" s="2"/>
      <c r="O48" s="10"/>
      <c r="P48" s="9" t="s">
        <v>41</v>
      </c>
    </row>
    <row r="49" spans="1:16" x14ac:dyDescent="0.25">
      <c r="A49" t="s">
        <v>24</v>
      </c>
      <c r="B49" t="s">
        <v>23</v>
      </c>
      <c r="C49" s="1">
        <v>44726</v>
      </c>
      <c r="D49">
        <v>75</v>
      </c>
      <c r="E49" s="5">
        <v>83.97</v>
      </c>
      <c r="F49" s="4">
        <v>19.95</v>
      </c>
      <c r="G49" s="3">
        <f t="shared" ref="G49" si="52">+D49*E49+F49</f>
        <v>6317.7</v>
      </c>
      <c r="H49" s="5">
        <v>90.13</v>
      </c>
      <c r="I49" s="4">
        <f t="shared" ref="I49" si="53">+D49*H49</f>
        <v>6759.75</v>
      </c>
      <c r="J49" s="3">
        <f t="shared" ref="J49" si="54">+I49-G49</f>
        <v>442.05000000000018</v>
      </c>
      <c r="K49" s="3">
        <f>SUM(G47:G49)</f>
        <v>20019.599999999999</v>
      </c>
      <c r="L49" s="3">
        <f>SUM(I47:I49)</f>
        <v>20279.25</v>
      </c>
      <c r="M49" s="2">
        <f t="shared" ref="M49" si="55">+L49/K49</f>
        <v>1.012969789606186</v>
      </c>
      <c r="N49" s="7">
        <f t="shared" ref="N49" si="56">+L49-K49</f>
        <v>259.65000000000146</v>
      </c>
      <c r="O49" s="3">
        <v>812.27</v>
      </c>
      <c r="P49" s="9"/>
    </row>
    <row r="50" spans="1:16" x14ac:dyDescent="0.25">
      <c r="C50" s="1"/>
      <c r="G50" s="3"/>
      <c r="H50" s="5"/>
      <c r="K50" s="3"/>
      <c r="L50" s="3"/>
      <c r="M50" s="2"/>
    </row>
    <row r="51" spans="1:16" x14ac:dyDescent="0.25">
      <c r="C51" s="1"/>
      <c r="G51" s="3"/>
      <c r="K51" s="3"/>
      <c r="L51" s="3"/>
      <c r="M51" s="2"/>
    </row>
    <row r="52" spans="1:16" x14ac:dyDescent="0.25">
      <c r="G52" s="4">
        <f>SUM(G7:G51)</f>
        <v>186117.55500000008</v>
      </c>
      <c r="I52" s="4">
        <f>SUM(I7:I51)</f>
        <v>126347.90999999999</v>
      </c>
      <c r="J52" s="4">
        <f>SUM(J7:J51)</f>
        <v>-59769.644999999975</v>
      </c>
      <c r="K52" s="4">
        <f>SUM(K7:K51)</f>
        <v>186117.55499999996</v>
      </c>
      <c r="L52" s="4">
        <f>SUM(L7:L51)</f>
        <v>126347.90999999999</v>
      </c>
      <c r="M52" s="2">
        <f t="shared" ref="M52" si="57">+L52/K52</f>
        <v>0.67886078774245673</v>
      </c>
      <c r="N52" s="7">
        <f>SUM(N7:N51)</f>
        <v>-59769.644999999982</v>
      </c>
      <c r="O52" s="7">
        <f>SUM(O7:O51)</f>
        <v>10944.73</v>
      </c>
    </row>
    <row r="53" spans="1:16" x14ac:dyDescent="0.25">
      <c r="A53" t="s">
        <v>36</v>
      </c>
      <c r="L53" t="s">
        <v>9</v>
      </c>
    </row>
    <row r="55" spans="1:16" x14ac:dyDescent="0.25">
      <c r="C55" t="s">
        <v>6</v>
      </c>
      <c r="E55" s="5" t="s">
        <v>7</v>
      </c>
      <c r="F55" s="4" t="s">
        <v>1</v>
      </c>
      <c r="I55" s="4" t="s">
        <v>10</v>
      </c>
      <c r="J55" s="3" t="s">
        <v>5</v>
      </c>
      <c r="L55" s="3"/>
    </row>
    <row r="57" spans="1:16" x14ac:dyDescent="0.25">
      <c r="A57" t="s">
        <v>25</v>
      </c>
      <c r="B57" t="s">
        <v>26</v>
      </c>
      <c r="C57" s="1">
        <v>44764</v>
      </c>
      <c r="D57">
        <v>60</v>
      </c>
      <c r="E57" s="5">
        <v>287.89</v>
      </c>
      <c r="F57" s="4">
        <v>29.95</v>
      </c>
      <c r="G57" s="3">
        <f>+D57*E57-F57</f>
        <v>17243.449999999997</v>
      </c>
      <c r="I57" s="6">
        <v>17156.650000000001</v>
      </c>
      <c r="J57" s="6">
        <f>+G57-I57</f>
        <v>86.799999999995634</v>
      </c>
    </row>
    <row r="58" spans="1:16" x14ac:dyDescent="0.25">
      <c r="A58" t="s">
        <v>21</v>
      </c>
      <c r="B58" t="s">
        <v>22</v>
      </c>
      <c r="C58" s="1">
        <v>44781</v>
      </c>
      <c r="D58">
        <v>4126</v>
      </c>
      <c r="E58" s="5">
        <v>9.58</v>
      </c>
      <c r="F58" s="4">
        <v>47.43</v>
      </c>
      <c r="G58" s="3">
        <f>+D58*E58-F58</f>
        <v>39479.65</v>
      </c>
      <c r="I58" s="6">
        <v>39165.33</v>
      </c>
      <c r="J58" s="6">
        <f>+G58-I58</f>
        <v>314.31999999999971</v>
      </c>
    </row>
    <row r="59" spans="1:16" x14ac:dyDescent="0.25">
      <c r="A59" t="s">
        <v>21</v>
      </c>
      <c r="B59" t="s">
        <v>22</v>
      </c>
      <c r="C59" s="1">
        <v>44782</v>
      </c>
      <c r="D59">
        <v>3100</v>
      </c>
      <c r="E59" s="5">
        <v>9.58</v>
      </c>
      <c r="F59" s="4">
        <v>35.64</v>
      </c>
      <c r="G59" s="3">
        <f>+D59*E59-F59</f>
        <v>29662.36</v>
      </c>
      <c r="I59" s="6">
        <v>29426.27</v>
      </c>
      <c r="J59" s="6">
        <f>+G59-I59</f>
        <v>236.09000000000015</v>
      </c>
    </row>
    <row r="60" spans="1:16" x14ac:dyDescent="0.25">
      <c r="C60" s="1"/>
      <c r="G60" s="3"/>
      <c r="I60" s="6"/>
      <c r="J60" s="6"/>
      <c r="M60" s="7"/>
      <c r="N60" s="3"/>
      <c r="O60" s="10"/>
    </row>
    <row r="61" spans="1:16" x14ac:dyDescent="0.25">
      <c r="F61" s="3"/>
      <c r="J61" s="3">
        <f>SUM(J57:J60)</f>
        <v>637.20999999999549</v>
      </c>
    </row>
    <row r="62" spans="1:16" x14ac:dyDescent="0.25">
      <c r="J62" s="3" t="s">
        <v>9</v>
      </c>
    </row>
    <row r="63" spans="1:16" x14ac:dyDescent="0.25">
      <c r="I63" s="4" t="s">
        <v>12</v>
      </c>
      <c r="J63" s="3">
        <f>+J61+J52+O52</f>
        <v>-48187.704999999987</v>
      </c>
    </row>
    <row r="65" spans="1:11" x14ac:dyDescent="0.25">
      <c r="A65" t="s">
        <v>30</v>
      </c>
      <c r="J65" s="3" t="s">
        <v>13</v>
      </c>
      <c r="K65" t="s">
        <v>31</v>
      </c>
    </row>
    <row r="66" spans="1:11" x14ac:dyDescent="0.25">
      <c r="A66" t="s">
        <v>32</v>
      </c>
    </row>
    <row r="67" spans="1:11" x14ac:dyDescent="0.25">
      <c r="A67" t="s">
        <v>24</v>
      </c>
      <c r="B67" t="s">
        <v>23</v>
      </c>
      <c r="C67" s="1">
        <v>44760</v>
      </c>
      <c r="J67" s="3">
        <v>485.89</v>
      </c>
    </row>
    <row r="68" spans="1:11" x14ac:dyDescent="0.25">
      <c r="A68" t="s">
        <v>25</v>
      </c>
      <c r="B68" t="s">
        <v>26</v>
      </c>
      <c r="C68" s="1">
        <v>44764</v>
      </c>
      <c r="J68" s="3">
        <v>46.12</v>
      </c>
    </row>
    <row r="69" spans="1:11" x14ac:dyDescent="0.25">
      <c r="A69" t="s">
        <v>17</v>
      </c>
      <c r="B69" t="s">
        <v>18</v>
      </c>
      <c r="C69" s="1">
        <v>44785</v>
      </c>
      <c r="J69" s="11">
        <v>1330.67</v>
      </c>
    </row>
    <row r="70" spans="1:11" x14ac:dyDescent="0.25">
      <c r="A70" t="s">
        <v>15</v>
      </c>
      <c r="B70" t="s">
        <v>16</v>
      </c>
      <c r="C70" s="12">
        <v>44810</v>
      </c>
      <c r="J70" s="6">
        <v>1102.4000000000001</v>
      </c>
      <c r="K70" s="4">
        <v>377.97</v>
      </c>
    </row>
    <row r="71" spans="1:11" x14ac:dyDescent="0.25">
      <c r="A71" t="s">
        <v>24</v>
      </c>
      <c r="B71" t="s">
        <v>23</v>
      </c>
      <c r="C71" s="12">
        <v>44852</v>
      </c>
      <c r="J71" s="6">
        <v>326.38</v>
      </c>
    </row>
    <row r="72" spans="1:11" x14ac:dyDescent="0.25">
      <c r="A72" t="s">
        <v>17</v>
      </c>
      <c r="B72" t="s">
        <v>18</v>
      </c>
      <c r="C72" s="12">
        <v>44876</v>
      </c>
      <c r="J72" s="6">
        <v>1220.8</v>
      </c>
    </row>
    <row r="76" spans="1:11" x14ac:dyDescent="0.25">
      <c r="I76" s="4" t="s">
        <v>12</v>
      </c>
      <c r="J76" s="3">
        <f>SUM(J67:J74)</f>
        <v>4512.26</v>
      </c>
      <c r="K76" s="3">
        <f>SUM(K67:K74)</f>
        <v>377.97</v>
      </c>
    </row>
  </sheetData>
  <pageMargins left="0.7" right="0.7" top="0.75" bottom="0.75" header="0.3" footer="0.3"/>
  <pageSetup paperSize="9" scale="66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ASX</vt:lpstr>
    </vt:vector>
  </TitlesOfParts>
  <Company>McDonald's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Michael</dc:creator>
  <cp:lastModifiedBy>Michael Nowak</cp:lastModifiedBy>
  <cp:lastPrinted>2020-07-31T06:02:39Z</cp:lastPrinted>
  <dcterms:created xsi:type="dcterms:W3CDTF">2016-07-19T07:04:58Z</dcterms:created>
  <dcterms:modified xsi:type="dcterms:W3CDTF">2022-11-23T04:46:20Z</dcterms:modified>
</cp:coreProperties>
</file>