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L/LEWE/2023/Workpapers/9. Expenses/General/"/>
    </mc:Choice>
  </mc:AlternateContent>
  <xr:revisionPtr revIDLastSave="12" documentId="13_ncr:1_{048A30C9-D318-45E4-B9BA-946D4539CC50}" xr6:coauthVersionLast="47" xr6:coauthVersionMax="47" xr10:uidLastSave="{5DDF34AA-7B4A-4F87-95DA-AAB7AE4213CA}"/>
  <bookViews>
    <workbookView xWindow="28680" yWindow="-120" windowWidth="29040" windowHeight="157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  <c r="G14" i="1"/>
  <c r="G13" i="1"/>
  <c r="G12" i="1"/>
  <c r="G11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<sst xmlns="http://schemas.openxmlformats.org/spreadsheetml/2006/main" count="34" uniqueCount="29">
  <si>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</si>
  <si>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The Lewis Superannuation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</si>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</sst>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C10" sqref="C10:N3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33" t="s">
        <v>0</v>
      </c>
      <c r="B1" s="1"/>
      <c r="C1" s="2" t="s">
        <v>1</v>
      </c>
      <c r="F1" s="3"/>
      <c r="H1" s="4"/>
      <c r="I1" s="4"/>
    </row>
    <row r="2" spans="1:14" ht="18" x14ac:dyDescent="0.25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 x14ac:dyDescent="0.25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 x14ac:dyDescent="0.25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 x14ac:dyDescent="0.25">
      <c r="D5" s="1"/>
      <c r="E5" s="1"/>
      <c r="F5" s="15"/>
      <c r="G5" s="16"/>
      <c r="I5" s="17"/>
    </row>
    <row r="7" spans="1:14" s="20" customFormat="1" ht="25.5" x14ac:dyDescent="0.2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 x14ac:dyDescent="0.25">
      <c r="F9" s="21"/>
    </row>
    <row r="10" spans="1:14" x14ac:dyDescent="0.25">
      <c r="A10" s="16"/>
      <c r="B10" s="16"/>
      <c r="C10" s="16" t="s">
        <v>13</v>
      </c>
      <c r="G10" s="30" t="s">
        <v>14</v>
      </c>
      <c r="I10" s="31" t="s">
        <v>15</v>
      </c>
    </row>
    <row r="11" spans="1:14" x14ac:dyDescent="0.25">
      <c r="A11" s="16"/>
      <c r="B11" s="16"/>
      <c r="C11" t="s">
        <v>16</v>
      </c>
      <c r="G11" s="34">
        <f>530*1.1</f>
        <v>583</v>
      </c>
      <c r="I11" s="9">
        <v>0</v>
      </c>
    </row>
    <row r="12" spans="1:14" x14ac:dyDescent="0.25">
      <c r="A12" s="16"/>
      <c r="B12" s="16"/>
      <c r="C12" t="s">
        <v>17</v>
      </c>
      <c r="G12" s="34">
        <f>160*1.1</f>
        <v>176</v>
      </c>
      <c r="I12" s="9">
        <f>+G12/11*0.75</f>
        <v>12</v>
      </c>
    </row>
    <row r="13" spans="1:14" x14ac:dyDescent="0.25">
      <c r="C13" t="s">
        <v>18</v>
      </c>
      <c r="G13" s="34">
        <f>+(990+100)*1.1</f>
        <v>1199</v>
      </c>
      <c r="I13" s="9">
        <v>0</v>
      </c>
    </row>
    <row r="14" spans="1:14" x14ac:dyDescent="0.25">
      <c r="C14" t="s">
        <v>19</v>
      </c>
      <c r="G14" s="35">
        <f>760*1.1</f>
        <v>836.00000000000011</v>
      </c>
      <c r="I14" s="26">
        <f>+G14/11*0.75</f>
        <v>57.000000000000014</v>
      </c>
      <c r="K14" t="s">
        <v>20</v>
      </c>
      <c r="N14" s="32">
        <f>+G14/G15</f>
        <v>0.29921259842519687</v>
      </c>
    </row>
    <row r="15" spans="1:14" x14ac:dyDescent="0.25">
      <c r="G15" s="21">
        <f>SUM(G11:G14)</f>
        <v>2794</v>
      </c>
      <c r="I15" s="21">
        <f>SUM(I11:I14)</f>
        <v>69.000000000000014</v>
      </c>
      <c r="K15" t="s">
        <v>21</v>
      </c>
      <c r="N15" s="36">
        <v>660</v>
      </c>
    </row>
    <row r="16" spans="1:14" x14ac:dyDescent="0.25">
      <c r="A16" s="16"/>
      <c r="B16" s="16"/>
      <c r="C16" s="16"/>
      <c r="F16" s="21"/>
      <c r="K16" t="s">
        <v>22</v>
      </c>
      <c r="N16">
        <f>ROUND(N15-N17,0)</f>
        <v>463</v>
      </c>
    </row>
    <row r="17" spans="1:14" x14ac:dyDescent="0.25">
      <c r="A17" s="25"/>
      <c r="B17" s="25"/>
      <c r="C17" s="16"/>
      <c r="F17" s="21"/>
      <c r="K17" t="s">
        <v>23</v>
      </c>
      <c r="N17">
        <f>ROUNDDOWN(N15*N14,0)</f>
        <v>197</v>
      </c>
    </row>
    <row r="18" spans="1:14" x14ac:dyDescent="0.25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 x14ac:dyDescent="0.25">
      <c r="C19" s="27">
        <v>44105</v>
      </c>
      <c r="E19" s="34">
        <v>454</v>
      </c>
      <c r="F19" s="34">
        <f>627-454</f>
        <v>173</v>
      </c>
      <c r="G19" s="28">
        <f>SUM(E19:F19)</f>
        <v>627</v>
      </c>
      <c r="I19" s="9">
        <f>+F19/11*0.75</f>
        <v>11.795454545454545</v>
      </c>
    </row>
    <row r="20" spans="1:14" x14ac:dyDescent="0.25">
      <c r="C20" s="27">
        <v>44197</v>
      </c>
      <c r="E20" s="21">
        <f>+E19</f>
        <v>454</v>
      </c>
      <c r="F20" s="21">
        <f>+F19</f>
        <v>173</v>
      </c>
      <c r="G20" s="28">
        <f>SUM(E20:F20)</f>
        <v>627</v>
      </c>
      <c r="I20" s="9">
        <f>+F20/11*0.75</f>
        <v>11.795454545454545</v>
      </c>
    </row>
    <row r="21" spans="1:14" x14ac:dyDescent="0.25">
      <c r="C21" s="27">
        <v>44287</v>
      </c>
      <c r="E21" s="21">
        <f>+E19</f>
        <v>454</v>
      </c>
      <c r="F21" s="21">
        <f>+F19</f>
        <v>173</v>
      </c>
      <c r="G21" s="28">
        <f>SUM(E21:F21)</f>
        <v>627</v>
      </c>
      <c r="I21" s="21">
        <f>+F21/11*0.75</f>
        <v>11.795454545454545</v>
      </c>
    </row>
    <row r="22" spans="1:14" x14ac:dyDescent="0.25">
      <c r="C22" s="27">
        <v>44378</v>
      </c>
      <c r="E22" s="26">
        <f>+E19</f>
        <v>454</v>
      </c>
      <c r="F22" s="26">
        <f>+F19</f>
        <v>173</v>
      </c>
      <c r="G22" s="29">
        <f>SUM(E22:F22)</f>
        <v>627</v>
      </c>
      <c r="I22" s="26">
        <f>+F22/11*0.75</f>
        <v>11.795454545454545</v>
      </c>
    </row>
    <row r="23" spans="1:14" x14ac:dyDescent="0.25">
      <c r="E23" s="28">
        <f t="shared" ref="E23:G23" si="0">SUM(E19:E22)</f>
        <v>1816</v>
      </c>
      <c r="F23" s="28">
        <f t="shared" si="0"/>
        <v>692</v>
      </c>
      <c r="G23" s="28">
        <f t="shared" si="0"/>
        <v>2508</v>
      </c>
      <c r="I23" s="28">
        <f>SUM(I19:I22)</f>
        <v>47.18181818181818</v>
      </c>
    </row>
    <row r="24" spans="1:14" x14ac:dyDescent="0.25">
      <c r="F24" s="21"/>
    </row>
    <row r="25" spans="1:14" x14ac:dyDescent="0.25">
      <c r="C25" s="25" t="s">
        <v>26</v>
      </c>
      <c r="F25" s="23"/>
    </row>
    <row r="26" spans="1:14" x14ac:dyDescent="0.25">
      <c r="C26" t="s">
        <v>27</v>
      </c>
      <c r="G26" s="28">
        <f>+G11</f>
        <v>583</v>
      </c>
    </row>
    <row r="27" spans="1:14" x14ac:dyDescent="0.25">
      <c r="C27" t="s">
        <v>28</v>
      </c>
      <c r="F27" s="23"/>
      <c r="G27" s="28">
        <f>+G12</f>
        <v>176</v>
      </c>
      <c r="I27" s="9">
        <f>+G27/11*0.75</f>
        <v>12</v>
      </c>
    </row>
    <row r="28" spans="1:14" x14ac:dyDescent="0.25">
      <c r="C28" t="s">
        <v>22</v>
      </c>
      <c r="F28" s="24"/>
      <c r="G28" s="28">
        <f>+G13-E23</f>
        <v>-617</v>
      </c>
    </row>
    <row r="29" spans="1:14" x14ac:dyDescent="0.25">
      <c r="C29" t="s">
        <v>23</v>
      </c>
      <c r="F29" s="21"/>
      <c r="G29" s="29">
        <f>+G14-F23</f>
        <v>144.00000000000011</v>
      </c>
      <c r="I29" s="26">
        <f>+G29/11*0.75</f>
        <v>9.8181818181818254</v>
      </c>
    </row>
    <row r="30" spans="1:14" x14ac:dyDescent="0.25">
      <c r="G30" s="28">
        <f>SUM(G26:G29)</f>
        <v>286.00000000000011</v>
      </c>
      <c r="I30" s="9">
        <f>SUM(I26:I29)</f>
        <v>21.818181818181827</v>
      </c>
    </row>
    <row r="33" spans="3:3" x14ac:dyDescent="0.25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550C89-3EDE-4F27-8633-588B6EB4A6FF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0c3cfaf5-15c2-4e95-ab2a-6b5b51b7940e"/>
    <ds:schemaRef ds:uri="http://www.w3.org/XML/1998/namespace"/>
    <ds:schemaRef ds:uri="077343a5-f496-4cd1-834d-0cf298977a10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ADAED4C-47D1-419D-912B-5FC2184D91FB}"/>
</file>

<file path=customXml/itemProps3.xml><?xml version="1.0" encoding="utf-8"?>
<ds:datastoreItem xmlns:ds="http://schemas.openxmlformats.org/officeDocument/2006/customXml" ds:itemID="{F140365D-A46C-4308-A9C3-C32B8ACDD8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Maddison Martin</cp:lastModifiedBy>
  <cp:revision/>
  <dcterms:created xsi:type="dcterms:W3CDTF">2018-08-27T06:41:25Z</dcterms:created>
  <dcterms:modified xsi:type="dcterms:W3CDTF">2023-10-13T05:38:50Z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255200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