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30" windowWidth="10470" windowHeight="10590"/>
  </bookViews>
  <sheets>
    <sheet name="SMSF" sheetId="1" r:id="rId1"/>
    <sheet name="Sheet1" sheetId="7" r:id="rId2"/>
    <sheet name="Sheet2" sheetId="8" r:id="rId3"/>
  </sheets>
  <calcPr calcId="144525"/>
</workbook>
</file>

<file path=xl/calcChain.xml><?xml version="1.0" encoding="utf-8"?>
<calcChain xmlns="http://schemas.openxmlformats.org/spreadsheetml/2006/main">
  <c r="I44" i="1" l="1"/>
  <c r="I48" i="1" l="1"/>
  <c r="K29" i="1"/>
  <c r="I29" i="1"/>
  <c r="L28" i="1"/>
  <c r="L27" i="1"/>
  <c r="L26" i="1"/>
  <c r="L25" i="1"/>
  <c r="L24" i="1"/>
  <c r="J23" i="1"/>
  <c r="L23" i="1" s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29" i="1" s="1"/>
  <c r="G106" i="1"/>
  <c r="F106" i="1"/>
  <c r="H106" i="1" s="1"/>
  <c r="E102" i="1"/>
  <c r="J29" i="1" l="1"/>
</calcChain>
</file>

<file path=xl/sharedStrings.xml><?xml version="1.0" encoding="utf-8"?>
<sst xmlns="http://schemas.openxmlformats.org/spreadsheetml/2006/main" count="208" uniqueCount="154">
  <si>
    <t>ANZ</t>
  </si>
  <si>
    <t>Date</t>
  </si>
  <si>
    <t>Balance</t>
  </si>
  <si>
    <t>APA</t>
  </si>
  <si>
    <t>CBA</t>
  </si>
  <si>
    <t>CSL</t>
  </si>
  <si>
    <t>IPL</t>
  </si>
  <si>
    <t>MFF</t>
  </si>
  <si>
    <t>NUF</t>
  </si>
  <si>
    <t>WOW</t>
  </si>
  <si>
    <t>Total</t>
  </si>
  <si>
    <t>CPU</t>
  </si>
  <si>
    <t>TLS</t>
  </si>
  <si>
    <t>International</t>
  </si>
  <si>
    <t>Asia</t>
  </si>
  <si>
    <t>Company</t>
  </si>
  <si>
    <t>FF Dividend</t>
  </si>
  <si>
    <t>UF Dividend</t>
  </si>
  <si>
    <t>Imp Credit</t>
  </si>
  <si>
    <t>Total (Gross)</t>
  </si>
  <si>
    <t>Dividends</t>
  </si>
  <si>
    <t>Interest</t>
  </si>
  <si>
    <t>BHP</t>
  </si>
  <si>
    <t>Distributions</t>
  </si>
  <si>
    <t>Subtotal</t>
  </si>
  <si>
    <t>Code</t>
  </si>
  <si>
    <t>CHESS</t>
  </si>
  <si>
    <t>SMSF Shares</t>
  </si>
  <si>
    <t>CDIA S&amp;S Smith Super Fund</t>
  </si>
  <si>
    <t>Shares Sold</t>
  </si>
  <si>
    <t>Share</t>
  </si>
  <si>
    <t>No.</t>
  </si>
  <si>
    <t>Cost</t>
  </si>
  <si>
    <t>Sell</t>
  </si>
  <si>
    <t>P&amp;L</t>
  </si>
  <si>
    <t>Shares Bought</t>
  </si>
  <si>
    <t>Brokerage</t>
  </si>
  <si>
    <t>Avail Units</t>
  </si>
  <si>
    <t>SMSF</t>
  </si>
  <si>
    <t>S32</t>
  </si>
  <si>
    <t>ComSec Interest SMSF</t>
  </si>
  <si>
    <t>Platinum Trust</t>
  </si>
  <si>
    <t>Gain from sale of shares</t>
  </si>
  <si>
    <t>Net</t>
  </si>
  <si>
    <t>PAXX</t>
  </si>
  <si>
    <t>PIXX</t>
  </si>
  <si>
    <t>Tax Checklist</t>
  </si>
  <si>
    <t>Statements</t>
  </si>
  <si>
    <t>Buy/Sell Notes</t>
  </si>
  <si>
    <t>Account Number: 4350537</t>
  </si>
  <si>
    <t>Purchase $</t>
  </si>
  <si>
    <t>Last $</t>
  </si>
  <si>
    <t>Change $</t>
  </si>
  <si>
    <t>Chg %</t>
  </si>
  <si>
    <t>Profit/Loss $</t>
  </si>
  <si>
    <t>P/L %</t>
  </si>
  <si>
    <t>Mkt Value $</t>
  </si>
  <si>
    <t>Wgt %</t>
  </si>
  <si>
    <t>Value Chg $</t>
  </si>
  <si>
    <t>Fund Name</t>
  </si>
  <si>
    <t>Units</t>
  </si>
  <si>
    <t>Unit $</t>
  </si>
  <si>
    <t>Unit $ Date</t>
  </si>
  <si>
    <t>Market Value $</t>
  </si>
  <si>
    <t>Platinum Asia</t>
  </si>
  <si>
    <t>Platinum International Fund</t>
  </si>
  <si>
    <t>ROBO</t>
  </si>
  <si>
    <t>Tax Summary</t>
  </si>
  <si>
    <t>Platinum</t>
  </si>
  <si>
    <t>done</t>
  </si>
  <si>
    <t>HGEN</t>
  </si>
  <si>
    <t>PE</t>
  </si>
  <si>
    <t>Yield</t>
  </si>
  <si>
    <t>WDS</t>
  </si>
  <si>
    <t>SMSF Dividends 2022/23 Tax Year</t>
  </si>
  <si>
    <t>SMSF Distributions 2022/23 Tax Year</t>
  </si>
  <si>
    <t>Transfer To S Smith and S Smith NetBank Pension</t>
  </si>
  <si>
    <t>Direct Credit 397204 ANZ DIVIDEND A073/00606626</t>
  </si>
  <si>
    <t>Credit Interest</t>
  </si>
  <si>
    <t>Direct Credit 251919 IPL ITM DIV 001278490644</t>
  </si>
  <si>
    <t>Direct Credit 458106 HGEN PAYMENT JUL22/00801275</t>
  </si>
  <si>
    <t>Direct Credit 458106 ROBO PAYMENT JUL22/00801621</t>
  </si>
  <si>
    <t>Direct Credit 524100 PIXX DST 001279332839</t>
  </si>
  <si>
    <t>Direct Credit 524099 PAXX DST 001278803419</t>
  </si>
  <si>
    <t>ANZ Retail Entitlement</t>
  </si>
  <si>
    <t>2022 ANZ PAITREO NetBank BPAY 381160 161919900044146305 ANZ Shares</t>
  </si>
  <si>
    <t>Direct Credit 489342 SCP DST 001279937307</t>
  </si>
  <si>
    <t>Direct Credit 326860 CPU DIV SEP22/00813893</t>
  </si>
  <si>
    <t>Direct Credit 082705 APA DST 001281212568</t>
  </si>
  <si>
    <t>Direct Credit 629786 TLS FNL DIV 001281741522</t>
  </si>
  <si>
    <t>Direct Credit 458106 BHP GROUP DIV AF386/00361852</t>
  </si>
  <si>
    <t>Direct Credit 516612 WOW FNL DIV 001283377795</t>
  </si>
  <si>
    <t>Direct Credit 401507 CBA FNL DIV 001280712626</t>
  </si>
  <si>
    <t>Direct Credit 458106 CSL LTD DIVIDEND AUF22/00984245</t>
  </si>
  <si>
    <t>Direct Credit 458106 WOODSIDE INT22/00825468</t>
  </si>
  <si>
    <t>Transfer To Pace taxation NetBank SmithSSSF</t>
  </si>
  <si>
    <t>Direct Credit 458106 SOUTH32 DIVIDEND RAU22/00975313</t>
  </si>
  <si>
    <t>Direct Credit 444594 MAGELLAN FLAGSHP S00030372794</t>
  </si>
  <si>
    <t>Transfer to other Bank NetBank Pension</t>
  </si>
  <si>
    <t>Direct Credit 012721 ATO ATO009000017320956</t>
  </si>
  <si>
    <t>RGN</t>
  </si>
  <si>
    <t>was SCP</t>
  </si>
  <si>
    <t>Direct Credit 143325 NUFARM LIMITED FIN22/00806023</t>
  </si>
  <si>
    <t>Direct Credit 397204 ANZ DIVIDEND A074/00605814</t>
  </si>
  <si>
    <t>Direct Credit 251919 IPL FNL DIV 001287406095</t>
  </si>
  <si>
    <t>Direct Credit 062895 COMMONWEALTH SEC COMMSEC</t>
  </si>
  <si>
    <t>Direct Credit 489342 RGN DST 001289236378</t>
  </si>
  <si>
    <t>Direct Credit 082705 APA DST 001290055117</t>
  </si>
  <si>
    <t>Direct Credit 326860 CPU DIV MAR23/00813676</t>
  </si>
  <si>
    <t>Direct Credit 458106 BHP GROUP DIV AI387/00355681</t>
  </si>
  <si>
    <t>Direct Credit 401507 CBA DIV 001291224081</t>
  </si>
  <si>
    <t>Direct Credit 629786 TLS ITM DIV 001292723171</t>
  </si>
  <si>
    <t>Direct Credit 458106 WOODSIDE FIN22/00842272</t>
  </si>
  <si>
    <t>Direct Credit 458106 CSL LTD DIVIDEND 23AUD/00881906</t>
  </si>
  <si>
    <t>Direct Credit 458106 SOUTH32 DIVIDEND AI013/00972682</t>
  </si>
  <si>
    <t>Direct Credit 516612 WOW DIV 001294229516</t>
  </si>
  <si>
    <t xml:space="preserve">  397204 ANZ DIVIDEND A073/00606626</t>
  </si>
  <si>
    <t xml:space="preserve">  251919 IPL ITM DIV 001278490644</t>
  </si>
  <si>
    <t xml:space="preserve">  629786 TLS FNL DIV 001281741522</t>
  </si>
  <si>
    <t xml:space="preserve">  458106 BHP GROUP DIV AF386/00361852</t>
  </si>
  <si>
    <t xml:space="preserve">  516612 WOW FNL DIV 001283377795</t>
  </si>
  <si>
    <t xml:space="preserve">  401507 CBA FNL DIV 001280712626</t>
  </si>
  <si>
    <t xml:space="preserve">  458106 CSL LTD DIVIDEND AUF22/00984245</t>
  </si>
  <si>
    <t xml:space="preserve">  458106 WOODSIDE INT22/00825468</t>
  </si>
  <si>
    <t xml:space="preserve">  458106 SOUTH32 DIVIDEND RAU22/00975313</t>
  </si>
  <si>
    <t xml:space="preserve">  444594 MAGELLAN FLAGSHP S00030372794</t>
  </si>
  <si>
    <t xml:space="preserve">  397204 ANZ DIVIDEND A074/00605814</t>
  </si>
  <si>
    <t xml:space="preserve">  251919 IPL FNL DIV 001287406095</t>
  </si>
  <si>
    <t xml:space="preserve">  489342 RGN DST 001289236378</t>
  </si>
  <si>
    <t xml:space="preserve">  082705 APA DST 001290055117</t>
  </si>
  <si>
    <t xml:space="preserve">  401507 CBA DIV 001291224081</t>
  </si>
  <si>
    <t xml:space="preserve">  458106 BHP GROUP DIV AI387/00355681</t>
  </si>
  <si>
    <t xml:space="preserve">  629786 TLS ITM DIV 001292723171</t>
  </si>
  <si>
    <t xml:space="preserve">  458106 CSL LTD DIVIDEND 23AUD/00881906</t>
  </si>
  <si>
    <t xml:space="preserve">  458106 WOODSIDE FIN22/00842272</t>
  </si>
  <si>
    <t xml:space="preserve">  458106 SOUTH32 DIVIDEND AI013/00972682</t>
  </si>
  <si>
    <t xml:space="preserve">  516612 WOW DIV 001294229516</t>
  </si>
  <si>
    <t xml:space="preserve">  326860 CPU DIV </t>
  </si>
  <si>
    <t xml:space="preserve">  326860 CPU DIV</t>
  </si>
  <si>
    <t xml:space="preserve">  143325 NUFARM LIMITED </t>
  </si>
  <si>
    <t>HYGEN</t>
  </si>
  <si>
    <t>C140206923</t>
  </si>
  <si>
    <t>Sell PIXX</t>
  </si>
  <si>
    <t>Direct Credit 143325 NUFARM LIMITED INT23/00805821</t>
  </si>
  <si>
    <t xml:space="preserve"> 444594 MFF</t>
  </si>
  <si>
    <t xml:space="preserve">143325 NUFARM </t>
  </si>
  <si>
    <t>Share Holdings    As of 5:31:38 PM Sydney Time, 30 Jun 2023</t>
  </si>
  <si>
    <t>Fund Holdings    As of 5:32:23 PM Sydney Time, 30 Jun 2023</t>
  </si>
  <si>
    <t>Buy ANZ</t>
  </si>
  <si>
    <t>S&amp;S Smith SMSF Summary 2022/23</t>
  </si>
  <si>
    <t>checked</t>
  </si>
  <si>
    <t>Received</t>
  </si>
  <si>
    <t>Sold Jan23</t>
  </si>
  <si>
    <t>SCP/RGN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</si>
</sst>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[$-C09]dd\-mmm\-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1" applyNumberFormat="0" applyAlignment="0" applyProtection="0"/>
    <xf numFmtId="0" fontId="15" fillId="30" borderId="2" applyNumberFormat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" applyNumberFormat="0" applyAlignment="0" applyProtection="0"/>
    <xf numFmtId="0" fontId="22" fillId="0" borderId="6" applyNumberFormat="0" applyFill="0" applyAlignment="0" applyProtection="0"/>
    <xf numFmtId="0" fontId="23" fillId="33" borderId="0" applyNumberFormat="0" applyBorder="0" applyAlignment="0" applyProtection="0"/>
    <xf numFmtId="0" fontId="11" fillId="0" borderId="0"/>
    <xf numFmtId="0" fontId="11" fillId="34" borderId="7" applyNumberFormat="0" applyFont="0" applyAlignment="0" applyProtection="0"/>
    <xf numFmtId="0" fontId="24" fillId="2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" fillId="34" borderId="7" applyNumberFormat="0" applyFont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2" fillId="34" borderId="7" applyNumberFormat="0" applyFont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34" borderId="7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</cellStyleXfs>
  <cellXfs count="53">
    <xf numFmtId="0" fontId="0" fillId="0" borderId="0" xfId="0"/>
    <xf numFmtId="10" fontId="0" fillId="0" borderId="0" xfId="0" applyNumberFormat="1"/>
    <xf numFmtId="0" fontId="6" fillId="0" borderId="0" xfId="0" applyFont="1"/>
    <xf numFmtId="165" fontId="0" fillId="0" borderId="0" xfId="0" applyNumberFormat="1"/>
    <xf numFmtId="164" fontId="0" fillId="0" borderId="0" xfId="0" applyNumberFormat="1"/>
    <xf numFmtId="0" fontId="5" fillId="0" borderId="0" xfId="0" applyFont="1"/>
    <xf numFmtId="166" fontId="8" fillId="3" borderId="0" xfId="0" applyNumberFormat="1" applyFont="1" applyFill="1"/>
    <xf numFmtId="0" fontId="0" fillId="3" borderId="0" xfId="0" applyFill="1"/>
    <xf numFmtId="165" fontId="0" fillId="3" borderId="0" xfId="0" applyNumberFormat="1" applyFill="1"/>
    <xf numFmtId="9" fontId="0" fillId="0" borderId="0" xfId="0" applyNumberFormat="1"/>
    <xf numFmtId="15" fontId="0" fillId="0" borderId="0" xfId="0" applyNumberFormat="1"/>
    <xf numFmtId="14" fontId="0" fillId="0" borderId="0" xfId="0" applyNumberFormat="1"/>
    <xf numFmtId="44" fontId="0" fillId="0" borderId="0" xfId="28" applyFont="1"/>
    <xf numFmtId="0" fontId="9" fillId="0" borderId="0" xfId="0" applyFont="1"/>
    <xf numFmtId="44" fontId="5" fillId="2" borderId="0" xfId="28" applyFont="1" applyFill="1"/>
    <xf numFmtId="0" fontId="9" fillId="0" borderId="0" xfId="0" applyFont="1" applyAlignment="1">
      <alignment vertical="center"/>
    </xf>
    <xf numFmtId="0" fontId="8" fillId="0" borderId="0" xfId="0" applyFont="1"/>
    <xf numFmtId="44" fontId="9" fillId="0" borderId="0" xfId="28" applyFont="1"/>
    <xf numFmtId="44" fontId="0" fillId="35" borderId="0" xfId="28" applyFont="1" applyFill="1"/>
    <xf numFmtId="0" fontId="0" fillId="35" borderId="0" xfId="0" applyFill="1"/>
    <xf numFmtId="14" fontId="5" fillId="2" borderId="0" xfId="0" applyNumberFormat="1" applyFont="1" applyFill="1"/>
    <xf numFmtId="8" fontId="0" fillId="0" borderId="0" xfId="28" applyNumberFormat="1" applyFont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4" fontId="7" fillId="0" borderId="0" xfId="0" applyNumberFormat="1" applyFont="1"/>
    <xf numFmtId="164" fontId="9" fillId="0" borderId="0" xfId="0" applyNumberFormat="1" applyFont="1"/>
    <xf numFmtId="2" fontId="0" fillId="0" borderId="0" xfId="28" applyNumberFormat="1" applyFont="1"/>
    <xf numFmtId="44" fontId="0" fillId="0" borderId="0" xfId="0" applyNumberFormat="1"/>
    <xf numFmtId="2" fontId="0" fillId="35" borderId="0" xfId="28" applyNumberFormat="1" applyFont="1" applyFill="1"/>
    <xf numFmtId="1" fontId="0" fillId="0" borderId="0" xfId="28" applyNumberFormat="1" applyFont="1"/>
    <xf numFmtId="44" fontId="0" fillId="36" borderId="0" xfId="28" applyFont="1" applyFill="1"/>
    <xf numFmtId="0" fontId="29" fillId="0" borderId="0" xfId="0" applyFont="1"/>
    <xf numFmtId="0" fontId="30" fillId="2" borderId="0" xfId="0" applyFont="1" applyFill="1"/>
    <xf numFmtId="0" fontId="5" fillId="0" borderId="10" xfId="0" applyFont="1" applyBorder="1"/>
    <xf numFmtId="0" fontId="5" fillId="0" borderId="11" xfId="0" applyFont="1" applyBorder="1"/>
    <xf numFmtId="165" fontId="5" fillId="0" borderId="11" xfId="0" applyNumberFormat="1" applyFont="1" applyBorder="1" applyAlignment="1">
      <alignment horizontal="center"/>
    </xf>
    <xf numFmtId="44" fontId="5" fillId="0" borderId="11" xfId="28" applyFont="1" applyBorder="1" applyAlignment="1">
      <alignment horizontal="center"/>
    </xf>
    <xf numFmtId="0" fontId="5" fillId="0" borderId="12" xfId="0" applyFont="1" applyBorder="1"/>
    <xf numFmtId="14" fontId="0" fillId="0" borderId="13" xfId="0" applyNumberFormat="1" applyBorder="1"/>
    <xf numFmtId="0" fontId="29" fillId="0" borderId="14" xfId="0" applyFont="1" applyBorder="1"/>
    <xf numFmtId="44" fontId="0" fillId="0" borderId="14" xfId="28" applyFont="1" applyBorder="1"/>
    <xf numFmtId="165" fontId="0" fillId="0" borderId="14" xfId="0" applyNumberFormat="1" applyBorder="1" applyAlignment="1">
      <alignment horizontal="center"/>
    </xf>
    <xf numFmtId="44" fontId="0" fillId="0" borderId="14" xfId="28" applyFont="1" applyBorder="1" applyAlignment="1">
      <alignment horizontal="center"/>
    </xf>
    <xf numFmtId="165" fontId="0" fillId="0" borderId="15" xfId="0" applyNumberFormat="1" applyBorder="1"/>
    <xf numFmtId="0" fontId="0" fillId="0" borderId="16" xfId="0" applyBorder="1"/>
    <xf numFmtId="0" fontId="0" fillId="0" borderId="17" xfId="0" applyBorder="1"/>
    <xf numFmtId="165" fontId="0" fillId="0" borderId="17" xfId="0" applyNumberFormat="1" applyBorder="1"/>
    <xf numFmtId="44" fontId="0" fillId="0" borderId="17" xfId="28" applyFont="1" applyBorder="1"/>
    <xf numFmtId="165" fontId="0" fillId="0" borderId="18" xfId="0" applyNumberFormat="1" applyBorder="1"/>
    <xf numFmtId="15" fontId="0" fillId="0" borderId="13" xfId="0" applyNumberFormat="1" applyBorder="1"/>
    <xf numFmtId="0" fontId="0" fillId="0" borderId="14" xfId="0" applyBorder="1"/>
    <xf numFmtId="15" fontId="0" fillId="0" borderId="16" xfId="0" applyNumberFormat="1" applyBorder="1"/>
    <xf numFmtId="165" fontId="0" fillId="0" borderId="17" xfId="0" applyNumberFormat="1" applyBorder="1" applyAlignment="1">
      <alignment horizontal="center"/>
    </xf>
  </cellXfs>
  <cellStyles count="86">
    <cellStyle name="20% - Accent1" xfId="1" builtinId="30" customBuiltin="1"/>
    <cellStyle name="20% - Accent1 2" xfId="46"/>
    <cellStyle name="20% - Accent1 3" xfId="60"/>
    <cellStyle name="20% - Accent1 4" xfId="74"/>
    <cellStyle name="20% - Accent2" xfId="2" builtinId="34" customBuiltin="1"/>
    <cellStyle name="20% - Accent2 2" xfId="48"/>
    <cellStyle name="20% - Accent2 3" xfId="62"/>
    <cellStyle name="20% - Accent2 4" xfId="76"/>
    <cellStyle name="20% - Accent3" xfId="3" builtinId="38" customBuiltin="1"/>
    <cellStyle name="20% - Accent3 2" xfId="50"/>
    <cellStyle name="20% - Accent3 3" xfId="64"/>
    <cellStyle name="20% - Accent3 4" xfId="78"/>
    <cellStyle name="20% - Accent4" xfId="4" builtinId="42" customBuiltin="1"/>
    <cellStyle name="20% - Accent4 2" xfId="52"/>
    <cellStyle name="20% - Accent4 3" xfId="66"/>
    <cellStyle name="20% - Accent4 4" xfId="80"/>
    <cellStyle name="20% - Accent5" xfId="5" builtinId="46" customBuiltin="1"/>
    <cellStyle name="20% - Accent5 2" xfId="54"/>
    <cellStyle name="20% - Accent5 3" xfId="68"/>
    <cellStyle name="20% - Accent5 4" xfId="82"/>
    <cellStyle name="20% - Accent6" xfId="6" builtinId="50" customBuiltin="1"/>
    <cellStyle name="20% - Accent6 2" xfId="56"/>
    <cellStyle name="20% - Accent6 3" xfId="70"/>
    <cellStyle name="20% - Accent6 4" xfId="84"/>
    <cellStyle name="40% - Accent1" xfId="7" builtinId="31" customBuiltin="1"/>
    <cellStyle name="40% - Accent1 2" xfId="47"/>
    <cellStyle name="40% - Accent1 3" xfId="61"/>
    <cellStyle name="40% - Accent1 4" xfId="75"/>
    <cellStyle name="40% - Accent2" xfId="8" builtinId="35" customBuiltin="1"/>
    <cellStyle name="40% - Accent2 2" xfId="49"/>
    <cellStyle name="40% - Accent2 3" xfId="63"/>
    <cellStyle name="40% - Accent2 4" xfId="77"/>
    <cellStyle name="40% - Accent3" xfId="9" builtinId="39" customBuiltin="1"/>
    <cellStyle name="40% - Accent3 2" xfId="51"/>
    <cellStyle name="40% - Accent3 3" xfId="65"/>
    <cellStyle name="40% - Accent3 4" xfId="79"/>
    <cellStyle name="40% - Accent4" xfId="10" builtinId="43" customBuiltin="1"/>
    <cellStyle name="40% - Accent4 2" xfId="53"/>
    <cellStyle name="40% - Accent4 3" xfId="67"/>
    <cellStyle name="40% - Accent4 4" xfId="81"/>
    <cellStyle name="40% - Accent5" xfId="11" builtinId="47" customBuiltin="1"/>
    <cellStyle name="40% - Accent5 2" xfId="55"/>
    <cellStyle name="40% - Accent5 3" xfId="69"/>
    <cellStyle name="40% - Accent5 4" xfId="83"/>
    <cellStyle name="40% - Accent6" xfId="12" builtinId="51" customBuiltin="1"/>
    <cellStyle name="40% - Accent6 2" xfId="57"/>
    <cellStyle name="40% - Accent6 3" xfId="71"/>
    <cellStyle name="40% - Accent6 4" xfId="8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44"/>
    <cellStyle name="Normal 4" xfId="58"/>
    <cellStyle name="Normal 5" xfId="72"/>
    <cellStyle name="Note 2" xfId="39"/>
    <cellStyle name="Note 3" xfId="45"/>
    <cellStyle name="Note 4" xfId="59"/>
    <cellStyle name="Note 5" xfId="73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workbookViewId="0">
      <selection activeCell="F54" sqref="F54"/>
    </sheetView>
  </sheetViews>
  <sheetFormatPr defaultRowHeight="12.75" x14ac:dyDescent="0.2"/>
  <cols>
    <col min="1" max="1" width="10.85546875" style="11" customWidth="1"/>
    <col min="2" max="2" width="14.140625" style="12" customWidth="1"/>
    <col min="3" max="3" width="34.42578125" style="31" customWidth="1"/>
    <col min="4" max="4" width="12.28515625" style="12" bestFit="1" customWidth="1"/>
    <col min="5" max="5" width="10.7109375" customWidth="1"/>
    <col min="7" max="7" width="12.7109375" customWidth="1"/>
    <col min="8" max="8" width="17.140625" customWidth="1"/>
    <col min="9" max="9" width="14" customWidth="1"/>
    <col min="10" max="10" width="12.28515625" customWidth="1"/>
    <col min="11" max="11" width="12" customWidth="1"/>
    <col min="12" max="12" width="13.5703125" customWidth="1"/>
  </cols>
  <sheetData>
    <row r="1" spans="1:12" ht="20.25" x14ac:dyDescent="0.3">
      <c r="A1" s="24" t="s">
        <v>149</v>
      </c>
    </row>
    <row r="3" spans="1:12" ht="15.75" x14ac:dyDescent="0.25">
      <c r="A3" s="20" t="s">
        <v>28</v>
      </c>
      <c r="B3" s="14"/>
      <c r="C3" s="32"/>
      <c r="G3" s="6" t="s">
        <v>74</v>
      </c>
      <c r="H3" s="7"/>
      <c r="I3" s="8"/>
      <c r="J3" s="8"/>
      <c r="K3" s="12"/>
      <c r="L3" s="3"/>
    </row>
    <row r="4" spans="1:12" s="5" customFormat="1" x14ac:dyDescent="0.2">
      <c r="A4" s="11">
        <v>44378</v>
      </c>
      <c r="B4" s="12"/>
      <c r="C4" s="31" t="s">
        <v>2</v>
      </c>
      <c r="D4" s="12">
        <v>107706.4</v>
      </c>
      <c r="G4" s="33" t="s">
        <v>1</v>
      </c>
      <c r="H4" s="34" t="s">
        <v>15</v>
      </c>
      <c r="I4" s="35" t="s">
        <v>16</v>
      </c>
      <c r="J4" s="35" t="s">
        <v>17</v>
      </c>
      <c r="K4" s="36" t="s">
        <v>18</v>
      </c>
      <c r="L4" s="37" t="s">
        <v>19</v>
      </c>
    </row>
    <row r="5" spans="1:12" x14ac:dyDescent="0.2">
      <c r="A5" s="11">
        <v>44743</v>
      </c>
      <c r="B5" s="30">
        <v>-3000</v>
      </c>
      <c r="C5" s="31" t="s">
        <v>76</v>
      </c>
      <c r="D5" s="12">
        <v>106148.42</v>
      </c>
      <c r="G5" s="38">
        <v>44743</v>
      </c>
      <c r="H5" s="39" t="s">
        <v>116</v>
      </c>
      <c r="I5" s="40">
        <v>1440</v>
      </c>
      <c r="J5" s="41"/>
      <c r="K5" s="42">
        <v>617.14</v>
      </c>
      <c r="L5" s="43">
        <f>SUM(I5:K5)</f>
        <v>2057.14</v>
      </c>
    </row>
    <row r="6" spans="1:12" x14ac:dyDescent="0.2">
      <c r="A6" s="11">
        <v>44743</v>
      </c>
      <c r="B6" s="12">
        <v>1440</v>
      </c>
      <c r="C6" s="31" t="s">
        <v>77</v>
      </c>
      <c r="D6" s="12">
        <v>109148.42</v>
      </c>
      <c r="G6" s="38">
        <v>44747</v>
      </c>
      <c r="H6" s="39" t="s">
        <v>117</v>
      </c>
      <c r="I6" s="40">
        <v>1000</v>
      </c>
      <c r="J6" s="41"/>
      <c r="K6" s="42">
        <v>428.57</v>
      </c>
      <c r="L6" s="43">
        <f t="shared" ref="L6:L28" si="0">SUM(I6:K6)</f>
        <v>1428.57</v>
      </c>
    </row>
    <row r="7" spans="1:12" x14ac:dyDescent="0.2">
      <c r="A7" s="11">
        <v>44743</v>
      </c>
      <c r="B7" s="12">
        <v>2.02</v>
      </c>
      <c r="C7" s="31" t="s">
        <v>78</v>
      </c>
      <c r="D7" s="12">
        <v>107708.42</v>
      </c>
      <c r="G7" s="38">
        <v>44816</v>
      </c>
      <c r="H7" s="39" t="s">
        <v>137</v>
      </c>
      <c r="I7" s="40"/>
      <c r="J7" s="40">
        <v>668.4</v>
      </c>
      <c r="K7" s="42"/>
      <c r="L7" s="43">
        <f t="shared" si="0"/>
        <v>668.4</v>
      </c>
    </row>
    <row r="8" spans="1:12" x14ac:dyDescent="0.2">
      <c r="A8" s="11">
        <v>44747</v>
      </c>
      <c r="B8" s="12">
        <v>1000</v>
      </c>
      <c r="C8" s="31" t="s">
        <v>79</v>
      </c>
      <c r="D8" s="12">
        <v>107148.42</v>
      </c>
      <c r="G8" s="38">
        <v>44825</v>
      </c>
      <c r="H8" s="39" t="s">
        <v>118</v>
      </c>
      <c r="I8" s="40">
        <v>538.39</v>
      </c>
      <c r="J8" s="41"/>
      <c r="K8" s="42">
        <v>230.74</v>
      </c>
      <c r="L8" s="43">
        <f t="shared" si="0"/>
        <v>769.13</v>
      </c>
    </row>
    <row r="9" spans="1:12" x14ac:dyDescent="0.2">
      <c r="A9" s="11">
        <v>44757</v>
      </c>
      <c r="B9" s="12">
        <v>12.76</v>
      </c>
      <c r="C9" s="31" t="s">
        <v>80</v>
      </c>
      <c r="D9" s="12">
        <v>113637.16</v>
      </c>
      <c r="G9" s="38">
        <v>44827</v>
      </c>
      <c r="H9" s="39" t="s">
        <v>119</v>
      </c>
      <c r="I9" s="40">
        <v>5103.68</v>
      </c>
      <c r="J9" s="41"/>
      <c r="K9" s="42">
        <v>2187.29</v>
      </c>
      <c r="L9" s="43">
        <f t="shared" si="0"/>
        <v>7290.97</v>
      </c>
    </row>
    <row r="10" spans="1:12" x14ac:dyDescent="0.2">
      <c r="A10" s="11">
        <v>44757</v>
      </c>
      <c r="B10" s="12">
        <v>2411.11</v>
      </c>
      <c r="C10" s="31" t="s">
        <v>81</v>
      </c>
      <c r="D10" s="12">
        <v>113624.4</v>
      </c>
      <c r="E10" s="13"/>
      <c r="G10" s="38">
        <v>44831</v>
      </c>
      <c r="H10" s="39" t="s">
        <v>120</v>
      </c>
      <c r="I10" s="40">
        <v>795</v>
      </c>
      <c r="J10" s="40"/>
      <c r="K10" s="42">
        <v>340.71</v>
      </c>
      <c r="L10" s="43">
        <f t="shared" si="0"/>
        <v>1135.71</v>
      </c>
    </row>
    <row r="11" spans="1:12" x14ac:dyDescent="0.2">
      <c r="A11" s="11">
        <v>44757</v>
      </c>
      <c r="B11" s="12">
        <v>3186.32</v>
      </c>
      <c r="C11" s="31" t="s">
        <v>82</v>
      </c>
      <c r="D11" s="12">
        <v>111213.29</v>
      </c>
      <c r="G11" s="38">
        <v>44833</v>
      </c>
      <c r="H11" s="39" t="s">
        <v>121</v>
      </c>
      <c r="I11" s="40">
        <v>2631.3</v>
      </c>
      <c r="J11" s="40"/>
      <c r="K11" s="42">
        <v>1127.7</v>
      </c>
      <c r="L11" s="43">
        <f t="shared" si="0"/>
        <v>3759</v>
      </c>
    </row>
    <row r="12" spans="1:12" x14ac:dyDescent="0.2">
      <c r="A12" s="11">
        <v>44757</v>
      </c>
      <c r="B12" s="12">
        <v>878.55</v>
      </c>
      <c r="C12" s="31" t="s">
        <v>83</v>
      </c>
      <c r="D12" s="12">
        <v>108026.97</v>
      </c>
      <c r="G12" s="38">
        <v>44839</v>
      </c>
      <c r="H12" s="39" t="s">
        <v>122</v>
      </c>
      <c r="I12" s="40">
        <v>105.49</v>
      </c>
      <c r="J12" s="40">
        <v>949.49</v>
      </c>
      <c r="K12" s="42">
        <v>45.21</v>
      </c>
      <c r="L12" s="43">
        <f t="shared" si="0"/>
        <v>1100.19</v>
      </c>
    </row>
    <row r="13" spans="1:12" x14ac:dyDescent="0.2">
      <c r="A13" s="11">
        <v>44774</v>
      </c>
      <c r="B13" s="12">
        <v>20.29</v>
      </c>
      <c r="C13" s="31" t="s">
        <v>78</v>
      </c>
      <c r="D13" s="12">
        <v>113657.45</v>
      </c>
      <c r="G13" s="38">
        <v>44840</v>
      </c>
      <c r="H13" s="39" t="s">
        <v>123</v>
      </c>
      <c r="I13" s="40">
        <v>2444.08</v>
      </c>
      <c r="J13" s="41"/>
      <c r="K13" s="42">
        <v>1047.46</v>
      </c>
      <c r="L13" s="43">
        <f t="shared" si="0"/>
        <v>3491.54</v>
      </c>
    </row>
    <row r="14" spans="1:12" x14ac:dyDescent="0.2">
      <c r="A14" s="11">
        <v>44783</v>
      </c>
      <c r="B14" s="12">
        <v>-2532.6</v>
      </c>
      <c r="C14" s="31" t="s">
        <v>85</v>
      </c>
      <c r="D14" s="12">
        <v>111124.85</v>
      </c>
      <c r="E14" t="s">
        <v>148</v>
      </c>
      <c r="G14" s="38">
        <v>44847</v>
      </c>
      <c r="H14" s="39" t="s">
        <v>124</v>
      </c>
      <c r="I14" s="40">
        <v>3267.04</v>
      </c>
      <c r="J14" s="41"/>
      <c r="K14" s="42">
        <v>1400.16</v>
      </c>
      <c r="L14" s="43">
        <f t="shared" si="0"/>
        <v>4667.2</v>
      </c>
    </row>
    <row r="15" spans="1:12" x14ac:dyDescent="0.2">
      <c r="A15" s="11">
        <v>44804</v>
      </c>
      <c r="B15" s="12">
        <v>1624.8</v>
      </c>
      <c r="C15" s="31" t="s">
        <v>86</v>
      </c>
      <c r="D15" s="12">
        <v>112749.65</v>
      </c>
      <c r="G15" s="38">
        <v>44869</v>
      </c>
      <c r="H15" s="39" t="s">
        <v>125</v>
      </c>
      <c r="I15" s="40">
        <v>2400</v>
      </c>
      <c r="J15" s="41"/>
      <c r="K15" s="42">
        <v>1028.57</v>
      </c>
      <c r="L15" s="43">
        <f t="shared" si="0"/>
        <v>3428.5699999999997</v>
      </c>
    </row>
    <row r="16" spans="1:12" x14ac:dyDescent="0.2">
      <c r="A16" s="11">
        <v>44805</v>
      </c>
      <c r="B16" s="12">
        <v>58.62</v>
      </c>
      <c r="C16" s="31" t="s">
        <v>78</v>
      </c>
      <c r="D16" s="12">
        <v>112808.27</v>
      </c>
      <c r="G16" s="38">
        <v>44904</v>
      </c>
      <c r="H16" s="39" t="s">
        <v>139</v>
      </c>
      <c r="J16" s="40">
        <v>360</v>
      </c>
      <c r="K16" s="42"/>
      <c r="L16" s="43">
        <f t="shared" si="0"/>
        <v>360</v>
      </c>
    </row>
    <row r="17" spans="1:12" x14ac:dyDescent="0.2">
      <c r="A17" s="11">
        <v>44816</v>
      </c>
      <c r="B17" s="12">
        <v>668.4</v>
      </c>
      <c r="C17" s="31" t="s">
        <v>87</v>
      </c>
      <c r="D17" s="12">
        <v>113476.67</v>
      </c>
      <c r="G17" s="38">
        <v>44910</v>
      </c>
      <c r="H17" s="39" t="s">
        <v>126</v>
      </c>
      <c r="I17" s="40">
        <v>1579.16</v>
      </c>
      <c r="J17" s="40"/>
      <c r="K17" s="42">
        <v>676.78</v>
      </c>
      <c r="L17" s="43">
        <f t="shared" si="0"/>
        <v>2255.94</v>
      </c>
    </row>
    <row r="18" spans="1:12" x14ac:dyDescent="0.2">
      <c r="A18" s="11">
        <v>44818</v>
      </c>
      <c r="B18" s="12">
        <v>1586.48</v>
      </c>
      <c r="C18" s="31" t="s">
        <v>88</v>
      </c>
      <c r="D18" s="12">
        <v>115063.15</v>
      </c>
      <c r="G18" s="38">
        <v>44916</v>
      </c>
      <c r="H18" s="39" t="s">
        <v>127</v>
      </c>
      <c r="I18" s="40">
        <v>1700</v>
      </c>
      <c r="J18" s="41"/>
      <c r="K18" s="42">
        <v>728.57</v>
      </c>
      <c r="L18" s="43">
        <f t="shared" si="0"/>
        <v>2428.5700000000002</v>
      </c>
    </row>
    <row r="19" spans="1:12" x14ac:dyDescent="0.2">
      <c r="A19" s="11">
        <v>44825</v>
      </c>
      <c r="B19" s="12">
        <v>538.39</v>
      </c>
      <c r="C19" s="31" t="s">
        <v>89</v>
      </c>
      <c r="D19" s="12">
        <v>115601.54</v>
      </c>
      <c r="G19" s="38">
        <v>45006</v>
      </c>
      <c r="H19" s="39" t="s">
        <v>138</v>
      </c>
      <c r="I19" s="40"/>
      <c r="J19" s="40">
        <v>668.4</v>
      </c>
      <c r="K19" s="42"/>
      <c r="L19" s="43">
        <f t="shared" si="0"/>
        <v>668.4</v>
      </c>
    </row>
    <row r="20" spans="1:12" x14ac:dyDescent="0.2">
      <c r="A20" s="11">
        <v>44827</v>
      </c>
      <c r="B20" s="12">
        <v>5103.68</v>
      </c>
      <c r="C20" s="31" t="s">
        <v>90</v>
      </c>
      <c r="D20" s="12">
        <v>120705.22</v>
      </c>
      <c r="G20" s="38">
        <v>45015</v>
      </c>
      <c r="H20" s="39" t="s">
        <v>130</v>
      </c>
      <c r="I20" s="40">
        <v>2631.3</v>
      </c>
      <c r="J20" s="41"/>
      <c r="K20" s="42">
        <v>1127.7</v>
      </c>
      <c r="L20" s="43">
        <f t="shared" si="0"/>
        <v>3759</v>
      </c>
    </row>
    <row r="21" spans="1:12" x14ac:dyDescent="0.2">
      <c r="A21" s="11">
        <v>44831</v>
      </c>
      <c r="B21" s="12">
        <v>795</v>
      </c>
      <c r="C21" s="31" t="s">
        <v>91</v>
      </c>
      <c r="D21" s="12">
        <v>121500.22</v>
      </c>
      <c r="G21" s="38">
        <v>45015</v>
      </c>
      <c r="H21" s="39" t="s">
        <v>131</v>
      </c>
      <c r="I21" s="40">
        <v>2727.27</v>
      </c>
      <c r="J21" s="41"/>
      <c r="K21" s="42">
        <v>1168.83</v>
      </c>
      <c r="L21" s="43">
        <f t="shared" si="0"/>
        <v>3896.1</v>
      </c>
    </row>
    <row r="22" spans="1:12" x14ac:dyDescent="0.2">
      <c r="A22" s="11">
        <v>44833</v>
      </c>
      <c r="B22" s="12">
        <v>2631.3</v>
      </c>
      <c r="C22" s="31" t="s">
        <v>92</v>
      </c>
      <c r="D22" s="12">
        <v>124131.52</v>
      </c>
      <c r="G22" s="38">
        <v>45016</v>
      </c>
      <c r="H22" s="39" t="s">
        <v>132</v>
      </c>
      <c r="I22" s="40">
        <v>538.39</v>
      </c>
      <c r="J22" s="41"/>
      <c r="K22" s="42">
        <v>230.74</v>
      </c>
      <c r="L22" s="43">
        <f t="shared" si="0"/>
        <v>769.13</v>
      </c>
    </row>
    <row r="23" spans="1:12" x14ac:dyDescent="0.2">
      <c r="A23" s="11">
        <v>44835</v>
      </c>
      <c r="B23" s="12">
        <v>100.52</v>
      </c>
      <c r="C23" s="31" t="s">
        <v>78</v>
      </c>
      <c r="D23" s="12">
        <v>124232.04</v>
      </c>
      <c r="G23" s="38">
        <v>45021</v>
      </c>
      <c r="H23" s="39" t="s">
        <v>133</v>
      </c>
      <c r="I23" s="40">
        <v>0</v>
      </c>
      <c r="J23" s="41">
        <f>642/0.6599</f>
        <v>972.87467798151226</v>
      </c>
      <c r="K23" s="42">
        <v>0</v>
      </c>
      <c r="L23" s="43">
        <f t="shared" si="0"/>
        <v>972.87467798151226</v>
      </c>
    </row>
    <row r="24" spans="1:12" x14ac:dyDescent="0.2">
      <c r="A24" s="11">
        <v>44839</v>
      </c>
      <c r="B24" s="12">
        <v>1054.98</v>
      </c>
      <c r="C24" s="31" t="s">
        <v>93</v>
      </c>
      <c r="D24" s="12">
        <v>125287.02</v>
      </c>
      <c r="G24" s="38">
        <v>45021</v>
      </c>
      <c r="H24" s="39" t="s">
        <v>134</v>
      </c>
      <c r="I24" s="40">
        <v>3291.92</v>
      </c>
      <c r="J24" s="41"/>
      <c r="K24" s="42">
        <v>1410.82</v>
      </c>
      <c r="L24" s="43">
        <f t="shared" si="0"/>
        <v>4702.74</v>
      </c>
    </row>
    <row r="25" spans="1:12" x14ac:dyDescent="0.2">
      <c r="A25" s="11">
        <v>44840</v>
      </c>
      <c r="B25" s="12">
        <v>2444.08</v>
      </c>
      <c r="C25" s="31" t="s">
        <v>94</v>
      </c>
      <c r="D25" s="12">
        <v>127731.1</v>
      </c>
      <c r="E25" s="13"/>
      <c r="G25" s="38">
        <v>45022</v>
      </c>
      <c r="H25" s="39" t="s">
        <v>135</v>
      </c>
      <c r="I25" s="40">
        <v>953.54</v>
      </c>
      <c r="J25" s="41"/>
      <c r="K25" s="42">
        <v>408.66</v>
      </c>
      <c r="L25" s="43">
        <f t="shared" si="0"/>
        <v>1362.2</v>
      </c>
    </row>
    <row r="26" spans="1:12" x14ac:dyDescent="0.2">
      <c r="A26" s="11">
        <v>44844</v>
      </c>
      <c r="B26" s="30">
        <v>-8000</v>
      </c>
      <c r="C26" s="31" t="s">
        <v>76</v>
      </c>
      <c r="D26" s="12">
        <v>119731.1</v>
      </c>
      <c r="G26" s="38">
        <v>45029</v>
      </c>
      <c r="H26" s="39" t="s">
        <v>136</v>
      </c>
      <c r="I26" s="40">
        <v>690</v>
      </c>
      <c r="J26" s="41"/>
      <c r="K26" s="42">
        <v>295.70999999999998</v>
      </c>
      <c r="L26" s="43">
        <f t="shared" si="0"/>
        <v>985.71</v>
      </c>
    </row>
    <row r="27" spans="1:12" x14ac:dyDescent="0.2">
      <c r="A27" s="11">
        <v>44847</v>
      </c>
      <c r="B27" s="18">
        <v>-2640</v>
      </c>
      <c r="C27" s="31" t="s">
        <v>95</v>
      </c>
      <c r="D27" s="12">
        <v>120358.14</v>
      </c>
      <c r="G27" s="38">
        <v>45058</v>
      </c>
      <c r="H27" s="31" t="s">
        <v>144</v>
      </c>
      <c r="I27" s="40">
        <v>2700</v>
      </c>
      <c r="J27" s="41"/>
      <c r="K27" s="42">
        <v>1157.1400000000001</v>
      </c>
      <c r="L27" s="43">
        <f t="shared" si="0"/>
        <v>3857.1400000000003</v>
      </c>
    </row>
    <row r="28" spans="1:12" x14ac:dyDescent="0.2">
      <c r="A28" s="11">
        <v>44847</v>
      </c>
      <c r="B28" s="12">
        <v>3267.04</v>
      </c>
      <c r="C28" s="31" t="s">
        <v>96</v>
      </c>
      <c r="D28" s="12">
        <v>122998.14</v>
      </c>
      <c r="G28" s="38">
        <v>45086</v>
      </c>
      <c r="H28" s="31" t="s">
        <v>145</v>
      </c>
      <c r="I28" s="40"/>
      <c r="J28" s="41">
        <v>300</v>
      </c>
      <c r="K28" s="42"/>
      <c r="L28" s="43">
        <f t="shared" si="0"/>
        <v>300</v>
      </c>
    </row>
    <row r="29" spans="1:12" x14ac:dyDescent="0.2">
      <c r="A29" s="11">
        <v>44866</v>
      </c>
      <c r="B29" s="12">
        <v>138.33000000000001</v>
      </c>
      <c r="C29" s="31" t="s">
        <v>78</v>
      </c>
      <c r="D29" s="12">
        <v>120496.47</v>
      </c>
      <c r="G29" s="44"/>
      <c r="H29" s="45"/>
      <c r="I29" s="46">
        <f>SUM(I5:I27)</f>
        <v>36536.559999999998</v>
      </c>
      <c r="J29" s="46">
        <f>SUM(J5:J27)</f>
        <v>3619.1646779815123</v>
      </c>
      <c r="K29" s="47">
        <f>SUM(K5:K27)</f>
        <v>15658.499999999998</v>
      </c>
      <c r="L29" s="48">
        <f>SUM(L5:L28)</f>
        <v>56114.224677981503</v>
      </c>
    </row>
    <row r="30" spans="1:12" x14ac:dyDescent="0.2">
      <c r="A30" s="11">
        <v>44869</v>
      </c>
      <c r="B30" s="12">
        <v>2400</v>
      </c>
      <c r="C30" s="31" t="s">
        <v>97</v>
      </c>
      <c r="D30" s="12">
        <v>122896.47</v>
      </c>
      <c r="K30" s="12"/>
    </row>
    <row r="31" spans="1:12" x14ac:dyDescent="0.2">
      <c r="A31" s="11">
        <v>44873</v>
      </c>
      <c r="B31" s="30">
        <v>-12000</v>
      </c>
      <c r="C31" s="31" t="s">
        <v>98</v>
      </c>
      <c r="D31" s="12">
        <v>110896.47</v>
      </c>
      <c r="E31" s="13"/>
      <c r="K31" s="12"/>
    </row>
    <row r="32" spans="1:12" ht="15.75" x14ac:dyDescent="0.25">
      <c r="A32" s="11">
        <v>44876</v>
      </c>
      <c r="B32" s="18">
        <v>17330.900000000001</v>
      </c>
      <c r="C32" s="31" t="s">
        <v>99</v>
      </c>
      <c r="D32" s="12">
        <v>128227.37</v>
      </c>
      <c r="G32" s="6" t="s">
        <v>75</v>
      </c>
      <c r="H32" s="7"/>
      <c r="I32" s="8"/>
      <c r="J32" s="8"/>
      <c r="K32" s="12"/>
      <c r="L32" s="3"/>
    </row>
    <row r="33" spans="1:11" x14ac:dyDescent="0.2">
      <c r="A33" s="11">
        <v>44896</v>
      </c>
      <c r="B33" s="12">
        <v>157.9</v>
      </c>
      <c r="C33" s="31" t="s">
        <v>78</v>
      </c>
      <c r="D33" s="12">
        <v>128385.27</v>
      </c>
      <c r="G33" s="33" t="s">
        <v>1</v>
      </c>
      <c r="H33" s="34" t="s">
        <v>15</v>
      </c>
      <c r="I33" s="35"/>
      <c r="J33" s="37" t="s">
        <v>19</v>
      </c>
      <c r="K33" s="12"/>
    </row>
    <row r="34" spans="1:11" x14ac:dyDescent="0.2">
      <c r="A34" s="11">
        <v>44897</v>
      </c>
      <c r="B34" s="30">
        <v>-8000</v>
      </c>
      <c r="C34" s="31" t="s">
        <v>76</v>
      </c>
      <c r="D34" s="12">
        <v>120385.27</v>
      </c>
      <c r="G34" s="38">
        <v>44957</v>
      </c>
      <c r="H34" s="39" t="s">
        <v>128</v>
      </c>
      <c r="I34" s="40">
        <v>1523.25</v>
      </c>
      <c r="J34" s="43"/>
      <c r="K34" s="12"/>
    </row>
    <row r="35" spans="1:11" x14ac:dyDescent="0.2">
      <c r="A35" s="11">
        <v>44903</v>
      </c>
      <c r="B35" s="30">
        <v>-10000</v>
      </c>
      <c r="C35" s="31" t="s">
        <v>98</v>
      </c>
      <c r="D35" s="12">
        <v>110385.27</v>
      </c>
      <c r="G35" s="38">
        <v>45001</v>
      </c>
      <c r="H35" s="39" t="s">
        <v>129</v>
      </c>
      <c r="I35" s="40">
        <v>1473.16</v>
      </c>
      <c r="J35" s="43"/>
      <c r="K35" s="17"/>
    </row>
    <row r="36" spans="1:11" x14ac:dyDescent="0.2">
      <c r="A36" s="11">
        <v>44904</v>
      </c>
      <c r="B36" s="12">
        <v>360</v>
      </c>
      <c r="C36" s="31" t="s">
        <v>102</v>
      </c>
      <c r="D36" s="12">
        <v>110745.27</v>
      </c>
      <c r="G36" s="38">
        <v>45124</v>
      </c>
      <c r="H36" s="39" t="s">
        <v>140</v>
      </c>
      <c r="I36" s="40">
        <v>18.489999999999998</v>
      </c>
      <c r="J36" s="43"/>
      <c r="K36" s="12"/>
    </row>
    <row r="37" spans="1:11" x14ac:dyDescent="0.2">
      <c r="A37" s="11">
        <v>44910</v>
      </c>
      <c r="B37" s="12">
        <v>1579.16</v>
      </c>
      <c r="C37" s="31" t="s">
        <v>103</v>
      </c>
      <c r="D37" s="12">
        <v>112324.43</v>
      </c>
      <c r="G37" s="38">
        <v>45124</v>
      </c>
      <c r="H37" s="39" t="s">
        <v>66</v>
      </c>
      <c r="I37" s="40">
        <v>196.7</v>
      </c>
      <c r="J37" s="43"/>
      <c r="K37" s="12"/>
    </row>
    <row r="38" spans="1:11" x14ac:dyDescent="0.2">
      <c r="A38" s="11">
        <v>44916</v>
      </c>
      <c r="B38" s="12">
        <v>1700</v>
      </c>
      <c r="C38" s="31" t="s">
        <v>104</v>
      </c>
      <c r="D38" s="12">
        <v>114024.43</v>
      </c>
      <c r="E38" s="13"/>
      <c r="G38" s="38">
        <v>45124</v>
      </c>
      <c r="H38" s="39" t="s">
        <v>44</v>
      </c>
      <c r="I38" s="40">
        <v>378.88</v>
      </c>
      <c r="J38" s="43"/>
      <c r="K38" s="12"/>
    </row>
    <row r="39" spans="1:11" x14ac:dyDescent="0.2">
      <c r="A39" s="11">
        <v>44927</v>
      </c>
      <c r="B39" s="12">
        <v>155.78</v>
      </c>
      <c r="C39" s="31" t="s">
        <v>78</v>
      </c>
      <c r="D39" s="12">
        <v>114180.21</v>
      </c>
      <c r="G39" s="38">
        <v>45169</v>
      </c>
      <c r="H39" s="39" t="s">
        <v>100</v>
      </c>
      <c r="I39" s="40">
        <v>1563.87</v>
      </c>
      <c r="J39" s="43"/>
      <c r="K39" s="12"/>
    </row>
    <row r="40" spans="1:11" x14ac:dyDescent="0.2">
      <c r="A40" s="11">
        <v>44934</v>
      </c>
      <c r="B40" s="30">
        <v>-8000</v>
      </c>
      <c r="C40" s="31" t="s">
        <v>98</v>
      </c>
      <c r="D40" s="12">
        <v>106180.21</v>
      </c>
      <c r="G40" s="49">
        <v>45182</v>
      </c>
      <c r="H40" s="50" t="s">
        <v>3</v>
      </c>
      <c r="I40" s="50">
        <v>1643.14</v>
      </c>
      <c r="J40" s="43"/>
      <c r="K40" s="12"/>
    </row>
    <row r="41" spans="1:11" x14ac:dyDescent="0.2">
      <c r="A41" s="11">
        <v>44945</v>
      </c>
      <c r="B41" s="30">
        <v>-10000</v>
      </c>
      <c r="C41" s="31" t="s">
        <v>76</v>
      </c>
      <c r="D41" s="12">
        <v>96180.21</v>
      </c>
      <c r="E41" s="13"/>
      <c r="G41" s="49"/>
      <c r="H41" s="50"/>
      <c r="I41" s="41"/>
      <c r="J41" s="43"/>
      <c r="K41" s="12"/>
    </row>
    <row r="42" spans="1:11" x14ac:dyDescent="0.2">
      <c r="A42" s="11">
        <v>44949</v>
      </c>
      <c r="B42" s="12">
        <v>29664.36</v>
      </c>
      <c r="C42" s="31" t="s">
        <v>105</v>
      </c>
      <c r="D42" s="12">
        <v>125844.57</v>
      </c>
      <c r="E42" s="13" t="s">
        <v>142</v>
      </c>
      <c r="G42" s="49"/>
      <c r="H42" s="50"/>
      <c r="I42" s="41"/>
      <c r="J42" s="43"/>
      <c r="K42" s="12"/>
    </row>
    <row r="43" spans="1:11" x14ac:dyDescent="0.2">
      <c r="A43" s="11">
        <v>44950</v>
      </c>
      <c r="B43" s="30">
        <v>-10000</v>
      </c>
      <c r="C43" s="31" t="s">
        <v>76</v>
      </c>
      <c r="D43" s="12">
        <v>115844.57</v>
      </c>
      <c r="E43" s="13"/>
      <c r="G43" s="49"/>
      <c r="H43" s="50"/>
      <c r="I43" s="41"/>
      <c r="J43" s="43"/>
      <c r="K43" s="12"/>
    </row>
    <row r="44" spans="1:11" x14ac:dyDescent="0.2">
      <c r="A44" s="11">
        <v>44957</v>
      </c>
      <c r="B44" s="12">
        <v>1523.25</v>
      </c>
      <c r="C44" s="31" t="s">
        <v>106</v>
      </c>
      <c r="D44" s="12">
        <v>117367.82</v>
      </c>
      <c r="G44" s="51"/>
      <c r="H44" s="45"/>
      <c r="I44" s="52">
        <f>SUM(I34:I43)</f>
        <v>6797.49</v>
      </c>
      <c r="J44" s="48"/>
      <c r="K44" s="12"/>
    </row>
    <row r="45" spans="1:11" x14ac:dyDescent="0.2">
      <c r="A45" s="11">
        <v>44958</v>
      </c>
      <c r="B45" s="12">
        <v>145.09</v>
      </c>
      <c r="C45" s="31" t="s">
        <v>78</v>
      </c>
      <c r="D45" s="12">
        <v>117512.91</v>
      </c>
      <c r="G45" t="s">
        <v>41</v>
      </c>
      <c r="I45" t="s">
        <v>13</v>
      </c>
      <c r="J45" s="21"/>
      <c r="K45" s="12"/>
    </row>
    <row r="46" spans="1:11" x14ac:dyDescent="0.2">
      <c r="A46" s="11">
        <v>44965</v>
      </c>
      <c r="B46" s="30">
        <v>-10000</v>
      </c>
      <c r="C46" s="31" t="s">
        <v>98</v>
      </c>
      <c r="D46" s="12">
        <v>107512.91</v>
      </c>
      <c r="E46" s="13"/>
      <c r="I46" t="s">
        <v>14</v>
      </c>
      <c r="J46" s="12"/>
      <c r="K46" s="12"/>
    </row>
    <row r="47" spans="1:11" x14ac:dyDescent="0.2">
      <c r="A47" s="11">
        <v>44986</v>
      </c>
      <c r="B47" s="12">
        <v>137.24</v>
      </c>
      <c r="C47" s="31" t="s">
        <v>78</v>
      </c>
      <c r="D47" s="12">
        <v>107650.15</v>
      </c>
      <c r="G47" t="s">
        <v>40</v>
      </c>
      <c r="I47" s="21">
        <v>1358.21</v>
      </c>
      <c r="J47" s="12"/>
      <c r="K47" s="12"/>
    </row>
    <row r="48" spans="1:11" x14ac:dyDescent="0.2">
      <c r="A48" s="11">
        <v>44993</v>
      </c>
      <c r="B48" s="30">
        <v>-10000</v>
      </c>
      <c r="C48" s="31" t="s">
        <v>98</v>
      </c>
      <c r="D48" s="12">
        <v>97650.15</v>
      </c>
      <c r="G48" t="s">
        <v>42</v>
      </c>
      <c r="I48" s="12">
        <f>H106</f>
        <v>-4156.1799999999985</v>
      </c>
      <c r="J48" s="12"/>
      <c r="K48" s="12"/>
    </row>
    <row r="49" spans="1:9" x14ac:dyDescent="0.2">
      <c r="A49" s="11">
        <v>45001</v>
      </c>
      <c r="B49" s="12">
        <v>1473.16</v>
      </c>
      <c r="C49" s="31" t="s">
        <v>107</v>
      </c>
      <c r="D49" s="12">
        <v>99123.31</v>
      </c>
    </row>
    <row r="50" spans="1:9" x14ac:dyDescent="0.2">
      <c r="A50" s="11">
        <v>45006</v>
      </c>
      <c r="B50" s="12">
        <v>668.4</v>
      </c>
      <c r="C50" s="31" t="s">
        <v>108</v>
      </c>
      <c r="D50" s="12">
        <v>99791.71</v>
      </c>
    </row>
    <row r="51" spans="1:9" x14ac:dyDescent="0.2">
      <c r="A51" s="11">
        <v>45015</v>
      </c>
      <c r="B51" s="12">
        <v>2727.27</v>
      </c>
      <c r="C51" s="31" t="s">
        <v>109</v>
      </c>
      <c r="D51" s="12">
        <v>105150.28</v>
      </c>
      <c r="G51" s="5" t="s">
        <v>46</v>
      </c>
    </row>
    <row r="52" spans="1:9" x14ac:dyDescent="0.2">
      <c r="A52" s="11">
        <v>45015</v>
      </c>
      <c r="B52" s="12">
        <v>2631.3</v>
      </c>
      <c r="C52" s="31" t="s">
        <v>110</v>
      </c>
      <c r="D52" s="12">
        <v>102423.01</v>
      </c>
      <c r="G52" s="22" t="s">
        <v>47</v>
      </c>
      <c r="H52" s="13" t="s">
        <v>69</v>
      </c>
    </row>
    <row r="53" spans="1:9" x14ac:dyDescent="0.2">
      <c r="A53" s="11">
        <v>45016</v>
      </c>
      <c r="B53" s="12">
        <v>538.39</v>
      </c>
      <c r="C53" s="31" t="s">
        <v>111</v>
      </c>
      <c r="D53" s="12">
        <v>105688.67</v>
      </c>
      <c r="G53" s="15" t="s">
        <v>20</v>
      </c>
      <c r="H53" s="13" t="s">
        <v>150</v>
      </c>
    </row>
    <row r="54" spans="1:9" x14ac:dyDescent="0.2">
      <c r="A54" s="11">
        <v>45017</v>
      </c>
      <c r="B54" s="12">
        <v>131.66999999999999</v>
      </c>
      <c r="C54" s="31" t="s">
        <v>78</v>
      </c>
      <c r="D54" s="12">
        <v>105820.34</v>
      </c>
      <c r="G54" s="13" t="s">
        <v>48</v>
      </c>
      <c r="H54" s="13" t="s">
        <v>69</v>
      </c>
    </row>
    <row r="55" spans="1:9" x14ac:dyDescent="0.2">
      <c r="A55" s="11">
        <v>45021</v>
      </c>
      <c r="B55" s="12">
        <v>3291.92</v>
      </c>
      <c r="C55" s="31" t="s">
        <v>112</v>
      </c>
      <c r="D55" s="12">
        <v>110085.13</v>
      </c>
      <c r="G55" s="13" t="s">
        <v>23</v>
      </c>
      <c r="H55" s="13" t="s">
        <v>69</v>
      </c>
    </row>
    <row r="56" spans="1:9" x14ac:dyDescent="0.2">
      <c r="A56" s="11">
        <v>45021</v>
      </c>
      <c r="B56" s="12">
        <v>972.87</v>
      </c>
      <c r="C56" s="31" t="s">
        <v>113</v>
      </c>
      <c r="D56" s="12">
        <v>106793.21</v>
      </c>
      <c r="G56" s="23" t="s">
        <v>67</v>
      </c>
      <c r="H56" s="13" t="s">
        <v>153</v>
      </c>
      <c r="I56" t="s">
        <v>151</v>
      </c>
    </row>
    <row r="57" spans="1:9" x14ac:dyDescent="0.2">
      <c r="A57" s="11">
        <v>45022</v>
      </c>
      <c r="B57" s="12">
        <v>953.54</v>
      </c>
      <c r="C57" s="31" t="s">
        <v>114</v>
      </c>
      <c r="D57" s="12">
        <v>111038.67</v>
      </c>
      <c r="G57" s="15"/>
      <c r="H57" s="13" t="s">
        <v>3</v>
      </c>
      <c r="I57" t="s">
        <v>151</v>
      </c>
    </row>
    <row r="58" spans="1:9" x14ac:dyDescent="0.2">
      <c r="A58" s="11">
        <v>45024</v>
      </c>
      <c r="B58" s="30">
        <v>-10000</v>
      </c>
      <c r="C58" s="31" t="s">
        <v>98</v>
      </c>
      <c r="D58" s="12">
        <v>101038.67</v>
      </c>
      <c r="G58" s="15"/>
      <c r="H58" s="13" t="s">
        <v>66</v>
      </c>
      <c r="I58" t="s">
        <v>151</v>
      </c>
    </row>
    <row r="59" spans="1:9" x14ac:dyDescent="0.2">
      <c r="A59" s="11">
        <v>45029</v>
      </c>
      <c r="B59" s="12">
        <v>690</v>
      </c>
      <c r="C59" s="31" t="s">
        <v>115</v>
      </c>
      <c r="D59" s="12">
        <v>101728.67</v>
      </c>
      <c r="G59" s="15"/>
      <c r="H59" s="13" t="s">
        <v>140</v>
      </c>
      <c r="I59" t="s">
        <v>151</v>
      </c>
    </row>
    <row r="60" spans="1:9" x14ac:dyDescent="0.2">
      <c r="A60" s="11">
        <v>45047</v>
      </c>
      <c r="B60" s="12">
        <v>169.41</v>
      </c>
      <c r="C60" s="31" t="s">
        <v>78</v>
      </c>
      <c r="D60" s="12">
        <v>101898.08</v>
      </c>
      <c r="H60" s="13" t="s">
        <v>45</v>
      </c>
      <c r="I60" t="s">
        <v>152</v>
      </c>
    </row>
    <row r="61" spans="1:9" x14ac:dyDescent="0.2">
      <c r="A61" s="11">
        <v>45054</v>
      </c>
      <c r="B61" s="30">
        <v>-8000</v>
      </c>
      <c r="C61" s="31" t="s">
        <v>98</v>
      </c>
      <c r="D61" s="12">
        <v>93898.08</v>
      </c>
      <c r="H61" s="13" t="s">
        <v>44</v>
      </c>
      <c r="I61" t="s">
        <v>151</v>
      </c>
    </row>
    <row r="62" spans="1:9" x14ac:dyDescent="0.2">
      <c r="A62" s="11">
        <v>45058</v>
      </c>
      <c r="B62" s="12">
        <v>2700</v>
      </c>
      <c r="C62" s="31" t="s">
        <v>97</v>
      </c>
      <c r="D62" s="12">
        <v>96598.080000000002</v>
      </c>
      <c r="H62" s="13" t="s">
        <v>68</v>
      </c>
      <c r="I62" t="s">
        <v>151</v>
      </c>
    </row>
    <row r="63" spans="1:9" x14ac:dyDescent="0.2">
      <c r="A63" s="11">
        <v>45078</v>
      </c>
      <c r="B63" s="12">
        <v>141.34</v>
      </c>
      <c r="C63" s="31" t="s">
        <v>78</v>
      </c>
      <c r="D63" s="12">
        <v>96739.42</v>
      </c>
    </row>
    <row r="64" spans="1:9" x14ac:dyDescent="0.2">
      <c r="A64" s="11">
        <v>45085</v>
      </c>
      <c r="B64" s="30">
        <v>-8000</v>
      </c>
      <c r="C64" s="31" t="s">
        <v>98</v>
      </c>
      <c r="D64" s="12">
        <v>88739.42</v>
      </c>
    </row>
    <row r="65" spans="1:13" x14ac:dyDescent="0.2">
      <c r="A65" s="11">
        <v>45086</v>
      </c>
      <c r="B65" s="12">
        <v>300</v>
      </c>
      <c r="C65" s="31" t="s">
        <v>143</v>
      </c>
      <c r="D65" s="12">
        <v>89039.42</v>
      </c>
    </row>
    <row r="67" spans="1:13" x14ac:dyDescent="0.2">
      <c r="A67" s="11">
        <v>45108</v>
      </c>
      <c r="B67" s="12">
        <v>130.49</v>
      </c>
      <c r="C67" s="31" t="s">
        <v>21</v>
      </c>
    </row>
    <row r="69" spans="1:13" ht="15.75" x14ac:dyDescent="0.25">
      <c r="A69" s="2" t="s">
        <v>27</v>
      </c>
      <c r="B69"/>
      <c r="C69" s="12"/>
      <c r="E69" s="12"/>
      <c r="F69" s="4"/>
      <c r="G69" s="12"/>
      <c r="I69" s="12"/>
      <c r="K69" s="12"/>
    </row>
    <row r="70" spans="1:13" ht="15.75" x14ac:dyDescent="0.25">
      <c r="A70" s="16" t="s">
        <v>146</v>
      </c>
      <c r="B70"/>
      <c r="C70" s="12"/>
      <c r="E70" s="12"/>
      <c r="F70" s="4"/>
      <c r="G70" s="12"/>
      <c r="I70" s="12"/>
      <c r="K70" s="12"/>
    </row>
    <row r="71" spans="1:13" x14ac:dyDescent="0.2">
      <c r="A71" t="s">
        <v>25</v>
      </c>
      <c r="B71" t="s">
        <v>37</v>
      </c>
      <c r="C71" s="12" t="s">
        <v>50</v>
      </c>
      <c r="D71" s="12" t="s">
        <v>51</v>
      </c>
      <c r="E71" s="12" t="s">
        <v>52</v>
      </c>
      <c r="F71" t="s">
        <v>53</v>
      </c>
      <c r="G71" s="12" t="s">
        <v>54</v>
      </c>
      <c r="H71" t="s">
        <v>55</v>
      </c>
      <c r="I71" s="12" t="s">
        <v>56</v>
      </c>
      <c r="J71" t="s">
        <v>57</v>
      </c>
      <c r="K71" s="12" t="s">
        <v>58</v>
      </c>
      <c r="L71" t="s">
        <v>71</v>
      </c>
      <c r="M71" s="12" t="s">
        <v>72</v>
      </c>
    </row>
    <row r="72" spans="1:13" x14ac:dyDescent="0.2">
      <c r="A72" t="s">
        <v>26</v>
      </c>
      <c r="B72"/>
      <c r="C72" s="12"/>
      <c r="E72" s="12"/>
      <c r="G72" s="12"/>
      <c r="I72" s="12"/>
      <c r="K72" s="12"/>
    </row>
    <row r="73" spans="1:13" x14ac:dyDescent="0.2">
      <c r="A73" t="s">
        <v>0</v>
      </c>
      <c r="B73">
        <v>2134</v>
      </c>
      <c r="C73" s="12">
        <v>22.13</v>
      </c>
      <c r="D73" s="12">
        <v>23.71</v>
      </c>
      <c r="E73" s="12">
        <v>0</v>
      </c>
      <c r="F73">
        <v>0</v>
      </c>
      <c r="G73" s="12">
        <v>3371.72</v>
      </c>
      <c r="H73">
        <v>7.14</v>
      </c>
      <c r="I73" s="12">
        <v>50597.14</v>
      </c>
      <c r="J73">
        <v>4.7300000000000004</v>
      </c>
      <c r="K73" s="12">
        <v>0</v>
      </c>
      <c r="L73">
        <v>12</v>
      </c>
      <c r="M73" s="1">
        <v>5.5E-2</v>
      </c>
    </row>
    <row r="74" spans="1:13" x14ac:dyDescent="0.2">
      <c r="A74" t="s">
        <v>3</v>
      </c>
      <c r="B74">
        <v>5666</v>
      </c>
      <c r="C74" s="12">
        <v>3.7</v>
      </c>
      <c r="D74" s="12">
        <v>9.69</v>
      </c>
      <c r="E74" s="12">
        <v>0</v>
      </c>
      <c r="F74">
        <v>0</v>
      </c>
      <c r="G74" s="12">
        <v>33939.339999999997</v>
      </c>
      <c r="H74">
        <v>161.88999999999999</v>
      </c>
      <c r="I74" s="12">
        <v>54903.54</v>
      </c>
      <c r="J74">
        <v>5.14</v>
      </c>
      <c r="K74" s="12">
        <v>0</v>
      </c>
      <c r="M74" s="1"/>
    </row>
    <row r="75" spans="1:13" x14ac:dyDescent="0.2">
      <c r="A75" t="s">
        <v>22</v>
      </c>
      <c r="B75">
        <v>2000</v>
      </c>
      <c r="C75" s="12">
        <v>32.183</v>
      </c>
      <c r="D75" s="12">
        <v>44.99</v>
      </c>
      <c r="E75" s="12">
        <v>0.04</v>
      </c>
      <c r="F75">
        <v>0.09</v>
      </c>
      <c r="G75" s="12">
        <v>25614</v>
      </c>
      <c r="H75">
        <v>39.79</v>
      </c>
      <c r="I75" s="12">
        <v>89980</v>
      </c>
      <c r="J75">
        <v>8.42</v>
      </c>
      <c r="K75" s="12">
        <v>80</v>
      </c>
      <c r="L75">
        <v>39</v>
      </c>
      <c r="M75" s="1">
        <v>4.7E-2</v>
      </c>
    </row>
    <row r="76" spans="1:13" x14ac:dyDescent="0.2">
      <c r="A76" t="s">
        <v>4</v>
      </c>
      <c r="B76">
        <v>1253</v>
      </c>
      <c r="C76" s="12">
        <v>52.69</v>
      </c>
      <c r="D76" s="12">
        <v>100.27</v>
      </c>
      <c r="E76" s="12">
        <v>0.2</v>
      </c>
      <c r="F76">
        <v>0.2</v>
      </c>
      <c r="G76" s="12">
        <v>59617.74</v>
      </c>
      <c r="H76">
        <v>90.3</v>
      </c>
      <c r="I76" s="12">
        <v>125638.31</v>
      </c>
      <c r="J76">
        <v>11.75</v>
      </c>
      <c r="K76" s="12">
        <v>250.6</v>
      </c>
      <c r="L76">
        <v>7.6</v>
      </c>
      <c r="M76" s="1">
        <v>8.5999999999999993E-2</v>
      </c>
    </row>
    <row r="77" spans="1:13" x14ac:dyDescent="0.2">
      <c r="A77" t="s">
        <v>11</v>
      </c>
      <c r="B77">
        <v>2228</v>
      </c>
      <c r="C77" s="12">
        <v>16.86</v>
      </c>
      <c r="D77" s="12">
        <v>23.38</v>
      </c>
      <c r="E77" s="12">
        <v>0.13</v>
      </c>
      <c r="F77">
        <v>0.56000000000000005</v>
      </c>
      <c r="G77" s="12">
        <v>14526.56</v>
      </c>
      <c r="H77">
        <v>38.67</v>
      </c>
      <c r="I77" s="12">
        <v>52090.64</v>
      </c>
      <c r="J77">
        <v>4.87</v>
      </c>
      <c r="K77" s="12">
        <v>289.64</v>
      </c>
      <c r="L77">
        <v>20.2</v>
      </c>
      <c r="M77" s="1">
        <v>3.5000000000000003E-2</v>
      </c>
    </row>
    <row r="78" spans="1:13" x14ac:dyDescent="0.2">
      <c r="A78" t="s">
        <v>5</v>
      </c>
      <c r="B78">
        <v>600</v>
      </c>
      <c r="C78" s="12">
        <v>32.5</v>
      </c>
      <c r="D78" s="12">
        <v>277.38</v>
      </c>
      <c r="E78" s="12">
        <v>-0.92</v>
      </c>
      <c r="F78">
        <v>-0.33</v>
      </c>
      <c r="G78" s="12">
        <v>146928</v>
      </c>
      <c r="H78">
        <v>753.48</v>
      </c>
      <c r="I78" s="12">
        <v>166428</v>
      </c>
      <c r="J78">
        <v>15.57</v>
      </c>
      <c r="K78" s="12">
        <v>-552</v>
      </c>
      <c r="L78">
        <v>31</v>
      </c>
      <c r="M78" s="9">
        <v>0.02</v>
      </c>
    </row>
    <row r="79" spans="1:13" x14ac:dyDescent="0.2">
      <c r="A79" t="s">
        <v>70</v>
      </c>
      <c r="B79">
        <v>2000</v>
      </c>
      <c r="C79" s="12">
        <v>12.505000000000001</v>
      </c>
      <c r="D79" s="12">
        <v>6.96</v>
      </c>
      <c r="E79" s="12">
        <v>0.13</v>
      </c>
      <c r="F79">
        <v>1.9</v>
      </c>
      <c r="G79" s="12">
        <v>-11090</v>
      </c>
      <c r="H79">
        <v>-44.34</v>
      </c>
      <c r="I79" s="12">
        <v>13920</v>
      </c>
      <c r="J79">
        <v>1.3</v>
      </c>
      <c r="K79" s="12">
        <v>260</v>
      </c>
      <c r="L79">
        <v>46</v>
      </c>
      <c r="M79" s="9">
        <v>0.01</v>
      </c>
    </row>
    <row r="80" spans="1:13" x14ac:dyDescent="0.2">
      <c r="A80" t="s">
        <v>6</v>
      </c>
      <c r="B80">
        <v>10000</v>
      </c>
      <c r="C80" s="12">
        <v>3.19</v>
      </c>
      <c r="D80" s="12">
        <v>2.74</v>
      </c>
      <c r="E80" s="12">
        <v>-0.02</v>
      </c>
      <c r="F80">
        <v>-0.73</v>
      </c>
      <c r="G80" s="12">
        <v>-4500</v>
      </c>
      <c r="H80">
        <v>-14.11</v>
      </c>
      <c r="I80" s="12">
        <v>27400</v>
      </c>
      <c r="J80">
        <v>2.56</v>
      </c>
      <c r="K80" s="12">
        <v>-200</v>
      </c>
    </row>
    <row r="81" spans="1:13" x14ac:dyDescent="0.2">
      <c r="A81" t="s">
        <v>7</v>
      </c>
      <c r="B81">
        <v>60000</v>
      </c>
      <c r="C81" s="12">
        <v>1.06</v>
      </c>
      <c r="D81" s="12">
        <v>2.66</v>
      </c>
      <c r="E81" s="12">
        <v>0.02</v>
      </c>
      <c r="F81">
        <v>0.76</v>
      </c>
      <c r="G81" s="12">
        <v>96000</v>
      </c>
      <c r="H81">
        <v>150.94</v>
      </c>
      <c r="I81" s="12">
        <v>159600</v>
      </c>
      <c r="J81">
        <v>14.93</v>
      </c>
      <c r="K81" s="12">
        <v>1200</v>
      </c>
      <c r="L81">
        <v>9.5</v>
      </c>
      <c r="M81" s="1">
        <v>4.7E-2</v>
      </c>
    </row>
    <row r="82" spans="1:13" x14ac:dyDescent="0.2">
      <c r="A82" t="s">
        <v>8</v>
      </c>
      <c r="B82">
        <v>6000</v>
      </c>
      <c r="C82" s="12">
        <v>3.53</v>
      </c>
      <c r="D82" s="12">
        <v>5.09</v>
      </c>
      <c r="E82" s="12">
        <v>0.03</v>
      </c>
      <c r="F82">
        <v>0.59</v>
      </c>
      <c r="G82" s="12">
        <v>9360</v>
      </c>
      <c r="H82">
        <v>44.19</v>
      </c>
      <c r="I82" s="12">
        <v>30540</v>
      </c>
      <c r="J82">
        <v>2.86</v>
      </c>
      <c r="K82" s="12">
        <v>180</v>
      </c>
      <c r="L82">
        <v>6.2</v>
      </c>
      <c r="M82" s="1">
        <v>2.7E-2</v>
      </c>
    </row>
    <row r="83" spans="1:13" x14ac:dyDescent="0.2">
      <c r="A83" t="s">
        <v>44</v>
      </c>
      <c r="B83">
        <v>6000</v>
      </c>
      <c r="C83" s="12">
        <v>5.7869999999999999</v>
      </c>
      <c r="D83" s="12">
        <v>4.2300000000000004</v>
      </c>
      <c r="E83" s="12">
        <v>-0.02</v>
      </c>
      <c r="F83">
        <v>-0.47</v>
      </c>
      <c r="G83" s="12">
        <v>-9342</v>
      </c>
      <c r="H83">
        <v>-26.91</v>
      </c>
      <c r="I83" s="12">
        <v>25380</v>
      </c>
      <c r="J83">
        <v>2.37</v>
      </c>
      <c r="K83" s="12">
        <v>-120</v>
      </c>
      <c r="L83">
        <v>24</v>
      </c>
      <c r="M83" s="1">
        <v>1.2E-2</v>
      </c>
    </row>
    <row r="84" spans="1:13" x14ac:dyDescent="0.2">
      <c r="A84" t="s">
        <v>100</v>
      </c>
      <c r="B84">
        <v>20310</v>
      </c>
      <c r="C84" s="12">
        <v>1.9</v>
      </c>
      <c r="D84" s="12">
        <v>2.27</v>
      </c>
      <c r="E84" s="12">
        <v>-0.01</v>
      </c>
      <c r="F84">
        <v>-0.44</v>
      </c>
      <c r="G84" s="12">
        <v>7514.7</v>
      </c>
      <c r="H84">
        <v>19.47</v>
      </c>
      <c r="I84" s="12">
        <v>46103.7</v>
      </c>
      <c r="J84">
        <v>4.3099999999999996</v>
      </c>
      <c r="K84" s="12">
        <v>-203.1</v>
      </c>
      <c r="L84" t="s">
        <v>101</v>
      </c>
    </row>
    <row r="85" spans="1:13" x14ac:dyDescent="0.2">
      <c r="A85" t="s">
        <v>66</v>
      </c>
      <c r="B85">
        <v>500</v>
      </c>
      <c r="C85" s="12">
        <v>62.966000000000001</v>
      </c>
      <c r="D85" s="12">
        <v>76.16</v>
      </c>
      <c r="E85" s="12">
        <v>-0.12</v>
      </c>
      <c r="F85">
        <v>-0.16</v>
      </c>
      <c r="G85" s="12">
        <v>6597.25</v>
      </c>
      <c r="H85">
        <v>20.96</v>
      </c>
      <c r="I85" s="12">
        <v>38080</v>
      </c>
      <c r="J85">
        <v>3.56</v>
      </c>
      <c r="K85" s="12">
        <v>-60</v>
      </c>
    </row>
    <row r="86" spans="1:13" x14ac:dyDescent="0.2">
      <c r="A86" t="s">
        <v>39</v>
      </c>
      <c r="B86">
        <v>13000</v>
      </c>
      <c r="C86" s="12">
        <v>3.2029999999999998</v>
      </c>
      <c r="D86" s="12">
        <v>3.76</v>
      </c>
      <c r="E86" s="12">
        <v>0.02</v>
      </c>
      <c r="F86">
        <v>0.54</v>
      </c>
      <c r="G86" s="12">
        <v>7244.9</v>
      </c>
      <c r="H86">
        <v>17.399999999999999</v>
      </c>
      <c r="I86" s="12">
        <v>48880</v>
      </c>
      <c r="J86">
        <v>4.57</v>
      </c>
      <c r="K86" s="12">
        <v>260</v>
      </c>
      <c r="L86">
        <v>6.3</v>
      </c>
      <c r="M86" s="1">
        <v>4.2000000000000003E-2</v>
      </c>
    </row>
    <row r="87" spans="1:13" x14ac:dyDescent="0.2">
      <c r="A87" t="s">
        <v>12</v>
      </c>
      <c r="B87">
        <v>6334</v>
      </c>
      <c r="C87" s="12">
        <v>3.2440000000000002</v>
      </c>
      <c r="D87" s="12">
        <v>4.3</v>
      </c>
      <c r="E87" s="12">
        <v>-0.02</v>
      </c>
      <c r="F87">
        <v>-0.46</v>
      </c>
      <c r="G87" s="12">
        <v>6688.7</v>
      </c>
      <c r="H87">
        <v>32.549999999999997</v>
      </c>
      <c r="I87" s="12">
        <v>27236.2</v>
      </c>
      <c r="J87">
        <v>2.5499999999999998</v>
      </c>
      <c r="K87" s="12">
        <v>-126.68</v>
      </c>
      <c r="L87">
        <v>18</v>
      </c>
      <c r="M87" s="1">
        <v>4.9000000000000002E-2</v>
      </c>
    </row>
    <row r="88" spans="1:13" x14ac:dyDescent="0.2">
      <c r="A88" t="s">
        <v>73</v>
      </c>
      <c r="B88">
        <v>1528</v>
      </c>
      <c r="C88" s="12">
        <v>36.92</v>
      </c>
      <c r="D88" s="12">
        <v>34.44</v>
      </c>
      <c r="E88" s="12">
        <v>0.17</v>
      </c>
      <c r="F88">
        <v>0.5</v>
      </c>
      <c r="G88" s="12">
        <v>-3789.44</v>
      </c>
      <c r="H88">
        <v>-6.72</v>
      </c>
      <c r="I88" s="12">
        <v>52624.32</v>
      </c>
      <c r="J88">
        <v>4.92</v>
      </c>
      <c r="K88" s="12">
        <v>259.76</v>
      </c>
      <c r="L88">
        <v>24</v>
      </c>
      <c r="M88" s="1">
        <v>3.4000000000000002E-2</v>
      </c>
    </row>
    <row r="89" spans="1:13" x14ac:dyDescent="0.2">
      <c r="A89" t="s">
        <v>9</v>
      </c>
      <c r="B89">
        <v>1500</v>
      </c>
      <c r="C89" s="12">
        <v>19.78</v>
      </c>
      <c r="D89" s="12">
        <v>39.729999999999997</v>
      </c>
      <c r="E89" s="12">
        <v>-0.13</v>
      </c>
      <c r="F89">
        <v>-0.33</v>
      </c>
      <c r="G89" s="12">
        <v>29925</v>
      </c>
      <c r="H89">
        <v>100.86</v>
      </c>
      <c r="I89" s="12">
        <v>59595</v>
      </c>
      <c r="J89">
        <v>5.57</v>
      </c>
      <c r="K89" s="12">
        <v>-195</v>
      </c>
      <c r="L89">
        <v>29</v>
      </c>
      <c r="M89" s="1">
        <v>2.8000000000000001E-2</v>
      </c>
    </row>
    <row r="90" spans="1:13" x14ac:dyDescent="0.2">
      <c r="A90" t="s">
        <v>24</v>
      </c>
      <c r="B90"/>
      <c r="C90" s="12"/>
      <c r="E90" s="12"/>
      <c r="G90" s="12">
        <v>418606.47</v>
      </c>
      <c r="H90">
        <v>64.36</v>
      </c>
      <c r="I90" s="12">
        <v>1068996.8500000001</v>
      </c>
      <c r="J90">
        <v>100</v>
      </c>
      <c r="K90" s="12">
        <v>1323.22</v>
      </c>
    </row>
    <row r="91" spans="1:13" x14ac:dyDescent="0.2">
      <c r="A91"/>
      <c r="B91"/>
      <c r="C91" s="12"/>
      <c r="E91" s="12"/>
      <c r="G91" s="12"/>
      <c r="I91" s="12"/>
      <c r="K91" s="12"/>
    </row>
    <row r="92" spans="1:13" ht="15.75" x14ac:dyDescent="0.25">
      <c r="A92" s="16" t="s">
        <v>49</v>
      </c>
      <c r="B92"/>
      <c r="C92" s="12"/>
      <c r="E92" s="12"/>
      <c r="F92" s="4"/>
      <c r="G92" s="12"/>
      <c r="I92" s="12"/>
      <c r="K92" s="12"/>
    </row>
    <row r="93" spans="1:13" x14ac:dyDescent="0.2">
      <c r="A93" t="s">
        <v>147</v>
      </c>
      <c r="B93"/>
      <c r="C93"/>
      <c r="D93"/>
      <c r="K93" s="12"/>
    </row>
    <row r="94" spans="1:13" x14ac:dyDescent="0.2">
      <c r="A94" t="s">
        <v>59</v>
      </c>
      <c r="B94" t="s">
        <v>60</v>
      </c>
      <c r="C94" t="s">
        <v>50</v>
      </c>
      <c r="D94" t="s">
        <v>61</v>
      </c>
      <c r="E94" t="s">
        <v>62</v>
      </c>
      <c r="F94" t="s">
        <v>54</v>
      </c>
      <c r="G94" t="s">
        <v>55</v>
      </c>
      <c r="H94" t="s">
        <v>63</v>
      </c>
      <c r="I94" t="s">
        <v>57</v>
      </c>
      <c r="K94" s="12"/>
    </row>
    <row r="95" spans="1:13" x14ac:dyDescent="0.2">
      <c r="A95" t="s">
        <v>64</v>
      </c>
      <c r="B95">
        <v>69229</v>
      </c>
      <c r="C95">
        <v>2.46</v>
      </c>
      <c r="D95">
        <v>2.2831000000000001</v>
      </c>
      <c r="E95" s="11">
        <v>45105</v>
      </c>
      <c r="F95">
        <v>-12246.61</v>
      </c>
      <c r="G95">
        <v>-7.19</v>
      </c>
      <c r="H95" s="12">
        <v>158056.73000000001</v>
      </c>
      <c r="I95">
        <v>47.02</v>
      </c>
      <c r="K95" s="12"/>
    </row>
    <row r="96" spans="1:13" x14ac:dyDescent="0.2">
      <c r="A96" t="s">
        <v>65</v>
      </c>
      <c r="B96">
        <v>86357</v>
      </c>
      <c r="C96">
        <v>1.57</v>
      </c>
      <c r="D96">
        <v>2.0619999999999998</v>
      </c>
      <c r="E96" s="11">
        <v>45105</v>
      </c>
      <c r="F96">
        <v>42487.64</v>
      </c>
      <c r="G96">
        <v>31.34</v>
      </c>
      <c r="H96" s="12">
        <v>178068.13</v>
      </c>
      <c r="I96">
        <v>52.98</v>
      </c>
      <c r="K96" s="12"/>
    </row>
    <row r="97" spans="1:11" x14ac:dyDescent="0.2">
      <c r="A97" t="s">
        <v>10</v>
      </c>
      <c r="B97"/>
      <c r="C97"/>
      <c r="D97"/>
      <c r="F97">
        <v>30241.03</v>
      </c>
      <c r="G97">
        <v>9.89</v>
      </c>
      <c r="H97" s="12">
        <v>336124.86</v>
      </c>
      <c r="I97">
        <v>100</v>
      </c>
      <c r="K97" s="12"/>
    </row>
    <row r="98" spans="1:11" x14ac:dyDescent="0.2">
      <c r="A98"/>
      <c r="B98"/>
      <c r="C98" s="12"/>
      <c r="E98" s="12"/>
      <c r="F98" s="4"/>
      <c r="G98" s="12"/>
      <c r="I98" s="26"/>
      <c r="K98" s="12"/>
    </row>
    <row r="99" spans="1:11" x14ac:dyDescent="0.2">
      <c r="A99"/>
      <c r="B99"/>
      <c r="C99" s="26"/>
      <c r="E99" s="12"/>
      <c r="F99" s="4"/>
      <c r="G99" s="12"/>
      <c r="I99" s="12"/>
      <c r="K99" s="12"/>
    </row>
    <row r="100" spans="1:11" x14ac:dyDescent="0.2">
      <c r="A100" s="19" t="s">
        <v>35</v>
      </c>
      <c r="B100" s="19"/>
      <c r="C100" s="28" t="s">
        <v>38</v>
      </c>
      <c r="E100" s="12"/>
      <c r="F100" s="4"/>
      <c r="G100" s="12"/>
      <c r="I100" s="12"/>
      <c r="K100" s="12"/>
    </row>
    <row r="101" spans="1:11" x14ac:dyDescent="0.2">
      <c r="A101" t="s">
        <v>1</v>
      </c>
      <c r="B101" t="s">
        <v>30</v>
      </c>
      <c r="C101" s="26" t="s">
        <v>31</v>
      </c>
      <c r="D101" s="12" t="s">
        <v>32</v>
      </c>
      <c r="E101" s="17" t="s">
        <v>10</v>
      </c>
      <c r="F101" s="4"/>
      <c r="G101" s="12"/>
      <c r="I101" s="12"/>
      <c r="K101" s="12"/>
    </row>
    <row r="102" spans="1:11" x14ac:dyDescent="0.2">
      <c r="A102" s="10">
        <v>44783</v>
      </c>
      <c r="B102" s="13" t="s">
        <v>0</v>
      </c>
      <c r="C102" s="29">
        <v>134</v>
      </c>
      <c r="D102" s="12">
        <v>18.899999999999999</v>
      </c>
      <c r="E102" s="12">
        <f>C102*D102</f>
        <v>2532.6</v>
      </c>
      <c r="F102" s="25" t="s">
        <v>84</v>
      </c>
      <c r="G102" s="12"/>
      <c r="I102" s="12"/>
      <c r="K102" s="12"/>
    </row>
    <row r="103" spans="1:11" x14ac:dyDescent="0.2">
      <c r="A103" s="10"/>
      <c r="B103" s="13"/>
      <c r="C103" s="29"/>
      <c r="D103" s="21"/>
      <c r="E103" s="12"/>
      <c r="F103" s="25"/>
      <c r="G103" s="12"/>
      <c r="I103" s="12"/>
      <c r="K103" s="12"/>
    </row>
    <row r="104" spans="1:11" x14ac:dyDescent="0.2">
      <c r="A104" s="19" t="s">
        <v>29</v>
      </c>
      <c r="B104" s="19"/>
      <c r="C104" s="28" t="s">
        <v>38</v>
      </c>
      <c r="E104" s="12"/>
      <c r="F104" s="4"/>
      <c r="G104" s="12"/>
      <c r="I104" s="12"/>
      <c r="K104" s="12"/>
    </row>
    <row r="105" spans="1:11" x14ac:dyDescent="0.2">
      <c r="A105" t="s">
        <v>1</v>
      </c>
      <c r="B105" t="s">
        <v>30</v>
      </c>
      <c r="C105" s="26" t="s">
        <v>31</v>
      </c>
      <c r="D105" s="12" t="s">
        <v>32</v>
      </c>
      <c r="E105" s="12" t="s">
        <v>33</v>
      </c>
      <c r="F105" s="4" t="s">
        <v>34</v>
      </c>
      <c r="G105" s="12" t="s">
        <v>36</v>
      </c>
      <c r="H105" t="s">
        <v>43</v>
      </c>
      <c r="I105" s="12"/>
      <c r="J105" s="13"/>
      <c r="K105" s="12"/>
    </row>
    <row r="106" spans="1:11" x14ac:dyDescent="0.2">
      <c r="A106" s="10">
        <v>44945</v>
      </c>
      <c r="B106" t="s">
        <v>45</v>
      </c>
      <c r="C106" s="29">
        <v>6000</v>
      </c>
      <c r="D106" s="12">
        <v>5.63</v>
      </c>
      <c r="E106" s="12">
        <v>4.95</v>
      </c>
      <c r="F106" s="4">
        <f>C106*(E106-D106)</f>
        <v>-4079.9999999999982</v>
      </c>
      <c r="G106" s="12">
        <f>35.64+40.54</f>
        <v>76.180000000000007</v>
      </c>
      <c r="H106" s="27">
        <f>F106-G106</f>
        <v>-4156.1799999999985</v>
      </c>
      <c r="I106" s="17" t="s">
        <v>141</v>
      </c>
      <c r="J106" s="13"/>
      <c r="K106" s="12"/>
    </row>
    <row r="107" spans="1:11" x14ac:dyDescent="0.2">
      <c r="A107" s="10"/>
      <c r="B107"/>
      <c r="C107" s="29"/>
      <c r="E107" s="12"/>
      <c r="F107" s="4"/>
      <c r="G107" s="12"/>
      <c r="H107" s="27"/>
      <c r="I107" s="12"/>
      <c r="J107" s="13"/>
      <c r="K107" s="17"/>
    </row>
  </sheetData>
  <phoneticPr fontId="10" type="noConversion"/>
  <pageMargins left="0.75" right="0.75" top="1" bottom="1" header="0.5" footer="0.5"/>
  <pageSetup paperSize="9" fitToHeight="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4" sqref="G34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SMSF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Windows User</cp:lastModifiedBy>
  <cp:lastPrinted>2020-01-01T01:44:01Z</cp:lastPrinted>
  <dcterms:created xsi:type="dcterms:W3CDTF">2011-06-30T08:05:05Z</dcterms:created>
  <dcterms:modified xsi:type="dcterms:W3CDTF">2023-09-13T04:49:57Z</dcterms:modified>
</cp:coreProperties>
</file>