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internal.vic.gov.au\DEDJTR\HomeDirs9\vicanf5\Documents\PNC\SMSF\FY2019-20\"/>
    </mc:Choice>
  </mc:AlternateContent>
  <xr:revisionPtr revIDLastSave="0" documentId="13_ncr:1_{77756531-32EA-4A9F-9A0C-28B2491594C7}" xr6:coauthVersionLast="45" xr6:coauthVersionMax="45" xr10:uidLastSave="{00000000-0000-0000-0000-000000000000}"/>
  <bookViews>
    <workbookView xWindow="-110" yWindow="-110" windowWidth="19420" windowHeight="10420" xr2:uid="{00000000-000D-0000-FFFF-FFFF00000000}"/>
  </bookViews>
  <sheets>
    <sheet name="4427658_2020EOFYTransactions"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16" i="1" l="1"/>
  <c r="G16" i="1"/>
  <c r="L31" i="1"/>
  <c r="K45" i="1" l="1"/>
  <c r="L54" i="1" s="1"/>
  <c r="K42" i="1"/>
  <c r="L43" i="1" s="1"/>
  <c r="K80" i="1"/>
  <c r="L81" i="1" s="1"/>
  <c r="L21" i="1"/>
  <c r="L47" i="1"/>
  <c r="L58" i="1"/>
  <c r="L62" i="1" l="1"/>
  <c r="L65" i="1"/>
  <c r="L38" i="1"/>
  <c r="L28" i="1" l="1"/>
  <c r="L67" i="1"/>
  <c r="L73" i="1"/>
  <c r="L71" i="1"/>
  <c r="L12" i="1"/>
  <c r="L8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Leon T Choo (MTIA)</author>
  </authors>
  <commentList>
    <comment ref="J42" authorId="0" shapeId="0" xr:uid="{460A3B63-056F-4F07-ABA6-E7C2F2C9E7BC}">
      <text>
        <r>
          <rPr>
            <b/>
            <sz val="9"/>
            <color indexed="81"/>
            <rFont val="Tahoma"/>
            <charset val="1"/>
          </rPr>
          <t>Leon T Choo (MTIA):</t>
        </r>
        <r>
          <rPr>
            <sz val="9"/>
            <color indexed="81"/>
            <rFont val="Tahoma"/>
            <charset val="1"/>
          </rPr>
          <t xml:space="preserve">
</t>
        </r>
      </text>
    </comment>
  </commentList>
</comments>
</file>

<file path=xl/sharedStrings.xml><?xml version="1.0" encoding="utf-8"?>
<sst xmlns="http://schemas.openxmlformats.org/spreadsheetml/2006/main" count="222" uniqueCount="84">
  <si>
    <t>Transaction Summary</t>
  </si>
  <si>
    <t>01 Jul 2019 - 30 Jun 2020</t>
  </si>
  <si>
    <t>SHARES - 4427658 - HIN 58600369</t>
  </si>
  <si>
    <t>Mr Teck Choo + Ms Siok Yeap &lt;Perpetual Shining Stars A/C&gt;</t>
  </si>
  <si>
    <t>Code</t>
  </si>
  <si>
    <t>Company</t>
  </si>
  <si>
    <t>Date</t>
  </si>
  <si>
    <t>Type</t>
  </si>
  <si>
    <t>Quantity</t>
  </si>
  <si>
    <t>Unit Price ($)</t>
  </si>
  <si>
    <t>Trade Value ($)</t>
  </si>
  <si>
    <t>Brokerage+GST ($)</t>
  </si>
  <si>
    <t>GST ($)</t>
  </si>
  <si>
    <t>Contract Note</t>
  </si>
  <si>
    <t>Total Value ($)</t>
  </si>
  <si>
    <t>AMP</t>
  </si>
  <si>
    <t>AMP LIMITED FPO (ORDINARY FULLY PAID)</t>
  </si>
  <si>
    <t>Buy</t>
  </si>
  <si>
    <t>ANZ</t>
  </si>
  <si>
    <t>ANZ BANKING GRP LTD FPO (ORDINARY FULLY PAID)</t>
  </si>
  <si>
    <t>Sell</t>
  </si>
  <si>
    <t>BRN</t>
  </si>
  <si>
    <t>BRAINCHIP LTD FPO (ORDINARY FULLY PAID)</t>
  </si>
  <si>
    <t>GXY</t>
  </si>
  <si>
    <t>GALAXY RESOURCES FPO (ORDINARY FULLY PAID)</t>
  </si>
  <si>
    <t>HZN</t>
  </si>
  <si>
    <t>HORIZON OIL LIMITED FPO (ORDINARY FULLY PAID)</t>
  </si>
  <si>
    <t>LYC</t>
  </si>
  <si>
    <t>LYNAS CORPORATION FPO (ORDINARY FULLY PAID)</t>
  </si>
  <si>
    <t>NAB</t>
  </si>
  <si>
    <t>NATIONAL AUST. BANK FPO (ORDINARY FULLY PAID)</t>
  </si>
  <si>
    <t>QBE</t>
  </si>
  <si>
    <t>QBE INSURANCE GROUP FPO (ORDINARY FULLY PAID)</t>
  </si>
  <si>
    <t>S2R</t>
  </si>
  <si>
    <t>S2 RESOURCES FPO (ORDINARY FULLY PAID)</t>
  </si>
  <si>
    <t>SBM</t>
  </si>
  <si>
    <t>ST BARBARA LIMITED FPO (ORDINARY FULLY PAID)</t>
  </si>
  <si>
    <t>SPT</t>
  </si>
  <si>
    <t>SPLITIT FPO (ORDINARY FULLY PAID)</t>
  </si>
  <si>
    <t>TLS</t>
  </si>
  <si>
    <t>TELSTRA CORPORATION. FPO (ORDINARY FULLY PAID)</t>
  </si>
  <si>
    <t>WBC</t>
  </si>
  <si>
    <t>WESTPAC BANKING CORP FPO (ORDINARY FULLY PAID)</t>
  </si>
  <si>
    <t>XAM</t>
  </si>
  <si>
    <t>XANADU MINES LTD FPO (ORDINARY FULLY PAID)</t>
  </si>
  <si>
    <t>Total Buys (inc. Brokerage + GST)</t>
  </si>
  <si>
    <t>Total Sells (inc. Brokerage + GST)</t>
  </si>
  <si>
    <t>GLOSSARY</t>
  </si>
  <si>
    <t>Units</t>
  </si>
  <si>
    <t>The number of registered securities that you own.</t>
  </si>
  <si>
    <t>Unit Price</t>
  </si>
  <si>
    <t>The Portfolio Valuation 'Unit Price' is calculated using a 'Reference' Price provided by the ASX which takes into account an adjustment to determine value at Close of Market if the Security does not trade in the Closing Single Price Auction on the Valuation Date.</t>
  </si>
  <si>
    <t>Brokerage</t>
  </si>
  <si>
    <t>The fee or charge that is paid by you when transacting a buy or sell.</t>
  </si>
  <si>
    <t>Holder Identification Number (HIN)</t>
  </si>
  <si>
    <t>When you are CHESS sponsored with a Broker you will be issued a unique number, called a HIN. Multiple holdings can be registered under the single HIN. A HIN starts with the letter X and usually followed by 10 numbers, e.g. X0001234567.</t>
  </si>
  <si>
    <t>Dividend</t>
  </si>
  <si>
    <t>A dividend is a payment made to shareholders from the company. This payment is a portion of the company's profits. ASX listed companies typically pay dividends twice a year, usually as an 'interim' dividend and a 'final dividend'. From time to time, a company may also pay a 'special' dividend.</t>
  </si>
  <si>
    <t>Ex-dividend date</t>
  </si>
  <si>
    <t>The ex-dividend date occurs two business days before the company's Record Date. To be entitled to a dividend a shareholder must have purchased the shares before the ex-dividend date. If you purchase shares on or after that date, the previous owner of the shares (and not you) is entitled to the dividend.</t>
  </si>
  <si>
    <t>Interim dividend</t>
  </si>
  <si>
    <t>A dividend paid during a year representing a return based on the previous six months' financial performance and the outlook for the future.</t>
  </si>
  <si>
    <t>Final dividend</t>
  </si>
  <si>
    <t>A dividend paid during a year representing a return based on the previous twelve months' financial performance.</t>
  </si>
  <si>
    <t>Special dividend</t>
  </si>
  <si>
    <t>A dividend paid by the company outside typical recurring (interim and final) dividend cycle.</t>
  </si>
  <si>
    <t>Record date</t>
  </si>
  <si>
    <t>The record date is the date the share registries use in determining who is entitled to a dividend or entitlement associated with a security. Those who held the security in the company and were on the register on the record date are eligible for the entitlement.</t>
  </si>
  <si>
    <t>Payment date</t>
  </si>
  <si>
    <t>The date on which a declared dividend is scheduled to be paid.</t>
  </si>
  <si>
    <t>Unfranked dividend</t>
  </si>
  <si>
    <t>Dividends which do not carry a franking credit.</t>
  </si>
  <si>
    <t>Franked dividend</t>
  </si>
  <si>
    <t>Franked dividends are paid to security holders out of profits on which the company has already paid tax.</t>
  </si>
  <si>
    <t>Franking /Imputation Credit</t>
  </si>
  <si>
    <t>A franking credit is your share of tax paid by a company on the profits from which your dividend are paid. They are also known as Imputation Credits.</t>
  </si>
  <si>
    <t>Total subscription</t>
  </si>
  <si>
    <t>Total subscription can include, but are not limited to:CommSecIRESS fees, Morningstar research subscription fees and CommSec share trade alerts.</t>
  </si>
  <si>
    <t>Other fees</t>
  </si>
  <si>
    <t>Other fees can include, but are not limited to: Off market transfer fees, conditional trading fees, rejection fees, early and late settlement fees, fail fees, SRN query, rebooking fees, cheque payment fee or cheque dishonour fees and the printing and posting of contract notes.</t>
  </si>
  <si>
    <t>Corporate action (CA)</t>
  </si>
  <si>
    <t>Any action initiated by the company or corporation, for the purpose of giving an entitlement to shareholders.</t>
  </si>
  <si>
    <t>Profit / Loss</t>
  </si>
  <si>
    <t xml:space="preserve">Total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</si>
</sst>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2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Calibri"/>
      <family val="2"/>
      <scheme val="minor"/>
    </font>
    <font>
      <sz val="10"/>
      <color theme="1"/>
      <name val="Calibri"/>
      <family val="2"/>
      <scheme val="minor"/>
    </font>
    <font>
      <sz val="11"/>
      <name val="Calibri"/>
      <family val="2"/>
      <scheme val="minor"/>
    </font>
    <font>
      <b/>
      <sz val="12"/>
      <color theme="1"/>
      <name val="Calibri"/>
      <family val="2"/>
      <scheme val="minor"/>
    </font>
    <font>
      <sz val="9"/>
      <color indexed="81"/>
      <name val="Tahoma"/>
      <charset val="1"/>
    </font>
    <font>
      <b/>
      <sz val="9"/>
      <color indexed="81"/>
      <name val="Tahoma"/>
      <charset val="1"/>
    </font>
    <font>
      <sz val="6"/>
      <color rgb="FF000000"/>
      <name val="Arial"/>
      <family val="2"/>
    </font>
    <font>
      <sz val="6"/>
      <color rgb="FF008800"/>
      <name val="Arial"/>
      <family val="2"/>
    </font>
    <font>
      <sz val="6"/>
      <color rgb="FF282828"/>
      <name val="Arial"/>
      <family val="2"/>
    </font>
    <font>
      <u/>
      <sz val="11"/>
      <color theme="10"/>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39997558519241921"/>
        <bgColor indexed="64"/>
      </patternFill>
    </fill>
    <fill>
      <patternFill patternType="solid">
        <fgColor theme="0"/>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style="medium">
        <color rgb="FFDDDDDD"/>
      </left>
      <right style="medium">
        <color rgb="FFDDDDDD"/>
      </right>
      <top style="medium">
        <color rgb="FFDDDDDD"/>
      </top>
      <bottom style="medium">
        <color rgb="FFDDDDDD"/>
      </bottom>
      <diagonal/>
    </border>
  </borders>
  <cellStyleXfs count="45">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0" fontId="27" fillId="0" borderId="0" applyNumberFormat="0" applyFill="0" applyBorder="0" applyAlignment="0" applyProtection="0"/>
  </cellStyleXfs>
  <cellXfs count="51">
    <xf numFmtId="0" fontId="0" fillId="0" borderId="0" xfId="0"/>
    <xf numFmtId="44" fontId="0" fillId="0" borderId="0" xfId="1" applyFont="1"/>
    <xf numFmtId="0" fontId="0" fillId="0" borderId="0" xfId="0" applyAlignment="1">
      <alignment horizontal="center"/>
    </xf>
    <xf numFmtId="0" fontId="16" fillId="0" borderId="10" xfId="0" applyFont="1" applyBorder="1" applyAlignment="1">
      <alignment vertical="center"/>
    </xf>
    <xf numFmtId="0" fontId="0" fillId="0" borderId="0" xfId="0" applyAlignment="1">
      <alignment vertical="center"/>
    </xf>
    <xf numFmtId="0" fontId="0" fillId="34" borderId="0" xfId="0" applyFill="1"/>
    <xf numFmtId="0" fontId="16" fillId="0" borderId="11" xfId="0" applyFont="1" applyBorder="1" applyAlignment="1">
      <alignment vertical="center"/>
    </xf>
    <xf numFmtId="0" fontId="16" fillId="0" borderId="11" xfId="0" applyFont="1" applyBorder="1" applyAlignment="1">
      <alignment horizontal="center" vertical="center"/>
    </xf>
    <xf numFmtId="44" fontId="16" fillId="0" borderId="11" xfId="1" applyFont="1" applyBorder="1" applyAlignment="1">
      <alignment vertical="center"/>
    </xf>
    <xf numFmtId="44" fontId="16" fillId="0" borderId="12" xfId="1" applyFont="1" applyBorder="1" applyAlignment="1">
      <alignment vertical="center"/>
    </xf>
    <xf numFmtId="0" fontId="16" fillId="0" borderId="13" xfId="0" applyFont="1" applyBorder="1" applyAlignment="1">
      <alignment vertical="center"/>
    </xf>
    <xf numFmtId="0" fontId="21" fillId="0" borderId="14" xfId="0" applyFont="1" applyBorder="1" applyAlignment="1">
      <alignment horizontal="center" vertical="center"/>
    </xf>
    <xf numFmtId="44" fontId="21" fillId="0" borderId="15" xfId="1" applyFont="1" applyBorder="1" applyAlignment="1">
      <alignment vertical="center"/>
    </xf>
    <xf numFmtId="44" fontId="21" fillId="0" borderId="16" xfId="1" applyFont="1" applyBorder="1" applyAlignment="1">
      <alignment vertical="center"/>
    </xf>
    <xf numFmtId="0" fontId="0" fillId="0" borderId="10" xfId="0" applyBorder="1"/>
    <xf numFmtId="14" fontId="0" fillId="0" borderId="10" xfId="0" applyNumberFormat="1" applyBorder="1"/>
    <xf numFmtId="0" fontId="0" fillId="0" borderId="10" xfId="0" applyBorder="1" applyAlignment="1">
      <alignment horizontal="center"/>
    </xf>
    <xf numFmtId="44" fontId="0" fillId="0" borderId="10" xfId="1" applyFont="1" applyBorder="1"/>
    <xf numFmtId="0" fontId="0" fillId="33" borderId="10" xfId="0" applyFill="1" applyBorder="1" applyAlignment="1">
      <alignment horizontal="center"/>
    </xf>
    <xf numFmtId="44" fontId="0" fillId="0" borderId="10" xfId="0" applyNumberFormat="1" applyBorder="1"/>
    <xf numFmtId="0" fontId="0" fillId="34" borderId="10" xfId="0" applyFill="1" applyBorder="1"/>
    <xf numFmtId="0" fontId="20" fillId="0" borderId="10" xfId="43" applyNumberFormat="1" applyFont="1" applyBorder="1" applyAlignment="1">
      <alignment horizontal="center"/>
    </xf>
    <xf numFmtId="44" fontId="20" fillId="0" borderId="10" xfId="1" applyFont="1" applyBorder="1"/>
    <xf numFmtId="14" fontId="0" fillId="0" borderId="10" xfId="0" applyNumberFormat="1" applyBorder="1" applyAlignment="1">
      <alignment horizontal="center"/>
    </xf>
    <xf numFmtId="0" fontId="0" fillId="0" borderId="10" xfId="0" applyNumberFormat="1" applyBorder="1" applyAlignment="1">
      <alignment horizontal="center"/>
    </xf>
    <xf numFmtId="14" fontId="0" fillId="34" borderId="10" xfId="0" applyNumberFormat="1" applyFill="1" applyBorder="1"/>
    <xf numFmtId="0" fontId="0" fillId="34" borderId="10" xfId="0" applyFill="1" applyBorder="1" applyAlignment="1">
      <alignment horizontal="center"/>
    </xf>
    <xf numFmtId="44" fontId="0" fillId="34" borderId="10" xfId="1" applyFont="1" applyFill="1" applyBorder="1"/>
    <xf numFmtId="0" fontId="0" fillId="34" borderId="10" xfId="1" applyNumberFormat="1" applyFont="1" applyFill="1" applyBorder="1" applyAlignment="1">
      <alignment horizontal="center"/>
    </xf>
    <xf numFmtId="44" fontId="0" fillId="0" borderId="10" xfId="1" applyFont="1" applyBorder="1" applyAlignment="1">
      <alignment horizontal="center"/>
    </xf>
    <xf numFmtId="14" fontId="14" fillId="0" borderId="10" xfId="0" applyNumberFormat="1" applyFont="1" applyBorder="1"/>
    <xf numFmtId="0" fontId="14" fillId="0" borderId="10" xfId="0" applyFont="1" applyBorder="1" applyAlignment="1">
      <alignment horizontal="center"/>
    </xf>
    <xf numFmtId="14" fontId="19" fillId="0" borderId="10" xfId="0" applyNumberFormat="1" applyFont="1" applyBorder="1"/>
    <xf numFmtId="0" fontId="20" fillId="34" borderId="10" xfId="0" applyFont="1" applyFill="1" applyBorder="1" applyAlignment="1">
      <alignment horizontal="center"/>
    </xf>
    <xf numFmtId="0" fontId="16" fillId="0" borderId="17" xfId="0" applyFont="1" applyBorder="1" applyAlignment="1">
      <alignment vertical="center"/>
    </xf>
    <xf numFmtId="0" fontId="0" fillId="0" borderId="18" xfId="0" applyBorder="1"/>
    <xf numFmtId="0" fontId="0" fillId="34" borderId="18" xfId="0" applyFill="1" applyBorder="1"/>
    <xf numFmtId="0" fontId="24" fillId="34" borderId="19" xfId="0" applyFont="1" applyFill="1" applyBorder="1" applyAlignment="1">
      <alignment vertical="top" wrapText="1"/>
    </xf>
    <xf numFmtId="0" fontId="0" fillId="34" borderId="0" xfId="0" applyFill="1" applyAlignment="1">
      <alignment horizontal="center"/>
    </xf>
    <xf numFmtId="0" fontId="25" fillId="34" borderId="19" xfId="0" applyFont="1" applyFill="1" applyBorder="1" applyAlignment="1">
      <alignment vertical="top" wrapText="1"/>
    </xf>
    <xf numFmtId="0" fontId="27" fillId="34" borderId="19" xfId="44" applyFill="1" applyBorder="1" applyAlignment="1">
      <alignment vertical="top" wrapText="1"/>
    </xf>
    <xf numFmtId="0" fontId="0" fillId="34" borderId="18" xfId="0" applyFill="1" applyBorder="1" applyAlignment="1">
      <alignment horizontal="center"/>
    </xf>
    <xf numFmtId="14" fontId="0" fillId="34" borderId="18" xfId="0" applyNumberFormat="1" applyFill="1" applyBorder="1" applyAlignment="1">
      <alignment horizontal="center"/>
    </xf>
    <xf numFmtId="44" fontId="0" fillId="34" borderId="18" xfId="1" applyFont="1" applyFill="1" applyBorder="1" applyAlignment="1">
      <alignment horizontal="center"/>
    </xf>
    <xf numFmtId="0" fontId="26" fillId="34" borderId="19" xfId="0" applyFont="1" applyFill="1" applyBorder="1" applyAlignment="1">
      <alignment vertical="top" wrapText="1"/>
    </xf>
    <xf numFmtId="14" fontId="26" fillId="34" borderId="19" xfId="0" applyNumberFormat="1" applyFont="1" applyFill="1" applyBorder="1" applyAlignment="1">
      <alignment vertical="top" wrapText="1"/>
    </xf>
    <xf numFmtId="3" fontId="26" fillId="34" borderId="19" xfId="0" applyNumberFormat="1" applyFont="1" applyFill="1" applyBorder="1" applyAlignment="1">
      <alignment horizontal="right" vertical="top" wrapText="1"/>
    </xf>
    <xf numFmtId="0" fontId="26" fillId="34" borderId="19" xfId="0" applyFont="1" applyFill="1" applyBorder="1" applyAlignment="1">
      <alignment horizontal="right" vertical="top" wrapText="1"/>
    </xf>
    <xf numFmtId="4" fontId="26" fillId="34" borderId="19" xfId="0" applyNumberFormat="1" applyFont="1" applyFill="1" applyBorder="1" applyAlignment="1">
      <alignment horizontal="right" vertical="top" wrapText="1"/>
    </xf>
    <xf numFmtId="0" fontId="20" fillId="34" borderId="10" xfId="43" applyNumberFormat="1" applyFont="1" applyFill="1" applyBorder="1" applyAlignment="1">
      <alignment horizontal="center"/>
    </xf>
    <xf numFmtId="0" fontId="0" fillId="34" borderId="18" xfId="0" applyFill="1" applyBorder="1" applyAlignment="1">
      <alignment horizontal="left"/>
    </xf>
  </cellXfs>
  <cellStyles count="45">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xfId="43" builtinId="3"/>
    <cellStyle name="Currency" xfId="1" builtinId="4"/>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44" builtinId="8"/>
    <cellStyle name="Input" xfId="10" builtinId="20" customBuiltin="1"/>
    <cellStyle name="Linked Cell" xfId="13" builtinId="24" customBuiltin="1"/>
    <cellStyle name="Neutral" xfId="9" builtinId="28" customBuiltin="1"/>
    <cellStyle name="Normal" xfId="0" builtinId="0"/>
    <cellStyle name="Note" xfId="16" builtinId="10" customBuiltin="1"/>
    <cellStyle name="Output" xfId="11" builtinId="21" customBuiltin="1"/>
    <cellStyle name="Title" xfId="2" builtinId="15" customBuiltin="1"/>
    <cellStyle name="Total" xfId="18" builtinId="25" customBuiltin="1"/>
    <cellStyle name="Warning Text" xfId="1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04"/>
  <sheetViews>
    <sheetView tabSelected="1" zoomScale="85" zoomScaleNormal="85" workbookViewId="0">
      <selection activeCell="K80" sqref="K80:K81"/>
    </sheetView>
  </sheetViews>
  <sheetFormatPr defaultRowHeight="14.5" x14ac:dyDescent="0.35"/>
  <cols>
    <col min="2" max="2" width="47.54296875" customWidth="1"/>
    <col min="3" max="3" width="12.453125" customWidth="1"/>
    <col min="4" max="4" width="8.7265625" style="2"/>
    <col min="5" max="5" width="10.453125" style="2" bestFit="1" customWidth="1"/>
    <col min="6" max="6" width="9.1796875" style="1" bestFit="1" customWidth="1"/>
    <col min="7" max="7" width="14.1796875" style="1" customWidth="1"/>
    <col min="8" max="8" width="13.36328125" style="2" customWidth="1"/>
    <col min="10" max="10" width="16" style="2" customWidth="1"/>
    <col min="11" max="11" width="15" style="1" customWidth="1"/>
    <col min="12" max="12" width="12" customWidth="1"/>
  </cols>
  <sheetData>
    <row r="1" spans="1:12" x14ac:dyDescent="0.35">
      <c r="A1" t="s">
        <v>0</v>
      </c>
    </row>
    <row r="2" spans="1:12" x14ac:dyDescent="0.35">
      <c r="A2" t="s">
        <v>1</v>
      </c>
    </row>
    <row r="3" spans="1:12" x14ac:dyDescent="0.35">
      <c r="A3" t="s">
        <v>2</v>
      </c>
    </row>
    <row r="4" spans="1:12" x14ac:dyDescent="0.35">
      <c r="A4" t="s">
        <v>3</v>
      </c>
    </row>
    <row r="5" spans="1:12" ht="15" thickBot="1" x14ac:dyDescent="0.4"/>
    <row r="6" spans="1:12" s="4" customFormat="1" ht="22.5" customHeight="1" x14ac:dyDescent="0.35">
      <c r="A6" s="3" t="s">
        <v>4</v>
      </c>
      <c r="B6" s="34" t="s">
        <v>5</v>
      </c>
      <c r="C6" s="6" t="s">
        <v>6</v>
      </c>
      <c r="D6" s="7" t="s">
        <v>7</v>
      </c>
      <c r="E6" s="7" t="s">
        <v>8</v>
      </c>
      <c r="F6" s="8" t="s">
        <v>9</v>
      </c>
      <c r="G6" s="8" t="s">
        <v>10</v>
      </c>
      <c r="H6" s="7" t="s">
        <v>11</v>
      </c>
      <c r="I6" s="6" t="s">
        <v>12</v>
      </c>
      <c r="J6" s="7" t="s">
        <v>13</v>
      </c>
      <c r="K6" s="9" t="s">
        <v>14</v>
      </c>
      <c r="L6" s="10" t="s">
        <v>82</v>
      </c>
    </row>
    <row r="7" spans="1:12" x14ac:dyDescent="0.35">
      <c r="A7" s="14" t="s">
        <v>15</v>
      </c>
      <c r="B7" s="35" t="s">
        <v>16</v>
      </c>
      <c r="C7" s="15">
        <v>43661</v>
      </c>
      <c r="D7" s="16" t="s">
        <v>17</v>
      </c>
      <c r="E7" s="16">
        <v>5000</v>
      </c>
      <c r="F7" s="17">
        <v>2</v>
      </c>
      <c r="G7" s="17">
        <v>10000</v>
      </c>
      <c r="H7" s="16">
        <v>19.95</v>
      </c>
      <c r="I7" s="14">
        <v>1.81</v>
      </c>
      <c r="J7" s="16">
        <v>91169078</v>
      </c>
      <c r="K7" s="17">
        <v>10019.950000000001</v>
      </c>
      <c r="L7" s="14"/>
    </row>
    <row r="8" spans="1:12" x14ac:dyDescent="0.35">
      <c r="A8" s="14"/>
      <c r="B8" s="35"/>
      <c r="C8" s="15"/>
      <c r="D8" s="16"/>
      <c r="E8" s="16"/>
      <c r="F8" s="17"/>
      <c r="G8" s="17"/>
      <c r="H8" s="16"/>
      <c r="I8" s="14"/>
      <c r="J8" s="16"/>
      <c r="K8" s="17"/>
      <c r="L8" s="14"/>
    </row>
    <row r="9" spans="1:12" x14ac:dyDescent="0.35">
      <c r="A9" s="14"/>
      <c r="B9" s="35"/>
      <c r="C9" s="15"/>
      <c r="D9" s="16"/>
      <c r="E9" s="16"/>
      <c r="F9" s="17"/>
      <c r="G9" s="17"/>
      <c r="H9" s="16"/>
      <c r="I9" s="14"/>
      <c r="J9" s="16"/>
      <c r="K9" s="17"/>
      <c r="L9" s="14"/>
    </row>
    <row r="10" spans="1:12" x14ac:dyDescent="0.35">
      <c r="A10" s="14" t="s">
        <v>18</v>
      </c>
      <c r="B10" s="35" t="s">
        <v>19</v>
      </c>
      <c r="C10" s="15">
        <v>43893</v>
      </c>
      <c r="D10" s="16" t="s">
        <v>17</v>
      </c>
      <c r="E10" s="16">
        <v>2000</v>
      </c>
      <c r="F10" s="17">
        <v>24.48</v>
      </c>
      <c r="G10" s="17">
        <v>48960</v>
      </c>
      <c r="H10" s="16">
        <v>58.75</v>
      </c>
      <c r="I10" s="14">
        <v>5.34</v>
      </c>
      <c r="J10" s="16">
        <v>96014647</v>
      </c>
      <c r="K10" s="17">
        <v>49018.75</v>
      </c>
      <c r="L10" s="14"/>
    </row>
    <row r="11" spans="1:12" x14ac:dyDescent="0.35">
      <c r="A11" s="14" t="s">
        <v>18</v>
      </c>
      <c r="B11" s="35" t="s">
        <v>19</v>
      </c>
      <c r="C11" s="15">
        <v>43895</v>
      </c>
      <c r="D11" s="16" t="s">
        <v>17</v>
      </c>
      <c r="E11" s="16">
        <v>1000</v>
      </c>
      <c r="F11" s="17">
        <v>23.3</v>
      </c>
      <c r="G11" s="17">
        <v>23300</v>
      </c>
      <c r="H11" s="16">
        <v>29.95</v>
      </c>
      <c r="I11" s="14">
        <v>2.72</v>
      </c>
      <c r="J11" s="16">
        <v>96090643</v>
      </c>
      <c r="K11" s="17">
        <v>23329.95</v>
      </c>
      <c r="L11" s="14"/>
    </row>
    <row r="12" spans="1:12" x14ac:dyDescent="0.35">
      <c r="A12" s="14" t="s">
        <v>18</v>
      </c>
      <c r="B12" s="35" t="s">
        <v>19</v>
      </c>
      <c r="C12" s="15">
        <v>43896</v>
      </c>
      <c r="D12" s="18" t="s">
        <v>20</v>
      </c>
      <c r="E12" s="16">
        <v>-3000</v>
      </c>
      <c r="F12" s="17">
        <v>22.4086</v>
      </c>
      <c r="G12" s="17">
        <v>-67225.899999999994</v>
      </c>
      <c r="H12" s="16">
        <v>80.67</v>
      </c>
      <c r="I12" s="14">
        <v>7.33</v>
      </c>
      <c r="J12" s="16">
        <v>96139426</v>
      </c>
      <c r="K12" s="17">
        <v>-67145.23</v>
      </c>
      <c r="L12" s="19">
        <f>-K12-SUM(K10:K11)</f>
        <v>-5203.4700000000012</v>
      </c>
    </row>
    <row r="13" spans="1:12" x14ac:dyDescent="0.35">
      <c r="A13" s="14"/>
      <c r="B13" s="35"/>
      <c r="C13" s="15"/>
      <c r="D13" s="16"/>
      <c r="E13" s="16"/>
      <c r="F13" s="17"/>
      <c r="G13" s="17"/>
      <c r="H13" s="16"/>
      <c r="I13" s="14"/>
      <c r="J13" s="16"/>
      <c r="K13" s="17"/>
      <c r="L13" s="19"/>
    </row>
    <row r="14" spans="1:12" x14ac:dyDescent="0.35">
      <c r="A14" s="14" t="s">
        <v>18</v>
      </c>
      <c r="B14" s="35" t="s">
        <v>19</v>
      </c>
      <c r="C14" s="15">
        <v>43913</v>
      </c>
      <c r="D14" s="16" t="s">
        <v>17</v>
      </c>
      <c r="E14" s="16">
        <v>200</v>
      </c>
      <c r="F14" s="17">
        <v>14.435</v>
      </c>
      <c r="G14" s="17">
        <v>2887</v>
      </c>
      <c r="H14" s="16">
        <v>19.95</v>
      </c>
      <c r="I14" s="14">
        <v>1.81</v>
      </c>
      <c r="J14" s="16">
        <v>97119049</v>
      </c>
      <c r="K14" s="17">
        <v>2906.95</v>
      </c>
      <c r="L14" s="14"/>
    </row>
    <row r="15" spans="1:12" x14ac:dyDescent="0.35">
      <c r="A15" s="14"/>
      <c r="B15" s="35"/>
      <c r="C15" s="15"/>
      <c r="D15" s="16"/>
      <c r="E15" s="16"/>
      <c r="F15" s="17"/>
      <c r="G15" s="17"/>
      <c r="H15" s="16"/>
      <c r="I15" s="14"/>
      <c r="J15" s="16"/>
      <c r="K15" s="17"/>
      <c r="L15" s="14"/>
    </row>
    <row r="16" spans="1:12" s="5" customFormat="1" x14ac:dyDescent="0.35">
      <c r="A16" s="14" t="s">
        <v>21</v>
      </c>
      <c r="B16" s="36" t="s">
        <v>22</v>
      </c>
      <c r="C16" s="25">
        <v>43378</v>
      </c>
      <c r="D16" s="26" t="s">
        <v>17</v>
      </c>
      <c r="E16" s="49">
        <v>2500</v>
      </c>
      <c r="F16" s="27">
        <v>0.14000000000000001</v>
      </c>
      <c r="G16" s="27">
        <f>F16*E16</f>
        <v>350.00000000000006</v>
      </c>
      <c r="H16" s="26">
        <v>19.95</v>
      </c>
      <c r="I16" s="20">
        <v>1.81</v>
      </c>
      <c r="J16" s="26">
        <v>86445026</v>
      </c>
      <c r="K16" s="27">
        <f>G16+H16</f>
        <v>369.95000000000005</v>
      </c>
      <c r="L16" s="20"/>
    </row>
    <row r="17" spans="1:12" x14ac:dyDescent="0.35">
      <c r="A17" s="14" t="s">
        <v>21</v>
      </c>
      <c r="B17" s="35" t="s">
        <v>22</v>
      </c>
      <c r="C17" s="15">
        <v>43378</v>
      </c>
      <c r="D17" s="16" t="s">
        <v>17</v>
      </c>
      <c r="E17" s="21">
        <v>10000</v>
      </c>
      <c r="F17" s="22">
        <v>0.14000000000000001</v>
      </c>
      <c r="G17" s="17">
        <v>1419.95</v>
      </c>
      <c r="H17" s="16">
        <v>19.95</v>
      </c>
      <c r="I17" s="14">
        <v>1.81</v>
      </c>
      <c r="J17" s="16">
        <v>86445026</v>
      </c>
      <c r="K17" s="17">
        <v>1419.95</v>
      </c>
      <c r="L17" s="14"/>
    </row>
    <row r="18" spans="1:12" x14ac:dyDescent="0.35">
      <c r="A18" s="14" t="s">
        <v>21</v>
      </c>
      <c r="B18" s="35" t="s">
        <v>22</v>
      </c>
      <c r="C18" s="15">
        <v>43658</v>
      </c>
      <c r="D18" s="16" t="s">
        <v>17</v>
      </c>
      <c r="E18" s="16">
        <v>100000</v>
      </c>
      <c r="F18" s="17">
        <v>0.06</v>
      </c>
      <c r="G18" s="17">
        <v>6000</v>
      </c>
      <c r="H18" s="16">
        <v>19.95</v>
      </c>
      <c r="I18" s="14">
        <v>1.81</v>
      </c>
      <c r="J18" s="16">
        <v>91156241</v>
      </c>
      <c r="K18" s="17">
        <v>6019.95</v>
      </c>
      <c r="L18" s="14"/>
    </row>
    <row r="19" spans="1:12" x14ac:dyDescent="0.35">
      <c r="A19" s="14" t="s">
        <v>21</v>
      </c>
      <c r="B19" s="35" t="s">
        <v>22</v>
      </c>
      <c r="C19" s="15">
        <v>43669</v>
      </c>
      <c r="D19" s="16" t="s">
        <v>17</v>
      </c>
      <c r="E19" s="16">
        <v>100000</v>
      </c>
      <c r="F19" s="17">
        <v>6.4000000000000001E-2</v>
      </c>
      <c r="G19" s="17">
        <v>6400</v>
      </c>
      <c r="H19" s="16">
        <v>19.95</v>
      </c>
      <c r="I19" s="14">
        <v>1.81</v>
      </c>
      <c r="J19" s="16">
        <v>91340967</v>
      </c>
      <c r="K19" s="17">
        <v>6419.95</v>
      </c>
      <c r="L19" s="14"/>
    </row>
    <row r="20" spans="1:12" x14ac:dyDescent="0.35">
      <c r="A20" s="14" t="s">
        <v>21</v>
      </c>
      <c r="B20" s="35" t="s">
        <v>22</v>
      </c>
      <c r="C20" s="15">
        <v>43686</v>
      </c>
      <c r="D20" s="16" t="s">
        <v>17</v>
      </c>
      <c r="E20" s="16">
        <v>50000</v>
      </c>
      <c r="F20" s="17">
        <v>4.4999999999999998E-2</v>
      </c>
      <c r="G20" s="17">
        <v>2250</v>
      </c>
      <c r="H20" s="16">
        <v>19.95</v>
      </c>
      <c r="I20" s="14">
        <v>1.81</v>
      </c>
      <c r="J20" s="16">
        <v>91797714</v>
      </c>
      <c r="K20" s="17">
        <v>2269.9499999999998</v>
      </c>
      <c r="L20" s="14"/>
    </row>
    <row r="21" spans="1:12" ht="15" thickBot="1" x14ac:dyDescent="0.4">
      <c r="A21" s="14" t="s">
        <v>21</v>
      </c>
      <c r="B21" s="35" t="s">
        <v>22</v>
      </c>
      <c r="C21" s="15">
        <v>44011</v>
      </c>
      <c r="D21" s="18" t="s">
        <v>20</v>
      </c>
      <c r="E21" s="16">
        <v>-262500</v>
      </c>
      <c r="F21" s="17">
        <v>7.6999999999999999E-2</v>
      </c>
      <c r="G21" s="17">
        <v>-20212.5</v>
      </c>
      <c r="H21" s="16">
        <v>29.95</v>
      </c>
      <c r="I21" s="14">
        <v>2.72</v>
      </c>
      <c r="J21" s="16">
        <v>102220846</v>
      </c>
      <c r="K21" s="17">
        <v>-20182.55</v>
      </c>
      <c r="L21" s="17">
        <f>-K21-SUM(K16:K20)</f>
        <v>3682.7999999999993</v>
      </c>
    </row>
    <row r="22" spans="1:12" ht="15" thickBot="1" x14ac:dyDescent="0.4">
      <c r="A22" s="14"/>
      <c r="B22" s="5"/>
      <c r="C22" s="44"/>
      <c r="D22" s="45"/>
      <c r="E22" s="39"/>
      <c r="F22" s="40"/>
      <c r="G22" s="46"/>
      <c r="H22" s="47"/>
      <c r="I22" s="47"/>
      <c r="J22" s="48"/>
      <c r="K22" s="45"/>
      <c r="L22" s="14"/>
    </row>
    <row r="23" spans="1:12" x14ac:dyDescent="0.35">
      <c r="A23" s="14"/>
      <c r="B23" s="35"/>
      <c r="C23" s="15"/>
      <c r="D23" s="16"/>
      <c r="E23" s="16"/>
      <c r="F23" s="17"/>
      <c r="G23" s="17"/>
      <c r="H23" s="16"/>
      <c r="I23" s="14"/>
      <c r="J23" s="16"/>
      <c r="K23" s="17"/>
      <c r="L23" s="14"/>
    </row>
    <row r="24" spans="1:12" x14ac:dyDescent="0.35">
      <c r="A24" s="14" t="s">
        <v>23</v>
      </c>
      <c r="B24" s="35" t="s">
        <v>24</v>
      </c>
      <c r="C24" s="15">
        <v>43650</v>
      </c>
      <c r="D24" s="16" t="s">
        <v>17</v>
      </c>
      <c r="E24" s="16">
        <v>2000</v>
      </c>
      <c r="F24" s="17">
        <v>1.33</v>
      </c>
      <c r="G24" s="17">
        <v>2660</v>
      </c>
      <c r="H24" s="16">
        <v>19.95</v>
      </c>
      <c r="I24" s="14">
        <v>1.81</v>
      </c>
      <c r="J24" s="16">
        <v>90992592</v>
      </c>
      <c r="K24" s="17">
        <v>2679.95</v>
      </c>
      <c r="L24" s="14"/>
    </row>
    <row r="25" spans="1:12" x14ac:dyDescent="0.35">
      <c r="A25" s="14" t="s">
        <v>23</v>
      </c>
      <c r="B25" s="35" t="s">
        <v>24</v>
      </c>
      <c r="C25" s="15">
        <v>43721</v>
      </c>
      <c r="D25" s="16" t="s">
        <v>17</v>
      </c>
      <c r="E25" s="16">
        <v>10000</v>
      </c>
      <c r="F25" s="17">
        <v>1.135</v>
      </c>
      <c r="G25" s="17">
        <v>11349.99</v>
      </c>
      <c r="H25" s="16">
        <v>29.95</v>
      </c>
      <c r="I25" s="14">
        <v>2.72</v>
      </c>
      <c r="J25" s="16">
        <v>92532273</v>
      </c>
      <c r="K25" s="17">
        <v>11379.94</v>
      </c>
      <c r="L25" s="14"/>
    </row>
    <row r="26" spans="1:12" x14ac:dyDescent="0.35">
      <c r="A26" s="14" t="s">
        <v>23</v>
      </c>
      <c r="B26" s="35" t="s">
        <v>24</v>
      </c>
      <c r="C26" s="15">
        <v>43833</v>
      </c>
      <c r="D26" s="16" t="s">
        <v>17</v>
      </c>
      <c r="E26" s="16">
        <v>10000</v>
      </c>
      <c r="F26" s="17">
        <v>1.02</v>
      </c>
      <c r="G26" s="17">
        <v>10200</v>
      </c>
      <c r="H26" s="16">
        <v>29.95</v>
      </c>
      <c r="I26" s="14">
        <v>2.72</v>
      </c>
      <c r="J26" s="16">
        <v>94522285</v>
      </c>
      <c r="K26" s="17">
        <v>10229.950000000001</v>
      </c>
      <c r="L26" s="14"/>
    </row>
    <row r="27" spans="1:12" x14ac:dyDescent="0.35">
      <c r="A27" s="14" t="s">
        <v>23</v>
      </c>
      <c r="B27" s="35" t="s">
        <v>24</v>
      </c>
      <c r="C27" s="15">
        <v>43938</v>
      </c>
      <c r="D27" s="16" t="s">
        <v>17</v>
      </c>
      <c r="E27" s="16">
        <v>10000</v>
      </c>
      <c r="F27" s="17">
        <v>0.78</v>
      </c>
      <c r="G27" s="17">
        <v>7800</v>
      </c>
      <c r="H27" s="16">
        <v>19.95</v>
      </c>
      <c r="I27" s="14">
        <v>1.81</v>
      </c>
      <c r="J27" s="16">
        <v>98397263</v>
      </c>
      <c r="K27" s="17">
        <v>7819.95</v>
      </c>
      <c r="L27" s="14"/>
    </row>
    <row r="28" spans="1:12" x14ac:dyDescent="0.35">
      <c r="A28" s="14" t="s">
        <v>23</v>
      </c>
      <c r="B28" s="35" t="s">
        <v>24</v>
      </c>
      <c r="C28" s="15">
        <v>44008</v>
      </c>
      <c r="D28" s="18" t="s">
        <v>20</v>
      </c>
      <c r="E28" s="16">
        <v>-32000</v>
      </c>
      <c r="F28" s="17">
        <v>0.8</v>
      </c>
      <c r="G28" s="17">
        <v>-25600</v>
      </c>
      <c r="H28" s="16">
        <v>30.72</v>
      </c>
      <c r="I28" s="14">
        <v>2.79</v>
      </c>
      <c r="J28" s="16">
        <v>102128696</v>
      </c>
      <c r="K28" s="17">
        <v>-25569.279999999999</v>
      </c>
      <c r="L28" s="19">
        <f>-K28-SUM(K24:K27)</f>
        <v>-6540.510000000002</v>
      </c>
    </row>
    <row r="29" spans="1:12" x14ac:dyDescent="0.35">
      <c r="A29" s="14"/>
      <c r="B29" s="35"/>
      <c r="C29" s="15"/>
      <c r="D29" s="16"/>
      <c r="E29" s="16"/>
      <c r="F29" s="17"/>
      <c r="G29" s="17"/>
      <c r="H29" s="16"/>
      <c r="I29" s="14"/>
      <c r="J29" s="16"/>
      <c r="K29" s="17"/>
      <c r="L29" s="14"/>
    </row>
    <row r="30" spans="1:12" x14ac:dyDescent="0.35">
      <c r="A30" s="14" t="s">
        <v>25</v>
      </c>
      <c r="B30" s="50" t="s">
        <v>26</v>
      </c>
      <c r="C30" s="42">
        <v>41907</v>
      </c>
      <c r="D30" s="41" t="s">
        <v>17</v>
      </c>
      <c r="E30" s="41">
        <v>10000</v>
      </c>
      <c r="F30" s="41">
        <v>0.30499999999999999</v>
      </c>
      <c r="G30" s="43">
        <v>3050</v>
      </c>
      <c r="H30" s="41">
        <v>19.95</v>
      </c>
      <c r="I30" s="41"/>
      <c r="J30" s="41">
        <v>64327532</v>
      </c>
      <c r="K30" s="43">
        <v>3069.95</v>
      </c>
      <c r="L30" s="14"/>
    </row>
    <row r="31" spans="1:12" ht="15" thickBot="1" x14ac:dyDescent="0.4">
      <c r="A31" s="14" t="s">
        <v>25</v>
      </c>
      <c r="B31" s="35" t="s">
        <v>26</v>
      </c>
      <c r="C31" s="15">
        <v>43991</v>
      </c>
      <c r="D31" s="18" t="s">
        <v>20</v>
      </c>
      <c r="E31" s="16">
        <v>-10000</v>
      </c>
      <c r="F31" s="17">
        <v>7.5999999999999998E-2</v>
      </c>
      <c r="G31" s="17">
        <v>-760</v>
      </c>
      <c r="H31" s="16">
        <v>10</v>
      </c>
      <c r="I31" s="14">
        <v>0.91</v>
      </c>
      <c r="J31" s="16">
        <v>101045221</v>
      </c>
      <c r="K31" s="17">
        <v>-750</v>
      </c>
      <c r="L31" s="19">
        <f>-K31-K30</f>
        <v>-2319.9499999999998</v>
      </c>
    </row>
    <row r="32" spans="1:12" ht="15" thickBot="1" x14ac:dyDescent="0.4">
      <c r="A32" s="14"/>
      <c r="C32" s="37"/>
      <c r="D32" s="38"/>
      <c r="E32" s="39"/>
      <c r="F32" s="40"/>
      <c r="L32" s="14"/>
    </row>
    <row r="33" spans="1:12" x14ac:dyDescent="0.35">
      <c r="A33" s="14"/>
      <c r="B33" s="35"/>
      <c r="C33" s="15"/>
      <c r="D33" s="16"/>
      <c r="E33" s="16"/>
      <c r="F33" s="17"/>
      <c r="G33" s="17"/>
      <c r="H33" s="16"/>
      <c r="I33" s="14"/>
      <c r="J33" s="16"/>
      <c r="K33" s="17"/>
      <c r="L33" s="14"/>
    </row>
    <row r="34" spans="1:12" x14ac:dyDescent="0.35">
      <c r="A34" s="14" t="s">
        <v>27</v>
      </c>
      <c r="B34" s="35" t="s">
        <v>28</v>
      </c>
      <c r="C34" s="15">
        <v>43945</v>
      </c>
      <c r="D34" s="16" t="s">
        <v>17</v>
      </c>
      <c r="E34" s="16">
        <v>2000</v>
      </c>
      <c r="F34" s="17">
        <v>1.59</v>
      </c>
      <c r="G34" s="17">
        <v>3180</v>
      </c>
      <c r="H34" s="16">
        <v>19.95</v>
      </c>
      <c r="I34" s="14">
        <v>1.81</v>
      </c>
      <c r="J34" s="16">
        <v>98742352</v>
      </c>
      <c r="K34" s="17">
        <v>3199.95</v>
      </c>
      <c r="L34" s="14"/>
    </row>
    <row r="35" spans="1:12" x14ac:dyDescent="0.35">
      <c r="A35" s="14"/>
      <c r="B35" s="35"/>
      <c r="C35" s="15"/>
      <c r="D35" s="16"/>
      <c r="E35" s="16"/>
      <c r="F35" s="17"/>
      <c r="G35" s="17"/>
      <c r="H35" s="16"/>
      <c r="I35" s="14"/>
      <c r="J35" s="16"/>
      <c r="K35" s="17"/>
      <c r="L35" s="14"/>
    </row>
    <row r="36" spans="1:12" x14ac:dyDescent="0.35">
      <c r="A36" s="14"/>
      <c r="B36" s="35"/>
      <c r="C36" s="15"/>
      <c r="D36" s="16"/>
      <c r="E36" s="16"/>
      <c r="F36" s="17"/>
      <c r="G36" s="17"/>
      <c r="H36" s="16"/>
      <c r="I36" s="14"/>
      <c r="J36" s="16"/>
      <c r="K36" s="17"/>
      <c r="L36" s="14"/>
    </row>
    <row r="37" spans="1:12" x14ac:dyDescent="0.35">
      <c r="A37" s="14" t="s">
        <v>29</v>
      </c>
      <c r="B37" s="35" t="s">
        <v>30</v>
      </c>
      <c r="C37" s="15">
        <v>43682</v>
      </c>
      <c r="D37" s="18" t="s">
        <v>20</v>
      </c>
      <c r="E37" s="16">
        <v>-1000</v>
      </c>
      <c r="F37" s="17">
        <v>28.46</v>
      </c>
      <c r="G37" s="17">
        <v>-28460</v>
      </c>
      <c r="H37" s="16">
        <v>34.159999999999997</v>
      </c>
      <c r="I37" s="14">
        <v>3.11</v>
      </c>
      <c r="J37" s="16">
        <v>91609499</v>
      </c>
      <c r="K37" s="17">
        <v>-28425.84</v>
      </c>
      <c r="L37" s="14"/>
    </row>
    <row r="38" spans="1:12" x14ac:dyDescent="0.35">
      <c r="A38" s="14" t="s">
        <v>29</v>
      </c>
      <c r="B38" s="35" t="s">
        <v>30</v>
      </c>
      <c r="C38" s="15">
        <v>43630</v>
      </c>
      <c r="D38" s="23" t="s">
        <v>17</v>
      </c>
      <c r="E38" s="24">
        <v>1000</v>
      </c>
      <c r="F38" s="17">
        <v>26.75</v>
      </c>
      <c r="G38" s="17">
        <v>26782.1</v>
      </c>
      <c r="H38" s="16"/>
      <c r="I38" s="14"/>
      <c r="J38" s="16"/>
      <c r="K38" s="17">
        <v>26782.1</v>
      </c>
      <c r="L38" s="19">
        <f>-K37-K38</f>
        <v>1643.7400000000016</v>
      </c>
    </row>
    <row r="39" spans="1:12" x14ac:dyDescent="0.35">
      <c r="A39" s="14"/>
      <c r="B39" s="35"/>
      <c r="C39" s="15"/>
      <c r="D39" s="15"/>
      <c r="E39" s="16"/>
      <c r="F39" s="17"/>
      <c r="G39" s="17"/>
      <c r="H39" s="16"/>
      <c r="I39" s="14"/>
      <c r="J39" s="16"/>
      <c r="K39" s="17"/>
      <c r="L39" s="14"/>
    </row>
    <row r="40" spans="1:12" x14ac:dyDescent="0.35">
      <c r="A40" s="14" t="s">
        <v>31</v>
      </c>
      <c r="B40" s="35" t="s">
        <v>32</v>
      </c>
      <c r="C40" s="15">
        <v>43993</v>
      </c>
      <c r="D40" s="16" t="s">
        <v>17</v>
      </c>
      <c r="E40" s="16">
        <v>3000</v>
      </c>
      <c r="F40" s="17">
        <v>8.9499999999999993</v>
      </c>
      <c r="G40" s="17">
        <v>26850</v>
      </c>
      <c r="H40" s="16">
        <v>32.22</v>
      </c>
      <c r="I40" s="14">
        <v>2.93</v>
      </c>
      <c r="J40" s="16">
        <v>101192757</v>
      </c>
      <c r="K40" s="17">
        <v>26882.22</v>
      </c>
      <c r="L40" s="14"/>
    </row>
    <row r="41" spans="1:12" x14ac:dyDescent="0.35">
      <c r="A41" s="14"/>
      <c r="B41" s="35"/>
      <c r="C41" s="15"/>
      <c r="D41" s="16"/>
      <c r="E41" s="16"/>
      <c r="F41" s="17"/>
      <c r="G41" s="17"/>
      <c r="H41" s="16"/>
      <c r="I41" s="14"/>
      <c r="J41" s="16"/>
      <c r="K41" s="17"/>
      <c r="L41" s="14"/>
    </row>
    <row r="42" spans="1:12" x14ac:dyDescent="0.35">
      <c r="A42" s="14" t="s">
        <v>33</v>
      </c>
      <c r="B42" s="36" t="s">
        <v>34</v>
      </c>
      <c r="C42" s="25">
        <v>43980</v>
      </c>
      <c r="D42" s="26" t="s">
        <v>17</v>
      </c>
      <c r="E42" s="26">
        <v>15000</v>
      </c>
      <c r="F42" s="27">
        <v>0.43</v>
      </c>
      <c r="G42" s="27">
        <v>6450</v>
      </c>
      <c r="H42" s="26">
        <v>19.95</v>
      </c>
      <c r="I42" s="20">
        <v>1.81</v>
      </c>
      <c r="J42" s="28">
        <v>74872766</v>
      </c>
      <c r="K42" s="27">
        <f>G42+SUM(H42:I42)</f>
        <v>6471.76</v>
      </c>
      <c r="L42" s="14"/>
    </row>
    <row r="43" spans="1:12" x14ac:dyDescent="0.35">
      <c r="A43" s="14" t="s">
        <v>33</v>
      </c>
      <c r="B43" s="35" t="s">
        <v>34</v>
      </c>
      <c r="C43" s="15">
        <v>43980</v>
      </c>
      <c r="D43" s="18" t="s">
        <v>20</v>
      </c>
      <c r="E43" s="16">
        <v>-15000</v>
      </c>
      <c r="F43" s="17">
        <v>0.1</v>
      </c>
      <c r="G43" s="17">
        <v>-1500</v>
      </c>
      <c r="H43" s="16">
        <v>19.95</v>
      </c>
      <c r="I43" s="14">
        <v>1.81</v>
      </c>
      <c r="J43" s="16">
        <v>100498830</v>
      </c>
      <c r="K43" s="17">
        <v>-1480.05</v>
      </c>
      <c r="L43" s="19">
        <f>-K43-K42</f>
        <v>-4991.71</v>
      </c>
    </row>
    <row r="44" spans="1:12" x14ac:dyDescent="0.35">
      <c r="A44" s="14"/>
      <c r="B44" s="35"/>
      <c r="C44" s="15"/>
      <c r="D44" s="16"/>
      <c r="E44" s="16"/>
      <c r="F44" s="17"/>
      <c r="G44" s="17"/>
      <c r="H44" s="16"/>
      <c r="I44" s="14"/>
      <c r="J44" s="16"/>
      <c r="K44" s="17"/>
      <c r="L44" s="14"/>
    </row>
    <row r="45" spans="1:12" x14ac:dyDescent="0.35">
      <c r="A45" s="14" t="s">
        <v>35</v>
      </c>
      <c r="B45" s="35" t="s">
        <v>36</v>
      </c>
      <c r="C45" s="15">
        <v>43528</v>
      </c>
      <c r="D45" s="16" t="s">
        <v>17</v>
      </c>
      <c r="E45" s="16">
        <v>500</v>
      </c>
      <c r="F45" s="17">
        <v>4.28</v>
      </c>
      <c r="G45" s="17">
        <v>2140</v>
      </c>
      <c r="H45" s="16">
        <v>19.95</v>
      </c>
      <c r="I45" s="14">
        <v>1.81</v>
      </c>
      <c r="J45" s="16">
        <v>88771832</v>
      </c>
      <c r="K45" s="17">
        <f>G45+SUM(H45:I45)</f>
        <v>2161.7600000000002</v>
      </c>
      <c r="L45" s="14"/>
    </row>
    <row r="46" spans="1:12" x14ac:dyDescent="0.35">
      <c r="A46" s="14" t="s">
        <v>35</v>
      </c>
      <c r="B46" s="35" t="s">
        <v>36</v>
      </c>
      <c r="C46" s="15">
        <v>43552</v>
      </c>
      <c r="D46" s="16" t="s">
        <v>17</v>
      </c>
      <c r="E46" s="16">
        <v>5000</v>
      </c>
      <c r="F46" s="29">
        <v>3.4192999999999998</v>
      </c>
      <c r="G46" s="29">
        <v>17096.48</v>
      </c>
      <c r="H46" s="16">
        <v>29.95</v>
      </c>
      <c r="I46" s="14">
        <v>2.72</v>
      </c>
      <c r="J46" s="16">
        <v>89201341</v>
      </c>
      <c r="K46" s="29">
        <v>17096.48</v>
      </c>
      <c r="L46" s="14"/>
    </row>
    <row r="47" spans="1:12" x14ac:dyDescent="0.35">
      <c r="A47" s="14" t="s">
        <v>35</v>
      </c>
      <c r="B47" s="35" t="s">
        <v>36</v>
      </c>
      <c r="C47" s="15">
        <v>43686</v>
      </c>
      <c r="D47" s="18" t="s">
        <v>20</v>
      </c>
      <c r="E47" s="16">
        <v>-5000</v>
      </c>
      <c r="F47" s="17">
        <v>3.9413</v>
      </c>
      <c r="G47" s="17">
        <v>-19706.68</v>
      </c>
      <c r="H47" s="16">
        <v>29.95</v>
      </c>
      <c r="I47" s="14">
        <v>2.72</v>
      </c>
      <c r="J47" s="16">
        <v>91796023</v>
      </c>
      <c r="K47" s="17">
        <v>-19676.73</v>
      </c>
      <c r="L47" s="19">
        <f>-K47-K46</f>
        <v>2580.25</v>
      </c>
    </row>
    <row r="48" spans="1:12" x14ac:dyDescent="0.35">
      <c r="A48" s="14" t="s">
        <v>35</v>
      </c>
      <c r="B48" s="35" t="s">
        <v>36</v>
      </c>
      <c r="C48" s="15">
        <v>43692</v>
      </c>
      <c r="D48" s="16" t="s">
        <v>17</v>
      </c>
      <c r="E48" s="16">
        <v>5000</v>
      </c>
      <c r="F48" s="17">
        <v>3.82</v>
      </c>
      <c r="G48" s="17">
        <v>19100</v>
      </c>
      <c r="H48" s="16">
        <v>29.95</v>
      </c>
      <c r="I48" s="14">
        <v>2.72</v>
      </c>
      <c r="J48" s="16">
        <v>91897253</v>
      </c>
      <c r="K48" s="17">
        <v>19129.95</v>
      </c>
      <c r="L48" s="14"/>
    </row>
    <row r="49" spans="1:12" x14ac:dyDescent="0.35">
      <c r="A49" s="14" t="s">
        <v>35</v>
      </c>
      <c r="B49" s="35" t="s">
        <v>36</v>
      </c>
      <c r="C49" s="15">
        <v>43710</v>
      </c>
      <c r="D49" s="16" t="s">
        <v>17</v>
      </c>
      <c r="E49" s="16">
        <v>3000</v>
      </c>
      <c r="F49" s="17">
        <v>3.25</v>
      </c>
      <c r="G49" s="17">
        <v>9750</v>
      </c>
      <c r="H49" s="16">
        <v>19.95</v>
      </c>
      <c r="I49" s="14">
        <v>1.81</v>
      </c>
      <c r="J49" s="16">
        <v>92268001</v>
      </c>
      <c r="K49" s="17">
        <v>9769.9500000000007</v>
      </c>
      <c r="L49" s="14"/>
    </row>
    <row r="50" spans="1:12" x14ac:dyDescent="0.35">
      <c r="A50" s="14" t="s">
        <v>35</v>
      </c>
      <c r="B50" s="35" t="s">
        <v>36</v>
      </c>
      <c r="C50" s="15">
        <v>43718</v>
      </c>
      <c r="D50" s="16" t="s">
        <v>17</v>
      </c>
      <c r="E50" s="16">
        <v>3000</v>
      </c>
      <c r="F50" s="17">
        <v>2.8</v>
      </c>
      <c r="G50" s="17">
        <v>8400</v>
      </c>
      <c r="H50" s="16">
        <v>19.95</v>
      </c>
      <c r="I50" s="14">
        <v>1.81</v>
      </c>
      <c r="J50" s="16">
        <v>92443508</v>
      </c>
      <c r="K50" s="17">
        <v>8419.9500000000007</v>
      </c>
      <c r="L50" s="14"/>
    </row>
    <row r="51" spans="1:12" x14ac:dyDescent="0.35">
      <c r="A51" s="14" t="s">
        <v>35</v>
      </c>
      <c r="B51" s="35" t="s">
        <v>36</v>
      </c>
      <c r="C51" s="15">
        <v>43868</v>
      </c>
      <c r="D51" s="16" t="s">
        <v>17</v>
      </c>
      <c r="E51" s="16">
        <v>5000</v>
      </c>
      <c r="F51" s="17">
        <v>2.72</v>
      </c>
      <c r="G51" s="17">
        <v>13600</v>
      </c>
      <c r="H51" s="16">
        <v>29.95</v>
      </c>
      <c r="I51" s="14">
        <v>2.72</v>
      </c>
      <c r="J51" s="16">
        <v>95233371</v>
      </c>
      <c r="K51" s="17">
        <v>13629.95</v>
      </c>
      <c r="L51" s="14"/>
    </row>
    <row r="52" spans="1:12" x14ac:dyDescent="0.35">
      <c r="A52" s="14" t="s">
        <v>35</v>
      </c>
      <c r="B52" s="35" t="s">
        <v>36</v>
      </c>
      <c r="C52" s="15">
        <v>43901</v>
      </c>
      <c r="D52" s="16" t="s">
        <v>17</v>
      </c>
      <c r="E52" s="16">
        <v>10000</v>
      </c>
      <c r="F52" s="17">
        <v>2.36</v>
      </c>
      <c r="G52" s="17">
        <v>23600</v>
      </c>
      <c r="H52" s="16">
        <v>29.95</v>
      </c>
      <c r="I52" s="14">
        <v>2.72</v>
      </c>
      <c r="J52" s="16">
        <v>96349524</v>
      </c>
      <c r="K52" s="17">
        <v>23629.95</v>
      </c>
      <c r="L52" s="14"/>
    </row>
    <row r="53" spans="1:12" x14ac:dyDescent="0.35">
      <c r="A53" s="14" t="s">
        <v>35</v>
      </c>
      <c r="B53" s="35" t="s">
        <v>36</v>
      </c>
      <c r="C53" s="15">
        <v>43907</v>
      </c>
      <c r="D53" s="16" t="s">
        <v>17</v>
      </c>
      <c r="E53" s="16">
        <v>10000</v>
      </c>
      <c r="F53" s="17">
        <v>1.8516999999999999</v>
      </c>
      <c r="G53" s="17">
        <v>18517.23</v>
      </c>
      <c r="H53" s="16">
        <v>29.95</v>
      </c>
      <c r="I53" s="14">
        <v>2.72</v>
      </c>
      <c r="J53" s="16">
        <v>96746932</v>
      </c>
      <c r="K53" s="17">
        <v>18547.18</v>
      </c>
      <c r="L53" s="14"/>
    </row>
    <row r="54" spans="1:12" x14ac:dyDescent="0.35">
      <c r="A54" s="14" t="s">
        <v>35</v>
      </c>
      <c r="B54" s="35" t="s">
        <v>36</v>
      </c>
      <c r="C54" s="15">
        <v>43973</v>
      </c>
      <c r="D54" s="18" t="s">
        <v>20</v>
      </c>
      <c r="E54" s="16">
        <v>-36500</v>
      </c>
      <c r="F54" s="17">
        <v>3.1305999999999998</v>
      </c>
      <c r="G54" s="17">
        <v>-114266.52</v>
      </c>
      <c r="H54" s="16">
        <v>137.12</v>
      </c>
      <c r="I54" s="14">
        <v>12.47</v>
      </c>
      <c r="J54" s="16">
        <v>100065888</v>
      </c>
      <c r="K54" s="17">
        <v>-114129.4</v>
      </c>
      <c r="L54" s="19">
        <f>-K54-SUM(K48:K53,K45)</f>
        <v>18840.710000000006</v>
      </c>
    </row>
    <row r="55" spans="1:12" x14ac:dyDescent="0.35">
      <c r="A55" s="14"/>
      <c r="B55" s="35"/>
      <c r="C55" s="30"/>
      <c r="D55" s="31"/>
      <c r="E55" s="31"/>
      <c r="F55" s="17"/>
      <c r="G55" s="17"/>
      <c r="H55" s="16"/>
      <c r="I55" s="14"/>
      <c r="J55" s="16"/>
      <c r="K55" s="17"/>
      <c r="L55" s="14"/>
    </row>
    <row r="56" spans="1:12" x14ac:dyDescent="0.35">
      <c r="A56" s="14" t="s">
        <v>37</v>
      </c>
      <c r="B56" s="35" t="s">
        <v>38</v>
      </c>
      <c r="C56" s="32">
        <v>43544</v>
      </c>
      <c r="D56" s="16" t="s">
        <v>17</v>
      </c>
      <c r="E56" s="16">
        <v>5000</v>
      </c>
      <c r="F56" s="29">
        <v>1.28</v>
      </c>
      <c r="G56" s="29">
        <v>6419.95</v>
      </c>
      <c r="H56" s="16">
        <v>19.95</v>
      </c>
      <c r="I56" s="14">
        <v>1.81</v>
      </c>
      <c r="J56" s="16">
        <v>89055896</v>
      </c>
      <c r="K56" s="29">
        <v>6419.95</v>
      </c>
      <c r="L56" s="14"/>
    </row>
    <row r="57" spans="1:12" x14ac:dyDescent="0.35">
      <c r="A57" s="14" t="s">
        <v>37</v>
      </c>
      <c r="B57" s="35" t="s">
        <v>38</v>
      </c>
      <c r="C57" s="15">
        <v>43985</v>
      </c>
      <c r="D57" s="16" t="s">
        <v>17</v>
      </c>
      <c r="E57" s="16">
        <v>10000</v>
      </c>
      <c r="F57" s="17">
        <v>0.68</v>
      </c>
      <c r="G57" s="17">
        <v>6800</v>
      </c>
      <c r="H57" s="16">
        <v>19.95</v>
      </c>
      <c r="I57" s="14">
        <v>1.81</v>
      </c>
      <c r="J57" s="16">
        <v>100732645</v>
      </c>
      <c r="K57" s="17">
        <v>6819.95</v>
      </c>
      <c r="L57" s="14"/>
    </row>
    <row r="58" spans="1:12" x14ac:dyDescent="0.35">
      <c r="A58" s="14" t="s">
        <v>37</v>
      </c>
      <c r="B58" s="35" t="s">
        <v>38</v>
      </c>
      <c r="C58" s="15">
        <v>44011</v>
      </c>
      <c r="D58" s="18" t="s">
        <v>20</v>
      </c>
      <c r="E58" s="16">
        <v>-15000</v>
      </c>
      <c r="F58" s="17">
        <v>1.2</v>
      </c>
      <c r="G58" s="17">
        <v>-18000</v>
      </c>
      <c r="H58" s="16">
        <v>29.95</v>
      </c>
      <c r="I58" s="14">
        <v>2.72</v>
      </c>
      <c r="J58" s="16">
        <v>102223816</v>
      </c>
      <c r="K58" s="17">
        <v>-17970.05</v>
      </c>
      <c r="L58" s="19">
        <f>-K58-SUM(K56:K57)</f>
        <v>4730.1499999999996</v>
      </c>
    </row>
    <row r="59" spans="1:12" x14ac:dyDescent="0.35">
      <c r="A59" s="14"/>
      <c r="B59" s="35"/>
      <c r="C59" s="15"/>
      <c r="D59" s="26"/>
      <c r="E59" s="16"/>
      <c r="F59" s="17"/>
      <c r="G59" s="17"/>
      <c r="H59" s="16"/>
      <c r="I59" s="14"/>
      <c r="J59" s="16"/>
      <c r="K59" s="17"/>
      <c r="L59" s="19"/>
    </row>
    <row r="60" spans="1:12" x14ac:dyDescent="0.35">
      <c r="A60" s="14" t="s">
        <v>39</v>
      </c>
      <c r="B60" s="35" t="s">
        <v>40</v>
      </c>
      <c r="C60" s="15">
        <v>43509</v>
      </c>
      <c r="D60" s="23" t="s">
        <v>17</v>
      </c>
      <c r="E60" s="24">
        <v>14000</v>
      </c>
      <c r="F60" s="17">
        <v>3.85</v>
      </c>
      <c r="G60" s="17">
        <v>53900</v>
      </c>
      <c r="H60" s="16">
        <v>45.72</v>
      </c>
      <c r="I60" s="14">
        <v>4.16</v>
      </c>
      <c r="J60" s="16">
        <v>88422212</v>
      </c>
      <c r="K60" s="17">
        <v>53900</v>
      </c>
      <c r="L60" s="14"/>
    </row>
    <row r="61" spans="1:12" x14ac:dyDescent="0.35">
      <c r="A61" s="14" t="s">
        <v>39</v>
      </c>
      <c r="B61" s="35" t="s">
        <v>40</v>
      </c>
      <c r="C61" s="15">
        <v>43649</v>
      </c>
      <c r="D61" s="18" t="s">
        <v>20</v>
      </c>
      <c r="E61" s="16">
        <v>-10000</v>
      </c>
      <c r="F61" s="17">
        <v>3.81</v>
      </c>
      <c r="G61" s="17">
        <v>-38100</v>
      </c>
      <c r="H61" s="16">
        <v>45.72</v>
      </c>
      <c r="I61" s="14">
        <v>4.16</v>
      </c>
      <c r="J61" s="16">
        <v>90969553</v>
      </c>
      <c r="K61" s="17">
        <v>-38054.28</v>
      </c>
      <c r="L61" s="14"/>
    </row>
    <row r="62" spans="1:12" x14ac:dyDescent="0.35">
      <c r="A62" s="14" t="s">
        <v>39</v>
      </c>
      <c r="B62" s="35" t="s">
        <v>40</v>
      </c>
      <c r="C62" s="15">
        <v>43661</v>
      </c>
      <c r="D62" s="18" t="s">
        <v>20</v>
      </c>
      <c r="E62" s="16">
        <v>-4000</v>
      </c>
      <c r="F62" s="17">
        <v>3.82</v>
      </c>
      <c r="G62" s="17">
        <v>-15280</v>
      </c>
      <c r="H62" s="16">
        <v>29.95</v>
      </c>
      <c r="I62" s="14">
        <v>2.72</v>
      </c>
      <c r="J62" s="16">
        <v>91179713</v>
      </c>
      <c r="K62" s="17">
        <v>-15250.05</v>
      </c>
      <c r="L62" s="19">
        <f>-SUM(K61:K62)-K60</f>
        <v>-595.66999999999825</v>
      </c>
    </row>
    <row r="63" spans="1:12" x14ac:dyDescent="0.35">
      <c r="A63" s="14" t="s">
        <v>39</v>
      </c>
      <c r="B63" s="35" t="s">
        <v>40</v>
      </c>
      <c r="C63" s="15">
        <v>43784</v>
      </c>
      <c r="D63" s="16" t="s">
        <v>17</v>
      </c>
      <c r="E63" s="16">
        <v>2000</v>
      </c>
      <c r="F63" s="17">
        <v>3.5853999999999999</v>
      </c>
      <c r="G63" s="17">
        <v>7170.79</v>
      </c>
      <c r="H63" s="16">
        <v>19.95</v>
      </c>
      <c r="I63" s="14">
        <v>1.81</v>
      </c>
      <c r="J63" s="16">
        <v>93743309</v>
      </c>
      <c r="K63" s="17">
        <v>7190.74</v>
      </c>
      <c r="L63" s="14"/>
    </row>
    <row r="64" spans="1:12" x14ac:dyDescent="0.35">
      <c r="A64" s="14" t="s">
        <v>39</v>
      </c>
      <c r="B64" s="35" t="s">
        <v>40</v>
      </c>
      <c r="C64" s="15">
        <v>43830</v>
      </c>
      <c r="D64" s="16" t="s">
        <v>17</v>
      </c>
      <c r="E64" s="16">
        <v>10000</v>
      </c>
      <c r="F64" s="17">
        <v>3.6</v>
      </c>
      <c r="G64" s="17">
        <v>36000</v>
      </c>
      <c r="H64" s="16">
        <v>43.2</v>
      </c>
      <c r="I64" s="14">
        <v>3.93</v>
      </c>
      <c r="J64" s="16">
        <v>94475408</v>
      </c>
      <c r="K64" s="17">
        <v>36043.199999999997</v>
      </c>
      <c r="L64" s="14"/>
    </row>
    <row r="65" spans="1:12" x14ac:dyDescent="0.35">
      <c r="A65" s="14" t="s">
        <v>39</v>
      </c>
      <c r="B65" s="35" t="s">
        <v>40</v>
      </c>
      <c r="C65" s="15">
        <v>43889</v>
      </c>
      <c r="D65" s="18" t="s">
        <v>20</v>
      </c>
      <c r="E65" s="16">
        <v>-12000</v>
      </c>
      <c r="F65" s="17">
        <v>3.35</v>
      </c>
      <c r="G65" s="17">
        <v>-40200</v>
      </c>
      <c r="H65" s="16">
        <v>48.24</v>
      </c>
      <c r="I65" s="14">
        <v>4.3899999999999997</v>
      </c>
      <c r="J65" s="16">
        <v>95847270</v>
      </c>
      <c r="K65" s="17">
        <v>-40151.760000000002</v>
      </c>
      <c r="L65" s="19">
        <f>-K65-SUM(K64+K63)</f>
        <v>-3082.179999999993</v>
      </c>
    </row>
    <row r="66" spans="1:12" x14ac:dyDescent="0.35">
      <c r="A66" s="14" t="s">
        <v>39</v>
      </c>
      <c r="B66" s="35" t="s">
        <v>40</v>
      </c>
      <c r="C66" s="15">
        <v>43893</v>
      </c>
      <c r="D66" s="16" t="s">
        <v>17</v>
      </c>
      <c r="E66" s="16">
        <v>10000</v>
      </c>
      <c r="F66" s="17">
        <v>3.48</v>
      </c>
      <c r="G66" s="17">
        <v>34800</v>
      </c>
      <c r="H66" s="16">
        <v>41.76</v>
      </c>
      <c r="I66" s="14">
        <v>3.8</v>
      </c>
      <c r="J66" s="16">
        <v>95979206</v>
      </c>
      <c r="K66" s="17">
        <v>34841.760000000002</v>
      </c>
      <c r="L66" s="14"/>
    </row>
    <row r="67" spans="1:12" x14ac:dyDescent="0.35">
      <c r="A67" s="14" t="s">
        <v>39</v>
      </c>
      <c r="B67" s="35" t="s">
        <v>40</v>
      </c>
      <c r="C67" s="15">
        <v>43894</v>
      </c>
      <c r="D67" s="18" t="s">
        <v>20</v>
      </c>
      <c r="E67" s="16">
        <v>-10000</v>
      </c>
      <c r="F67" s="17">
        <v>3.48</v>
      </c>
      <c r="G67" s="17">
        <v>-34800</v>
      </c>
      <c r="H67" s="16">
        <v>41.76</v>
      </c>
      <c r="I67" s="14">
        <v>3.8</v>
      </c>
      <c r="J67" s="16">
        <v>96041612</v>
      </c>
      <c r="K67" s="17">
        <v>-34758.239999999998</v>
      </c>
      <c r="L67" s="19">
        <f>-K67-K66</f>
        <v>-83.520000000004075</v>
      </c>
    </row>
    <row r="68" spans="1:12" x14ac:dyDescent="0.35">
      <c r="A68" s="14"/>
      <c r="B68" s="35"/>
      <c r="C68" s="15"/>
      <c r="D68" s="16"/>
      <c r="E68" s="16"/>
      <c r="F68" s="17"/>
      <c r="G68" s="17"/>
      <c r="H68" s="16"/>
      <c r="I68" s="14"/>
      <c r="J68" s="16"/>
      <c r="K68" s="17"/>
      <c r="L68" s="14"/>
    </row>
    <row r="69" spans="1:12" x14ac:dyDescent="0.35">
      <c r="A69" s="14" t="s">
        <v>41</v>
      </c>
      <c r="B69" s="35" t="s">
        <v>42</v>
      </c>
      <c r="C69" s="15">
        <v>43902</v>
      </c>
      <c r="D69" s="16" t="s">
        <v>17</v>
      </c>
      <c r="E69" s="16">
        <v>200</v>
      </c>
      <c r="F69" s="17">
        <v>18.88</v>
      </c>
      <c r="G69" s="17">
        <v>3776</v>
      </c>
      <c r="H69" s="16">
        <v>19.95</v>
      </c>
      <c r="I69" s="14">
        <v>1.81</v>
      </c>
      <c r="J69" s="16">
        <v>96439635</v>
      </c>
      <c r="K69" s="17">
        <v>3795.95</v>
      </c>
      <c r="L69" s="14"/>
    </row>
    <row r="70" spans="1:12" x14ac:dyDescent="0.35">
      <c r="A70" s="14" t="s">
        <v>41</v>
      </c>
      <c r="B70" s="35" t="s">
        <v>42</v>
      </c>
      <c r="C70" s="15">
        <v>43906</v>
      </c>
      <c r="D70" s="16" t="s">
        <v>17</v>
      </c>
      <c r="E70" s="16">
        <v>4000</v>
      </c>
      <c r="F70" s="17">
        <v>17</v>
      </c>
      <c r="G70" s="17">
        <v>68000</v>
      </c>
      <c r="H70" s="16">
        <v>81.599999999999994</v>
      </c>
      <c r="I70" s="14">
        <v>7.42</v>
      </c>
      <c r="J70" s="16">
        <v>96629961</v>
      </c>
      <c r="K70" s="17">
        <v>68081.600000000006</v>
      </c>
      <c r="L70" s="14"/>
    </row>
    <row r="71" spans="1:12" x14ac:dyDescent="0.35">
      <c r="A71" s="14" t="s">
        <v>41</v>
      </c>
      <c r="B71" s="35" t="s">
        <v>42</v>
      </c>
      <c r="C71" s="15">
        <v>43907</v>
      </c>
      <c r="D71" s="18" t="s">
        <v>20</v>
      </c>
      <c r="E71" s="16">
        <v>-4000</v>
      </c>
      <c r="F71" s="17">
        <v>16</v>
      </c>
      <c r="G71" s="17">
        <v>-64000</v>
      </c>
      <c r="H71" s="16">
        <v>76.8</v>
      </c>
      <c r="I71" s="14">
        <v>6.98</v>
      </c>
      <c r="J71" s="16">
        <v>96714926</v>
      </c>
      <c r="K71" s="17">
        <v>-63923.199999999997</v>
      </c>
      <c r="L71" s="19">
        <f>-K71-K70</f>
        <v>-4158.4000000000087</v>
      </c>
    </row>
    <row r="72" spans="1:12" x14ac:dyDescent="0.35">
      <c r="A72" s="14" t="s">
        <v>41</v>
      </c>
      <c r="B72" s="35" t="s">
        <v>42</v>
      </c>
      <c r="C72" s="15">
        <v>43909</v>
      </c>
      <c r="D72" s="16" t="s">
        <v>17</v>
      </c>
      <c r="E72" s="16">
        <v>1000</v>
      </c>
      <c r="F72" s="17">
        <v>15.88</v>
      </c>
      <c r="G72" s="17">
        <v>15880</v>
      </c>
      <c r="H72" s="16">
        <v>29.95</v>
      </c>
      <c r="I72" s="14">
        <v>2.72</v>
      </c>
      <c r="J72" s="16">
        <v>96899716</v>
      </c>
      <c r="K72" s="17">
        <v>15909.95</v>
      </c>
      <c r="L72" s="14"/>
    </row>
    <row r="73" spans="1:12" x14ac:dyDescent="0.35">
      <c r="A73" s="14" t="s">
        <v>41</v>
      </c>
      <c r="B73" s="35" t="s">
        <v>42</v>
      </c>
      <c r="C73" s="15">
        <v>43910</v>
      </c>
      <c r="D73" s="18" t="s">
        <v>20</v>
      </c>
      <c r="E73" s="16">
        <v>-1200</v>
      </c>
      <c r="F73" s="17">
        <v>16.21</v>
      </c>
      <c r="G73" s="17">
        <v>-19452</v>
      </c>
      <c r="H73" s="16">
        <v>29.95</v>
      </c>
      <c r="I73" s="14">
        <v>2.72</v>
      </c>
      <c r="J73" s="16">
        <v>97013426</v>
      </c>
      <c r="K73" s="17">
        <v>-19422.05</v>
      </c>
      <c r="L73" s="19">
        <f>-K73-SUM(K72,K69)</f>
        <v>-283.85000000000218</v>
      </c>
    </row>
    <row r="74" spans="1:12" x14ac:dyDescent="0.35">
      <c r="A74" s="14"/>
      <c r="B74" s="35"/>
      <c r="C74" s="15"/>
      <c r="D74" s="16"/>
      <c r="E74" s="16"/>
      <c r="F74" s="17"/>
      <c r="G74" s="17"/>
      <c r="H74" s="16"/>
      <c r="I74" s="14"/>
      <c r="J74" s="16"/>
      <c r="K74" s="17"/>
      <c r="L74" s="14"/>
    </row>
    <row r="75" spans="1:12" x14ac:dyDescent="0.35">
      <c r="A75" s="14" t="s">
        <v>41</v>
      </c>
      <c r="B75" s="35" t="s">
        <v>42</v>
      </c>
      <c r="C75" s="15">
        <v>43913</v>
      </c>
      <c r="D75" s="16" t="s">
        <v>17</v>
      </c>
      <c r="E75" s="16">
        <v>200</v>
      </c>
      <c r="F75" s="17">
        <v>14.16</v>
      </c>
      <c r="G75" s="17">
        <v>2832</v>
      </c>
      <c r="H75" s="16">
        <v>19.95</v>
      </c>
      <c r="I75" s="14">
        <v>1.81</v>
      </c>
      <c r="J75" s="16">
        <v>97118977</v>
      </c>
      <c r="K75" s="17">
        <v>2851.95</v>
      </c>
      <c r="L75" s="14"/>
    </row>
    <row r="76" spans="1:12" x14ac:dyDescent="0.35">
      <c r="A76" s="14" t="s">
        <v>41</v>
      </c>
      <c r="B76" s="35" t="s">
        <v>42</v>
      </c>
      <c r="C76" s="15">
        <v>43922</v>
      </c>
      <c r="D76" s="16" t="s">
        <v>17</v>
      </c>
      <c r="E76" s="16">
        <v>3000</v>
      </c>
      <c r="F76" s="17">
        <v>16.68</v>
      </c>
      <c r="G76" s="17">
        <v>50040</v>
      </c>
      <c r="H76" s="16">
        <v>60.05</v>
      </c>
      <c r="I76" s="14">
        <v>5.46</v>
      </c>
      <c r="J76" s="16">
        <v>97611437</v>
      </c>
      <c r="K76" s="17">
        <v>50100.05</v>
      </c>
      <c r="L76" s="14"/>
    </row>
    <row r="77" spans="1:12" x14ac:dyDescent="0.35">
      <c r="A77" s="14" t="s">
        <v>41</v>
      </c>
      <c r="B77" s="35" t="s">
        <v>42</v>
      </c>
      <c r="C77" s="15">
        <v>43983</v>
      </c>
      <c r="D77" s="16" t="s">
        <v>17</v>
      </c>
      <c r="E77" s="16">
        <v>1000</v>
      </c>
      <c r="F77" s="17">
        <v>17.2</v>
      </c>
      <c r="G77" s="17">
        <v>17200</v>
      </c>
      <c r="H77" s="16">
        <v>29.95</v>
      </c>
      <c r="I77" s="14">
        <v>2.72</v>
      </c>
      <c r="J77" s="16">
        <v>100568142</v>
      </c>
      <c r="K77" s="17">
        <v>17229.95</v>
      </c>
      <c r="L77" s="14"/>
    </row>
    <row r="78" spans="1:12" x14ac:dyDescent="0.35">
      <c r="A78" s="14" t="s">
        <v>41</v>
      </c>
      <c r="B78" s="35" t="s">
        <v>42</v>
      </c>
      <c r="C78" s="15">
        <v>43983</v>
      </c>
      <c r="D78" s="16" t="s">
        <v>17</v>
      </c>
      <c r="E78" s="16">
        <v>1000</v>
      </c>
      <c r="F78" s="17">
        <v>16.850000000000001</v>
      </c>
      <c r="G78" s="17">
        <v>16850</v>
      </c>
      <c r="H78" s="16">
        <v>29.95</v>
      </c>
      <c r="I78" s="14">
        <v>2.72</v>
      </c>
      <c r="J78" s="16">
        <v>100545021</v>
      </c>
      <c r="K78" s="17">
        <v>16879.95</v>
      </c>
      <c r="L78" s="14"/>
    </row>
    <row r="79" spans="1:12" x14ac:dyDescent="0.35">
      <c r="A79" s="14"/>
      <c r="B79" s="35"/>
      <c r="C79" s="15"/>
      <c r="D79" s="16"/>
      <c r="E79" s="16"/>
      <c r="F79" s="17"/>
      <c r="G79" s="17"/>
      <c r="H79" s="16"/>
      <c r="I79" s="14"/>
      <c r="J79" s="16"/>
      <c r="K79" s="17"/>
      <c r="L79" s="14"/>
    </row>
    <row r="80" spans="1:12" x14ac:dyDescent="0.35">
      <c r="A80" s="14" t="s">
        <v>43</v>
      </c>
      <c r="B80" s="36" t="s">
        <v>44</v>
      </c>
      <c r="C80" s="25">
        <v>43018</v>
      </c>
      <c r="D80" s="33" t="s">
        <v>17</v>
      </c>
      <c r="E80" s="33">
        <v>25000</v>
      </c>
      <c r="F80" s="27">
        <v>0.3</v>
      </c>
      <c r="G80" s="27">
        <v>7500</v>
      </c>
      <c r="H80" s="26">
        <v>29.95</v>
      </c>
      <c r="I80" s="20">
        <v>2.72</v>
      </c>
      <c r="J80" s="26">
        <v>79869796</v>
      </c>
      <c r="K80" s="27">
        <f>G80+H80+I80</f>
        <v>7532.67</v>
      </c>
      <c r="L80" s="20"/>
    </row>
    <row r="81" spans="1:12" x14ac:dyDescent="0.35">
      <c r="A81" s="14" t="s">
        <v>43</v>
      </c>
      <c r="B81" s="35" t="s">
        <v>44</v>
      </c>
      <c r="C81" s="15">
        <v>43980</v>
      </c>
      <c r="D81" s="18" t="s">
        <v>20</v>
      </c>
      <c r="E81" s="16">
        <v>-25000</v>
      </c>
      <c r="F81" s="17">
        <v>4.0500000000000001E-2</v>
      </c>
      <c r="G81" s="17">
        <v>-1012.67</v>
      </c>
      <c r="H81" s="16">
        <v>19.95</v>
      </c>
      <c r="I81" s="14">
        <v>1.81</v>
      </c>
      <c r="J81" s="16">
        <v>100498698</v>
      </c>
      <c r="K81" s="17">
        <v>-992.72</v>
      </c>
      <c r="L81" s="19">
        <f>-K81-K80</f>
        <v>-6539.95</v>
      </c>
    </row>
    <row r="82" spans="1:12" ht="24" customHeight="1" thickBot="1" x14ac:dyDescent="0.4">
      <c r="J82" s="11" t="s">
        <v>83</v>
      </c>
      <c r="K82" s="12"/>
      <c r="L82" s="13">
        <f>SUM(L7:L81)</f>
        <v>-2321.5600000000022</v>
      </c>
    </row>
    <row r="83" spans="1:12" x14ac:dyDescent="0.35">
      <c r="J83" s="2" t="s">
        <v>45</v>
      </c>
      <c r="K83" s="1">
        <v>515049.39</v>
      </c>
    </row>
    <row r="84" spans="1:12" x14ac:dyDescent="0.35">
      <c r="J84" s="2" t="s">
        <v>46</v>
      </c>
      <c r="K84" s="1">
        <v>507881.43</v>
      </c>
    </row>
    <row r="87" spans="1:12" x14ac:dyDescent="0.35">
      <c r="A87" t="s">
        <v>47</v>
      </c>
    </row>
    <row r="88" spans="1:12" x14ac:dyDescent="0.35">
      <c r="A88" t="s">
        <v>48</v>
      </c>
      <c r="B88" t="s">
        <v>49</v>
      </c>
    </row>
    <row r="89" spans="1:12" x14ac:dyDescent="0.35">
      <c r="A89" t="s">
        <v>50</v>
      </c>
      <c r="B89" t="s">
        <v>51</v>
      </c>
    </row>
    <row r="90" spans="1:12" x14ac:dyDescent="0.35">
      <c r="A90" t="s">
        <v>52</v>
      </c>
      <c r="B90" t="s">
        <v>53</v>
      </c>
    </row>
    <row r="91" spans="1:12" x14ac:dyDescent="0.35">
      <c r="A91" t="s">
        <v>54</v>
      </c>
      <c r="B91" t="s">
        <v>55</v>
      </c>
    </row>
    <row r="92" spans="1:12" x14ac:dyDescent="0.35">
      <c r="A92" t="s">
        <v>56</v>
      </c>
      <c r="B92" t="s">
        <v>57</v>
      </c>
    </row>
    <row r="93" spans="1:12" x14ac:dyDescent="0.35">
      <c r="A93" t="s">
        <v>58</v>
      </c>
      <c r="B93" t="s">
        <v>59</v>
      </c>
    </row>
    <row r="94" spans="1:12" x14ac:dyDescent="0.35">
      <c r="A94" t="s">
        <v>60</v>
      </c>
      <c r="B94" t="s">
        <v>61</v>
      </c>
    </row>
    <row r="95" spans="1:12" x14ac:dyDescent="0.35">
      <c r="A95" t="s">
        <v>62</v>
      </c>
      <c r="B95" t="s">
        <v>63</v>
      </c>
    </row>
    <row r="96" spans="1:12" x14ac:dyDescent="0.35">
      <c r="A96" t="s">
        <v>64</v>
      </c>
      <c r="B96" t="s">
        <v>65</v>
      </c>
    </row>
    <row r="97" spans="1:2" x14ac:dyDescent="0.35">
      <c r="A97" t="s">
        <v>66</v>
      </c>
      <c r="B97" t="s">
        <v>67</v>
      </c>
    </row>
    <row r="98" spans="1:2" x14ac:dyDescent="0.35">
      <c r="A98" t="s">
        <v>68</v>
      </c>
      <c r="B98" t="s">
        <v>69</v>
      </c>
    </row>
    <row r="99" spans="1:2" x14ac:dyDescent="0.35">
      <c r="A99" t="s">
        <v>70</v>
      </c>
      <c r="B99" t="s">
        <v>71</v>
      </c>
    </row>
    <row r="100" spans="1:2" x14ac:dyDescent="0.35">
      <c r="A100" t="s">
        <v>72</v>
      </c>
      <c r="B100" t="s">
        <v>73</v>
      </c>
    </row>
    <row r="101" spans="1:2" x14ac:dyDescent="0.35">
      <c r="A101" t="s">
        <v>74</v>
      </c>
      <c r="B101" t="s">
        <v>75</v>
      </c>
    </row>
    <row r="102" spans="1:2" x14ac:dyDescent="0.35">
      <c r="A102" t="s">
        <v>76</v>
      </c>
      <c r="B102" t="s">
        <v>77</v>
      </c>
    </row>
    <row r="103" spans="1:2" x14ac:dyDescent="0.35">
      <c r="A103" t="s">
        <v>78</v>
      </c>
      <c r="B103" t="s">
        <v>79</v>
      </c>
    </row>
    <row r="104" spans="1:2" x14ac:dyDescent="0.35">
      <c r="A104" t="s">
        <v>80</v>
      </c>
      <c r="B104" t="s">
        <v>81</v>
      </c>
    </row>
  </sheetData>
  <phoneticPr fontId="18" type="noConversion"/>
  <pageMargins left="0.70866141732283472" right="0.70866141732283472" top="0.74803149606299213" bottom="0.74803149606299213" header="0.31496062992125984" footer="0.31496062992125984"/>
  <pageSetup paperSize="8" scale="51"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4427658_2020EOFYTransactions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Leon T Choo (MTIA)</dc:creator>
  <cp:lastModifiedBy>Leon T Choo (MTIA)</cp:lastModifiedBy>
  <cp:lastPrinted>2020-10-27T13:12:20Z</cp:lastPrinted>
  <dcterms:created xsi:type="dcterms:W3CDTF">2020-08-14T11:06:48Z</dcterms:created>
  <dcterms:modified xsi:type="dcterms:W3CDTF">2020-10-27T13:12:29Z</dcterms:modified>
</cp:coreProperties>
</file>