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dy\Clients\Massey SMSF\2023\Vouchers\"/>
    </mc:Choice>
  </mc:AlternateContent>
  <xr:revisionPtr revIDLastSave="0" documentId="8_{B8A47EE8-BADD-45E0-AC75-7C385CF1C731}" xr6:coauthVersionLast="47" xr6:coauthVersionMax="47" xr10:uidLastSave="{00000000-0000-0000-0000-000000000000}"/>
  <bookViews>
    <workbookView xWindow="28680" yWindow="-120" windowWidth="29040" windowHeight="15840" xr2:uid="{66844BBF-67C0-4A9B-9E92-04A03B07B9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D14" i="1" s="1"/>
  <c r="E52" i="1" s="1"/>
  <c r="C10" i="1"/>
  <c r="D10" i="1" s="1"/>
  <c r="E48" i="1" s="1"/>
  <c r="I16" i="1"/>
  <c r="I15" i="1"/>
  <c r="I14" i="1"/>
  <c r="I13" i="1"/>
  <c r="I12" i="1"/>
  <c r="I11" i="1"/>
  <c r="I10" i="1"/>
  <c r="I9" i="1"/>
  <c r="C12" i="1"/>
  <c r="D12" i="1" s="1"/>
  <c r="E50" i="1" s="1"/>
  <c r="C11" i="1"/>
  <c r="C9" i="1"/>
  <c r="C16" i="1"/>
  <c r="D16" i="1" s="1"/>
  <c r="E54" i="1" s="1"/>
  <c r="I17" i="1" l="1"/>
  <c r="I18" i="1" s="1"/>
  <c r="C15" i="1"/>
  <c r="D15" i="1" s="1"/>
  <c r="E53" i="1" s="1"/>
  <c r="C13" i="1"/>
  <c r="D13" i="1" s="1"/>
  <c r="E51" i="1" s="1"/>
  <c r="D11" i="1"/>
  <c r="E49" i="1" s="1"/>
  <c r="D9" i="1"/>
  <c r="E47" i="1" s="1"/>
  <c r="D17" i="1" l="1"/>
  <c r="D18" i="1" s="1"/>
  <c r="D27" i="1" s="1"/>
</calcChain>
</file>

<file path=xl/sharedStrings.xml><?xml version="1.0" encoding="utf-8"?>
<sst xmlns="http://schemas.openxmlformats.org/spreadsheetml/2006/main" count="32" uniqueCount="19">
  <si>
    <t>Massey Superannuation Fund</t>
  </si>
  <si>
    <t>Ounces</t>
  </si>
  <si>
    <t xml:space="preserve">Fine </t>
  </si>
  <si>
    <t>Unit</t>
  </si>
  <si>
    <t>Price</t>
  </si>
  <si>
    <t>Value</t>
  </si>
  <si>
    <t>Gold Bar</t>
  </si>
  <si>
    <t>Silver</t>
  </si>
  <si>
    <t>Siver</t>
  </si>
  <si>
    <t>Gold</t>
  </si>
  <si>
    <t>Unit Price</t>
  </si>
  <si>
    <t>SAY</t>
  </si>
  <si>
    <t>Balancer per ledger</t>
  </si>
  <si>
    <t>Mkt Value</t>
  </si>
  <si>
    <t>Journal 2 :-</t>
  </si>
  <si>
    <t xml:space="preserve">  </t>
  </si>
  <si>
    <t xml:space="preserve">   +. </t>
  </si>
  <si>
    <t>Valuation of Gold / Silver at 30 June 2022</t>
  </si>
  <si>
    <t>Valuation of Gold / Silver at 30 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</si>
</sst>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_-;\-* #,##0.000_-;_-* &quot;-&quot;?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43" fontId="0" fillId="0" borderId="0" xfId="1" applyFont="1"/>
    <xf numFmtId="164" fontId="0" fillId="0" borderId="0" xfId="1" applyNumberFormat="1" applyFont="1"/>
    <xf numFmtId="43" fontId="0" fillId="0" borderId="1" xfId="1" applyFont="1" applyBorder="1"/>
    <xf numFmtId="164" fontId="0" fillId="0" borderId="2" xfId="1" applyNumberFormat="1" applyFont="1" applyBorder="1"/>
    <xf numFmtId="43" fontId="0" fillId="0" borderId="3" xfId="1" applyFont="1" applyBorder="1"/>
    <xf numFmtId="43" fontId="0" fillId="0" borderId="4" xfId="1" applyFont="1" applyBorder="1"/>
    <xf numFmtId="164" fontId="0" fillId="0" borderId="5" xfId="1" applyNumberFormat="1" applyFont="1" applyBorder="1"/>
    <xf numFmtId="43" fontId="0" fillId="0" borderId="6" xfId="1" applyFont="1" applyBorder="1"/>
    <xf numFmtId="43" fontId="0" fillId="0" borderId="7" xfId="1" applyFont="1" applyBorder="1"/>
    <xf numFmtId="43" fontId="3" fillId="0" borderId="0" xfId="1" applyFont="1"/>
    <xf numFmtId="43" fontId="4" fillId="0" borderId="0" xfId="1" applyFont="1"/>
    <xf numFmtId="43" fontId="2" fillId="2" borderId="0" xfId="1" applyFont="1" applyFill="1"/>
    <xf numFmtId="43" fontId="2" fillId="2" borderId="0" xfId="1" applyFont="1" applyFill="1" applyBorder="1"/>
    <xf numFmtId="43" fontId="0" fillId="2" borderId="0" xfId="1" applyFont="1" applyFill="1"/>
    <xf numFmtId="43" fontId="5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9008-1CE0-4EA6-9E3C-4C1BC966C18A}">
  <sheetPr>
    <pageSetUpPr fitToPage="1"/>
  </sheetPr>
  <dimension ref="A2:I74"/>
  <sheetViews>
    <sheetView tabSelected="1" topLeftCell="A3" workbookViewId="0">
      <selection activeCell="D26" sqref="D26"/>
    </sheetView>
  </sheetViews>
  <sheetFormatPr defaultRowHeight="15" x14ac:dyDescent="0.25"/>
  <cols>
    <col min="1" max="1" width="18.140625" style="1" customWidth="1"/>
    <col min="2" max="2" width="10.5703125" style="1" bestFit="1" customWidth="1"/>
    <col min="3" max="3" width="10.85546875" style="1" customWidth="1"/>
    <col min="4" max="4" width="13.28515625" style="1" customWidth="1"/>
    <col min="5" max="6" width="9.140625" style="1"/>
    <col min="7" max="7" width="10.85546875" style="1" customWidth="1"/>
    <col min="8" max="8" width="12.7109375" style="1" customWidth="1"/>
    <col min="9" max="9" width="13.140625" style="1" customWidth="1"/>
    <col min="10" max="16384" width="9.140625" style="1"/>
  </cols>
  <sheetData>
    <row r="2" spans="1:9" ht="15.75" x14ac:dyDescent="0.25">
      <c r="B2" s="10" t="s">
        <v>0</v>
      </c>
    </row>
    <row r="3" spans="1:9" ht="15.75" x14ac:dyDescent="0.25">
      <c r="B3" s="10"/>
    </row>
    <row r="4" spans="1:9" ht="15.75" x14ac:dyDescent="0.25">
      <c r="B4" s="10" t="s">
        <v>18</v>
      </c>
      <c r="G4" s="10" t="s">
        <v>17</v>
      </c>
    </row>
    <row r="6" spans="1:9" s="11" customFormat="1" ht="12.75" x14ac:dyDescent="0.2">
      <c r="B6" s="11" t="s">
        <v>2</v>
      </c>
      <c r="C6" s="11" t="s">
        <v>3</v>
      </c>
      <c r="D6" s="11" t="s">
        <v>5</v>
      </c>
      <c r="G6" s="11" t="s">
        <v>2</v>
      </c>
      <c r="H6" s="11" t="s">
        <v>3</v>
      </c>
      <c r="I6" s="11" t="s">
        <v>5</v>
      </c>
    </row>
    <row r="7" spans="1:9" s="11" customFormat="1" ht="12.75" x14ac:dyDescent="0.2">
      <c r="B7" s="11" t="s">
        <v>1</v>
      </c>
      <c r="C7" s="11" t="s">
        <v>4</v>
      </c>
      <c r="G7" s="11" t="s">
        <v>1</v>
      </c>
      <c r="H7" s="11" t="s">
        <v>4</v>
      </c>
    </row>
    <row r="9" spans="1:9" x14ac:dyDescent="0.25">
      <c r="A9" s="1" t="s">
        <v>6</v>
      </c>
      <c r="B9" s="2">
        <v>32.148000000000003</v>
      </c>
      <c r="C9" s="1">
        <f>C22</f>
        <v>2871.46</v>
      </c>
      <c r="D9" s="1">
        <f>ROUND((B9*C9),2)</f>
        <v>92311.7</v>
      </c>
      <c r="G9" s="2">
        <v>32.148000000000003</v>
      </c>
      <c r="H9" s="1">
        <v>2633.91</v>
      </c>
      <c r="I9" s="1">
        <f>ROUND((G9*H9),2)</f>
        <v>84674.94</v>
      </c>
    </row>
    <row r="10" spans="1:9" x14ac:dyDescent="0.25">
      <c r="A10" s="1" t="s">
        <v>6</v>
      </c>
      <c r="B10" s="2">
        <v>7</v>
      </c>
      <c r="C10" s="1">
        <f>C22</f>
        <v>2871.46</v>
      </c>
      <c r="D10" s="1">
        <f>ROUND((B10*C10),2)</f>
        <v>20100.22</v>
      </c>
      <c r="G10" s="2">
        <v>5</v>
      </c>
      <c r="H10" s="1">
        <v>2633.91</v>
      </c>
      <c r="I10" s="1">
        <f t="shared" ref="I10:I17" si="0">ROUND((G10*H10),2)</f>
        <v>13169.55</v>
      </c>
    </row>
    <row r="11" spans="1:9" x14ac:dyDescent="0.25">
      <c r="A11" s="1" t="s">
        <v>6</v>
      </c>
      <c r="B11" s="2">
        <v>5</v>
      </c>
      <c r="C11" s="1">
        <f>C22</f>
        <v>2871.46</v>
      </c>
      <c r="D11" s="1">
        <f t="shared" ref="D11" si="1">ROUND((B11*C11),2)</f>
        <v>14357.3</v>
      </c>
      <c r="G11" s="2">
        <v>5</v>
      </c>
      <c r="H11" s="1">
        <v>2633.91</v>
      </c>
      <c r="I11" s="1">
        <f t="shared" si="0"/>
        <v>13169.55</v>
      </c>
    </row>
    <row r="12" spans="1:9" x14ac:dyDescent="0.25">
      <c r="A12" s="1" t="s">
        <v>6</v>
      </c>
      <c r="B12" s="2">
        <v>39.996000000000002</v>
      </c>
      <c r="C12" s="1">
        <f>C22</f>
        <v>2871.46</v>
      </c>
      <c r="D12" s="1">
        <f>ROUND((B12*C12),2)</f>
        <v>114846.91</v>
      </c>
      <c r="G12" s="2">
        <v>39.996000000000002</v>
      </c>
      <c r="H12" s="1">
        <v>2633.91</v>
      </c>
      <c r="I12" s="1">
        <f t="shared" si="0"/>
        <v>105345.86</v>
      </c>
    </row>
    <row r="13" spans="1:9" x14ac:dyDescent="0.25">
      <c r="A13" s="1" t="s">
        <v>7</v>
      </c>
      <c r="B13" s="2">
        <v>417.96300000000002</v>
      </c>
      <c r="C13" s="1">
        <f>C23</f>
        <v>33.74</v>
      </c>
      <c r="D13" s="1">
        <f>ROUND((B13*C13),2)</f>
        <v>14102.07</v>
      </c>
      <c r="G13" s="2">
        <v>417.96300000000002</v>
      </c>
      <c r="H13" s="1">
        <v>29.59</v>
      </c>
      <c r="I13" s="1">
        <f t="shared" si="0"/>
        <v>12367.53</v>
      </c>
    </row>
    <row r="14" spans="1:9" x14ac:dyDescent="0.25">
      <c r="A14" s="1" t="s">
        <v>7</v>
      </c>
      <c r="B14" s="2">
        <v>32.151000000000003</v>
      </c>
      <c r="C14" s="1">
        <f>C23</f>
        <v>33.74</v>
      </c>
      <c r="D14" s="1">
        <f>ROUND((B14*C14),2)</f>
        <v>1084.77</v>
      </c>
      <c r="G14" s="2">
        <v>2023.6</v>
      </c>
      <c r="H14" s="1">
        <v>29.59</v>
      </c>
      <c r="I14" s="1">
        <f>ROUND((G14*H14),2)</f>
        <v>59878.32</v>
      </c>
    </row>
    <row r="15" spans="1:9" x14ac:dyDescent="0.25">
      <c r="A15" s="1" t="s">
        <v>7</v>
      </c>
      <c r="B15" s="2">
        <v>2023.6</v>
      </c>
      <c r="C15" s="1">
        <f>C23</f>
        <v>33.74</v>
      </c>
      <c r="D15" s="1">
        <f>ROUND((B15*C15),2)</f>
        <v>68276.259999999995</v>
      </c>
      <c r="G15" s="2">
        <v>0.30499999999999999</v>
      </c>
      <c r="H15" s="1">
        <v>2633.91</v>
      </c>
      <c r="I15" s="1">
        <f>ROUND((G15*H15),2)</f>
        <v>803.34</v>
      </c>
    </row>
    <row r="16" spans="1:9" x14ac:dyDescent="0.25">
      <c r="A16" s="1" t="s">
        <v>8</v>
      </c>
      <c r="B16" s="2">
        <v>151.678</v>
      </c>
      <c r="C16" s="1">
        <f>C23</f>
        <v>33.74</v>
      </c>
      <c r="D16" s="1">
        <f>ROUND((B16*C16),2)</f>
        <v>5117.62</v>
      </c>
      <c r="G16" s="2">
        <v>23.384</v>
      </c>
      <c r="H16" s="1">
        <v>29.59</v>
      </c>
      <c r="I16" s="1">
        <f>ROUND((G16*H16),2)</f>
        <v>691.93</v>
      </c>
    </row>
    <row r="17" spans="1:9" ht="15.75" thickBot="1" x14ac:dyDescent="0.3">
      <c r="B17" s="2"/>
      <c r="D17" s="9">
        <f>SUM(D8:D16)</f>
        <v>330196.84999999998</v>
      </c>
      <c r="G17" s="2"/>
      <c r="I17" s="9">
        <f>SUM(I8:I16)</f>
        <v>290101.02</v>
      </c>
    </row>
    <row r="18" spans="1:9" ht="15.75" thickTop="1" x14ac:dyDescent="0.25">
      <c r="B18" s="2"/>
      <c r="C18" s="12" t="s">
        <v>11</v>
      </c>
      <c r="D18" s="13">
        <f>ROUND((D17),0)</f>
        <v>330197</v>
      </c>
      <c r="G18" s="2"/>
      <c r="H18" s="12" t="s">
        <v>11</v>
      </c>
      <c r="I18" s="13">
        <f>ROUND((I17),0)</f>
        <v>290101</v>
      </c>
    </row>
    <row r="21" spans="1:9" ht="15.75" thickBot="1" x14ac:dyDescent="0.3">
      <c r="B21" s="2"/>
    </row>
    <row r="22" spans="1:9" x14ac:dyDescent="0.25">
      <c r="A22" s="3" t="s">
        <v>10</v>
      </c>
      <c r="B22" s="4" t="s">
        <v>9</v>
      </c>
      <c r="C22" s="5">
        <v>2871.46</v>
      </c>
    </row>
    <row r="23" spans="1:9" ht="15.75" thickBot="1" x14ac:dyDescent="0.3">
      <c r="A23" s="6" t="s">
        <v>10</v>
      </c>
      <c r="B23" s="7" t="s">
        <v>7</v>
      </c>
      <c r="C23" s="8">
        <v>33.74</v>
      </c>
    </row>
    <row r="24" spans="1:9" x14ac:dyDescent="0.25">
      <c r="B24" s="2"/>
    </row>
    <row r="25" spans="1:9" x14ac:dyDescent="0.25">
      <c r="B25" s="2" t="s">
        <v>12</v>
      </c>
      <c r="D25" s="1">
        <v>302885.32</v>
      </c>
    </row>
    <row r="26" spans="1:9" x14ac:dyDescent="0.25">
      <c r="B26" s="2"/>
    </row>
    <row r="27" spans="1:9" x14ac:dyDescent="0.25">
      <c r="A27" s="1" t="s">
        <v>14</v>
      </c>
      <c r="B27" s="2"/>
      <c r="C27" s="1" t="s">
        <v>13</v>
      </c>
      <c r="D27" s="14">
        <f>D25-D18</f>
        <v>-27311.679999999993</v>
      </c>
    </row>
    <row r="28" spans="1:9" x14ac:dyDescent="0.25">
      <c r="B28" s="2"/>
    </row>
    <row r="30" spans="1:9" s="15" customFormat="1" x14ac:dyDescent="0.25">
      <c r="A30" s="1"/>
      <c r="B30" s="1"/>
      <c r="C30" s="1"/>
      <c r="D30" s="1"/>
    </row>
    <row r="31" spans="1:9" s="15" customFormat="1" x14ac:dyDescent="0.25">
      <c r="A31" s="1"/>
      <c r="B31" s="1"/>
      <c r="C31" s="1"/>
      <c r="D31" s="1"/>
    </row>
    <row r="39" spans="1:5" x14ac:dyDescent="0.25">
      <c r="A39" s="1" t="s">
        <v>15</v>
      </c>
    </row>
    <row r="47" spans="1:5" x14ac:dyDescent="0.25">
      <c r="D47" s="1">
        <v>92311.75</v>
      </c>
      <c r="E47" s="1">
        <f>D47-D9</f>
        <v>5.0000000002910383E-2</v>
      </c>
    </row>
    <row r="48" spans="1:5" x14ac:dyDescent="0.25">
      <c r="D48" s="1">
        <v>20100.23</v>
      </c>
      <c r="E48" s="1">
        <f>D48-D10</f>
        <v>9.9999999983992893E-3</v>
      </c>
    </row>
    <row r="49" spans="4:5" x14ac:dyDescent="0.25">
      <c r="D49" s="1">
        <v>14357.31</v>
      </c>
      <c r="E49" s="1">
        <f>D49-D11</f>
        <v>1.0000000000218279E-2</v>
      </c>
    </row>
    <row r="50" spans="4:5" x14ac:dyDescent="0.25">
      <c r="D50" s="1">
        <v>114846.98</v>
      </c>
      <c r="E50" s="1">
        <f>D50-D12</f>
        <v>6.9999999992433004E-2</v>
      </c>
    </row>
    <row r="51" spans="4:5" x14ac:dyDescent="0.25">
      <c r="D51" s="1">
        <v>14102.6</v>
      </c>
      <c r="E51" s="1">
        <f>D51-D13</f>
        <v>0.53000000000065484</v>
      </c>
    </row>
    <row r="52" spans="4:5" x14ac:dyDescent="0.25">
      <c r="D52" s="1">
        <v>1084.81</v>
      </c>
      <c r="E52" s="1">
        <f>D52-D14</f>
        <v>3.999999999996362E-2</v>
      </c>
    </row>
    <row r="53" spans="4:5" x14ac:dyDescent="0.25">
      <c r="D53" s="1">
        <v>68278.83</v>
      </c>
      <c r="E53" s="1">
        <f>D53-D15</f>
        <v>2.5700000000069849</v>
      </c>
    </row>
    <row r="54" spans="4:5" x14ac:dyDescent="0.25">
      <c r="D54" s="1">
        <v>5117.8</v>
      </c>
      <c r="E54" s="1">
        <f>D54-D16</f>
        <v>0.18000000000029104</v>
      </c>
    </row>
    <row r="74" spans="1:1" x14ac:dyDescent="0.25">
      <c r="A74" s="1" t="s">
        <v>16</v>
      </c>
    </row>
  </sheetData>
  <pageMargins left="0.70866141732283472" right="0.70866141732283472" top="0.74803149606299213" bottom="0.74803149606299213" header="0.31496062992125984" footer="0.31496062992125984"/>
  <pageSetup paperSize="9" scale="4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2023-09-05T13:26:36Z</cp:lastPrinted>
  <dcterms:created xsi:type="dcterms:W3CDTF">2022-01-07T13:08:37Z</dcterms:created>
  <dcterms:modified xsi:type="dcterms:W3CDTF">2023-09-05T13:46:11Z</dcterms:modified>
</cp:coreProperties>
</file>