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6 - 2018\Andrew - Rob and Dawn - SMSF\2019\"/>
    </mc:Choice>
  </mc:AlternateContent>
  <xr:revisionPtr revIDLastSave="0" documentId="8_{B5154DC2-A358-4F32-BD91-02DAD359DD1B}" xr6:coauthVersionLast="40" xr6:coauthVersionMax="40" xr10:uidLastSave="{00000000-0000-0000-0000-000000000000}"/>
  <bookViews>
    <workbookView xWindow="600" yWindow="330" windowWidth="26595" windowHeight="14340" activeTab="6" xr2:uid="{00000000-000D-0000-FFFF-FFFF00000000}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  <sheet name="2019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6" l="1"/>
  <c r="L13" i="7"/>
  <c r="J13" i="7"/>
  <c r="K17" i="7"/>
  <c r="F15" i="7"/>
  <c r="J15" i="7" s="1"/>
  <c r="L15" i="7" s="1"/>
  <c r="J14" i="7"/>
  <c r="L14" i="7" s="1"/>
  <c r="F14" i="7"/>
  <c r="L29" i="6"/>
  <c r="L17" i="7" l="1"/>
  <c r="L23" i="7" s="1"/>
  <c r="L25" i="7" s="1"/>
  <c r="J17" i="7"/>
  <c r="F15" i="6"/>
  <c r="J15" i="6" s="1"/>
  <c r="L15" i="6" s="1"/>
  <c r="K17" i="6"/>
  <c r="F14" i="6"/>
  <c r="J14" i="6" s="1"/>
  <c r="L14" i="6" s="1"/>
  <c r="K17" i="5"/>
  <c r="L21" i="5" s="1"/>
  <c r="F14" i="5"/>
  <c r="J14" i="5" s="1"/>
  <c r="L14" i="5" s="1"/>
  <c r="F13" i="5"/>
  <c r="J13" i="5" s="1"/>
  <c r="L30" i="7" l="1"/>
  <c r="L32" i="7" s="1"/>
  <c r="L13" i="5"/>
  <c r="L17" i="5" s="1"/>
  <c r="L23" i="5" s="1"/>
  <c r="L25" i="5" s="1"/>
  <c r="J17" i="5"/>
  <c r="L27" i="5" s="1"/>
  <c r="J17" i="6"/>
  <c r="L17" i="6"/>
  <c r="J32" i="3"/>
  <c r="I37" i="3"/>
  <c r="I28" i="3"/>
  <c r="J26" i="3"/>
  <c r="F26" i="3"/>
  <c r="F25" i="3"/>
  <c r="H25" i="3" s="1"/>
  <c r="J25" i="3" s="1"/>
  <c r="C24" i="3"/>
  <c r="F24" i="3" s="1"/>
  <c r="H24" i="3" s="1"/>
  <c r="J24" i="3" s="1"/>
  <c r="C23" i="3"/>
  <c r="F23" i="3" s="1"/>
  <c r="H23" i="3" s="1"/>
  <c r="J23" i="3" s="1"/>
  <c r="C22" i="3"/>
  <c r="F22" i="3" s="1"/>
  <c r="H22" i="3" s="1"/>
  <c r="J22" i="3" s="1"/>
  <c r="C21" i="3"/>
  <c r="F21" i="3" s="1"/>
  <c r="H21" i="3" s="1"/>
  <c r="J21" i="3" s="1"/>
  <c r="C20" i="3"/>
  <c r="F20" i="3" s="1"/>
  <c r="H20" i="3" s="1"/>
  <c r="J20" i="3" s="1"/>
  <c r="C19" i="3"/>
  <c r="F19" i="3" s="1"/>
  <c r="H19" i="3" s="1"/>
  <c r="J19" i="3" s="1"/>
  <c r="C18" i="3"/>
  <c r="F18" i="3" s="1"/>
  <c r="H18" i="3" s="1"/>
  <c r="J18" i="3" s="1"/>
  <c r="C17" i="3"/>
  <c r="F17" i="3" s="1"/>
  <c r="H17" i="3" s="1"/>
  <c r="J17" i="3" s="1"/>
  <c r="C16" i="3"/>
  <c r="F16" i="3" s="1"/>
  <c r="H16" i="3" s="1"/>
  <c r="J16" i="3" s="1"/>
  <c r="C15" i="3"/>
  <c r="F15" i="3" s="1"/>
  <c r="H15" i="3" s="1"/>
  <c r="J15" i="3" s="1"/>
  <c r="C14" i="3"/>
  <c r="F14" i="3" s="1"/>
  <c r="H14" i="3" s="1"/>
  <c r="J14" i="3" s="1"/>
  <c r="C13" i="3"/>
  <c r="F13" i="3" s="1"/>
  <c r="H13" i="3" s="1"/>
  <c r="I27" i="4"/>
  <c r="D19" i="2"/>
  <c r="C15" i="2"/>
  <c r="C22" i="2"/>
  <c r="I25" i="2"/>
  <c r="I37" i="2" s="1"/>
  <c r="J25" i="1"/>
  <c r="F24" i="1"/>
  <c r="H24" i="1" s="1"/>
  <c r="K24" i="1" s="1"/>
  <c r="F23" i="1"/>
  <c r="F22" i="1"/>
  <c r="H22" i="1" s="1"/>
  <c r="K22" i="1" s="1"/>
  <c r="D14" i="1"/>
  <c r="F14" i="1" s="1"/>
  <c r="C14" i="2" s="1"/>
  <c r="D13" i="1"/>
  <c r="E20" i="1"/>
  <c r="F20" i="1" s="1"/>
  <c r="C20" i="2" s="1"/>
  <c r="E19" i="1"/>
  <c r="F19" i="1" s="1"/>
  <c r="C19" i="2" s="1"/>
  <c r="F21" i="1"/>
  <c r="F18" i="1"/>
  <c r="F17" i="1"/>
  <c r="C17" i="2" s="1"/>
  <c r="F16" i="1"/>
  <c r="C16" i="2" s="1"/>
  <c r="F15" i="1"/>
  <c r="F13" i="1"/>
  <c r="H13" i="1" s="1"/>
  <c r="K13" i="1" s="1"/>
  <c r="L23" i="6" l="1"/>
  <c r="L30" i="6"/>
  <c r="L32" i="6" s="1"/>
  <c r="L25" i="6"/>
  <c r="C23" i="2"/>
  <c r="F23" i="2" s="1"/>
  <c r="H23" i="2" s="1"/>
  <c r="J23" i="2" s="1"/>
  <c r="C21" i="2"/>
  <c r="F21" i="2" s="1"/>
  <c r="H21" i="2" s="1"/>
  <c r="J21" i="2" s="1"/>
  <c r="F20" i="2"/>
  <c r="H20" i="2" s="1"/>
  <c r="J20" i="2" s="1"/>
  <c r="C18" i="2"/>
  <c r="F18" i="2" s="1"/>
  <c r="H18" i="2" s="1"/>
  <c r="J18" i="2" s="1"/>
  <c r="C13" i="2"/>
  <c r="F13" i="2" s="1"/>
  <c r="C13" i="4" s="1"/>
  <c r="F13" i="4" s="1"/>
  <c r="C24" i="2"/>
  <c r="F17" i="2"/>
  <c r="H17" i="2" s="1"/>
  <c r="J17" i="2" s="1"/>
  <c r="J13" i="3"/>
  <c r="J28" i="3" s="1"/>
  <c r="J34" i="3" s="1"/>
  <c r="H28" i="3"/>
  <c r="F17" i="4"/>
  <c r="J17" i="4" s="1"/>
  <c r="F15" i="2"/>
  <c r="C15" i="4" s="1"/>
  <c r="F15" i="4" s="1"/>
  <c r="J15" i="4" s="1"/>
  <c r="F19" i="2"/>
  <c r="H21" i="1"/>
  <c r="K21" i="1" s="1"/>
  <c r="F24" i="2"/>
  <c r="F16" i="2"/>
  <c r="C16" i="4" s="1"/>
  <c r="F16" i="4" s="1"/>
  <c r="J16" i="4" s="1"/>
  <c r="F14" i="2"/>
  <c r="C14" i="4" s="1"/>
  <c r="F14" i="4" s="1"/>
  <c r="J14" i="4" s="1"/>
  <c r="H14" i="1"/>
  <c r="K14" i="1" s="1"/>
  <c r="H17" i="1"/>
  <c r="K17" i="1" s="1"/>
  <c r="H18" i="1"/>
  <c r="K18" i="1" s="1"/>
  <c r="F22" i="2"/>
  <c r="C18" i="4" s="1"/>
  <c r="F18" i="4" s="1"/>
  <c r="J18" i="4" s="1"/>
  <c r="H19" i="1"/>
  <c r="K19" i="1" s="1"/>
  <c r="H15" i="1"/>
  <c r="K15" i="1" s="1"/>
  <c r="H20" i="1"/>
  <c r="K20" i="1" s="1"/>
  <c r="H16" i="1"/>
  <c r="K16" i="1" s="1"/>
  <c r="H23" i="1"/>
  <c r="K23" i="1" s="1"/>
  <c r="K25" i="1" l="1"/>
  <c r="H27" i="4"/>
  <c r="J13" i="4"/>
  <c r="J27" i="4" s="1"/>
  <c r="H16" i="2"/>
  <c r="J16" i="2" s="1"/>
  <c r="H19" i="2"/>
  <c r="J19" i="2" s="1"/>
  <c r="H15" i="2"/>
  <c r="J15" i="2" s="1"/>
  <c r="H13" i="2"/>
  <c r="J13" i="2" s="1"/>
  <c r="H22" i="2"/>
  <c r="J22" i="2" s="1"/>
  <c r="H14" i="2"/>
  <c r="J14" i="2" s="1"/>
  <c r="J24" i="2"/>
  <c r="H25" i="1"/>
  <c r="J33" i="4" l="1"/>
  <c r="J35" i="4"/>
  <c r="J37" i="4" s="1"/>
  <c r="H25" i="2"/>
  <c r="J25" i="2"/>
  <c r="J31" i="2" l="1"/>
</calcChain>
</file>

<file path=xl/sharedStrings.xml><?xml version="1.0" encoding="utf-8"?>
<sst xmlns="http://schemas.openxmlformats.org/spreadsheetml/2006/main" count="244" uniqueCount="78">
  <si>
    <t>Robert Andrew Super Fund</t>
  </si>
  <si>
    <t>Y.E. 30 June 2013</t>
  </si>
  <si>
    <t>Share Investments</t>
  </si>
  <si>
    <t>Name</t>
  </si>
  <si>
    <t>Unit cost</t>
  </si>
  <si>
    <t>at 30 June 2013</t>
  </si>
  <si>
    <t>Value</t>
  </si>
  <si>
    <t>Open Bal</t>
  </si>
  <si>
    <t>Clos Bal</t>
  </si>
  <si>
    <t xml:space="preserve">                QUANTITIES</t>
  </si>
  <si>
    <t>BSM</t>
  </si>
  <si>
    <t>ASX</t>
  </si>
  <si>
    <t>Code</t>
  </si>
  <si>
    <t>Healthlinx</t>
  </si>
  <si>
    <t>MTL</t>
  </si>
  <si>
    <t>ARH</t>
  </si>
  <si>
    <t>Australian Resources Ltd</t>
  </si>
  <si>
    <t>MUM</t>
  </si>
  <si>
    <t>Mount Magnet South NL</t>
  </si>
  <si>
    <t>REY Resources</t>
  </si>
  <si>
    <t>REY</t>
  </si>
  <si>
    <t>TFC</t>
  </si>
  <si>
    <t>TFS Corporation</t>
  </si>
  <si>
    <t>Kibaran Resources Ltd</t>
  </si>
  <si>
    <t>KNL</t>
  </si>
  <si>
    <t>TSM</t>
  </si>
  <si>
    <t>Thinksmart</t>
  </si>
  <si>
    <t>Coretrack</t>
  </si>
  <si>
    <t>CKK</t>
  </si>
  <si>
    <t>Bass Metals</t>
  </si>
  <si>
    <t>Y.E. 30 June 2014</t>
  </si>
  <si>
    <t>at 30 June 2014</t>
  </si>
  <si>
    <t>agreed to Holding Statement</t>
  </si>
  <si>
    <t>Disposals</t>
  </si>
  <si>
    <t>Additions</t>
  </si>
  <si>
    <t>SRQ</t>
  </si>
  <si>
    <t>BHP</t>
  </si>
  <si>
    <t>PXR</t>
  </si>
  <si>
    <t>Straits Resources</t>
  </si>
  <si>
    <t>BHPBilliton Ltd</t>
  </si>
  <si>
    <t>Palace Resources Ltd</t>
  </si>
  <si>
    <t xml:space="preserve">Cost per </t>
  </si>
  <si>
    <t>Ledger</t>
  </si>
  <si>
    <t>Movement</t>
  </si>
  <si>
    <t>Balance at 1.7.13</t>
  </si>
  <si>
    <t>Year's movement</t>
  </si>
  <si>
    <t>SDL</t>
  </si>
  <si>
    <t>Sundance</t>
  </si>
  <si>
    <t>Y.E. 30 June 2016</t>
  </si>
  <si>
    <t>Balance at 1.7.15</t>
  </si>
  <si>
    <t>Y.E. 30 June 2015</t>
  </si>
  <si>
    <t>at 30 June 2015</t>
  </si>
  <si>
    <t>Balance at 1.7.14</t>
  </si>
  <si>
    <t>Mkt Value movement at year end</t>
  </si>
  <si>
    <t>Tikforce Ltd</t>
  </si>
  <si>
    <t>Balance at 1.7.16</t>
  </si>
  <si>
    <t>Balance at 30.06.2016</t>
  </si>
  <si>
    <t>Market Value Movement Account</t>
  </si>
  <si>
    <t>Year's movement (P &amp; L)</t>
  </si>
  <si>
    <t>Mkt Value of Investments</t>
  </si>
  <si>
    <t>Y.E. 30 June 2017</t>
  </si>
  <si>
    <t>Balance at 30.06.2017</t>
  </si>
  <si>
    <t>per pdf file</t>
  </si>
  <si>
    <t>agreed to Holding per pdf file</t>
  </si>
  <si>
    <t>Mkt Price</t>
  </si>
  <si>
    <t>Opening Cost</t>
  </si>
  <si>
    <t>at 30 June 2017</t>
  </si>
  <si>
    <t>Per Ledger</t>
  </si>
  <si>
    <t>.</t>
  </si>
  <si>
    <t>Y.E. 30 June 2018</t>
  </si>
  <si>
    <t>Balance at 1.7.17</t>
  </si>
  <si>
    <t>Balance at 30.06.2018</t>
  </si>
  <si>
    <t xml:space="preserve"> Australian Resources Ltd </t>
  </si>
  <si>
    <t>Purchases</t>
  </si>
  <si>
    <t>Year's Mkt movement (P &amp; L)</t>
  </si>
  <si>
    <t>Y.E. 30 June 2019</t>
  </si>
  <si>
    <t>at 30 June 2019</t>
  </si>
  <si>
    <t>at 30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</si>
</sst>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41" fontId="0" fillId="0" borderId="0" xfId="1" applyNumberFormat="1" applyFont="1"/>
    <xf numFmtId="43" fontId="2" fillId="0" borderId="0" xfId="1" applyFont="1"/>
    <xf numFmtId="41" fontId="2" fillId="0" borderId="1" xfId="1" applyNumberFormat="1" applyFont="1" applyBorder="1"/>
    <xf numFmtId="41" fontId="2" fillId="0" borderId="3" xfId="1" applyNumberFormat="1" applyFont="1" applyBorder="1"/>
    <xf numFmtId="41" fontId="2" fillId="0" borderId="2" xfId="1" applyNumberFormat="1" applyFont="1" applyBorder="1"/>
    <xf numFmtId="41" fontId="2" fillId="0" borderId="0" xfId="1" applyNumberFormat="1" applyFont="1"/>
    <xf numFmtId="41" fontId="0" fillId="2" borderId="0" xfId="1" applyNumberFormat="1" applyFont="1" applyFill="1"/>
    <xf numFmtId="41" fontId="2" fillId="0" borderId="0" xfId="1" applyNumberFormat="1" applyFont="1" applyBorder="1"/>
    <xf numFmtId="164" fontId="0" fillId="0" borderId="0" xfId="1" applyNumberFormat="1" applyFont="1"/>
    <xf numFmtId="43" fontId="0" fillId="0" borderId="4" xfId="1" applyFont="1" applyBorder="1"/>
    <xf numFmtId="43" fontId="3" fillId="2" borderId="4" xfId="1" applyFont="1" applyFill="1" applyBorder="1"/>
    <xf numFmtId="165" fontId="0" fillId="0" borderId="0" xfId="1" applyNumberFormat="1" applyFont="1"/>
    <xf numFmtId="43" fontId="0" fillId="2" borderId="4" xfId="1" applyFont="1" applyFill="1" applyBorder="1"/>
    <xf numFmtId="41" fontId="0" fillId="0" borderId="0" xfId="1" applyNumberFormat="1" applyFont="1" applyFill="1"/>
    <xf numFmtId="43" fontId="0" fillId="0" borderId="0" xfId="1" applyFont="1" applyFill="1"/>
    <xf numFmtId="43" fontId="0" fillId="3" borderId="4" xfId="1" applyFont="1" applyFill="1" applyBorder="1"/>
    <xf numFmtId="43" fontId="0" fillId="3" borderId="0" xfId="1" applyFont="1" applyFill="1"/>
    <xf numFmtId="43" fontId="0" fillId="4" borderId="4" xfId="1" applyFont="1" applyFill="1" applyBorder="1"/>
    <xf numFmtId="43" fontId="4" fillId="0" borderId="0" xfId="1" applyFont="1"/>
    <xf numFmtId="43" fontId="0" fillId="0" borderId="0" xfId="1" applyFont="1" applyFill="1" applyBorder="1"/>
    <xf numFmtId="43" fontId="0" fillId="0" borderId="0" xfId="1" applyFont="1" applyBorder="1"/>
    <xf numFmtId="0" fontId="0" fillId="5" borderId="0" xfId="0" applyFill="1"/>
    <xf numFmtId="41" fontId="0" fillId="5" borderId="0" xfId="1" applyNumberFormat="1" applyFont="1" applyFill="1"/>
    <xf numFmtId="164" fontId="0" fillId="0" borderId="0" xfId="1" applyNumberFormat="1" applyFont="1" applyFill="1"/>
    <xf numFmtId="166" fontId="0" fillId="0" borderId="0" xfId="1" applyNumberFormat="1" applyFont="1" applyFill="1"/>
    <xf numFmtId="41" fontId="5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Andrew%20-%20Rob%20and%20Dawn%20-%20SMSF/2015/Investment%20market%20values%20at%20various%20year%20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</sheetNames>
    <sheetDataSet>
      <sheetData sheetId="0"/>
      <sheetData sheetId="1">
        <row r="13">
          <cell r="F13">
            <v>857200</v>
          </cell>
        </row>
        <row r="14">
          <cell r="F14">
            <v>5614500</v>
          </cell>
        </row>
        <row r="15">
          <cell r="F15">
            <v>29000</v>
          </cell>
        </row>
        <row r="16">
          <cell r="F16">
            <v>1611381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40000</v>
          </cell>
        </row>
        <row r="23">
          <cell r="F23">
            <v>0</v>
          </cell>
        </row>
        <row r="24">
          <cell r="F2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7"/>
  <sheetViews>
    <sheetView topLeftCell="A2" workbookViewId="0">
      <selection activeCell="K36" sqref="K36"/>
    </sheetView>
  </sheetViews>
  <sheetFormatPr defaultRowHeight="15" x14ac:dyDescent="0.25"/>
  <cols>
    <col min="1" max="1" width="9.140625" style="1"/>
    <col min="2" max="2" width="23.42578125" style="1" customWidth="1"/>
    <col min="3" max="3" width="13.42578125" style="2" bestFit="1" customWidth="1"/>
    <col min="4" max="4" width="13.42578125" style="2" customWidth="1"/>
    <col min="5" max="5" width="13.28515625" style="2" bestFit="1" customWidth="1"/>
    <col min="6" max="6" width="10.42578125" style="2" customWidth="1"/>
    <col min="7" max="7" width="15.28515625" style="1" customWidth="1"/>
    <col min="8" max="8" width="11.5703125" style="1" customWidth="1"/>
    <col min="9" max="9" width="5.140625" style="1" customWidth="1"/>
    <col min="10" max="10" width="10.42578125" style="1" customWidth="1"/>
    <col min="11" max="11" width="12.42578125" style="1" customWidth="1"/>
    <col min="12" max="16384" width="9.140625" style="1"/>
  </cols>
  <sheetData>
    <row r="2" spans="1:12" x14ac:dyDescent="0.25">
      <c r="B2" s="7" t="s">
        <v>0</v>
      </c>
    </row>
    <row r="3" spans="1:12" x14ac:dyDescent="0.25">
      <c r="B3" s="7"/>
    </row>
    <row r="4" spans="1:12" x14ac:dyDescent="0.25">
      <c r="B4" s="7" t="s">
        <v>1</v>
      </c>
    </row>
    <row r="5" spans="1:12" x14ac:dyDescent="0.25">
      <c r="B5" s="7"/>
    </row>
    <row r="6" spans="1:12" x14ac:dyDescent="0.25">
      <c r="B6" s="7" t="s">
        <v>2</v>
      </c>
    </row>
    <row r="9" spans="1:12" s="3" customFormat="1" x14ac:dyDescent="0.25">
      <c r="A9" s="3" t="s">
        <v>11</v>
      </c>
      <c r="B9" s="3" t="s">
        <v>3</v>
      </c>
      <c r="C9" s="4" t="s">
        <v>9</v>
      </c>
      <c r="D9" s="4"/>
      <c r="E9" s="4"/>
      <c r="F9" s="4"/>
      <c r="G9" s="3" t="s">
        <v>4</v>
      </c>
      <c r="H9" s="3" t="s">
        <v>6</v>
      </c>
      <c r="J9" s="3" t="s">
        <v>41</v>
      </c>
      <c r="K9" s="3" t="s">
        <v>43</v>
      </c>
      <c r="L9" s="1"/>
    </row>
    <row r="10" spans="1:12" s="3" customFormat="1" x14ac:dyDescent="0.25">
      <c r="A10" s="3" t="s">
        <v>12</v>
      </c>
      <c r="C10" s="6" t="s">
        <v>7</v>
      </c>
      <c r="D10" s="9" t="s">
        <v>34</v>
      </c>
      <c r="E10" s="7" t="s">
        <v>33</v>
      </c>
      <c r="F10" s="5" t="s">
        <v>8</v>
      </c>
      <c r="G10" s="3" t="s">
        <v>5</v>
      </c>
      <c r="J10" s="3" t="s">
        <v>42</v>
      </c>
      <c r="L10" s="1"/>
    </row>
    <row r="13" spans="1:12" x14ac:dyDescent="0.25">
      <c r="A13" s="1" t="s">
        <v>10</v>
      </c>
      <c r="B13" s="1" t="s">
        <v>29</v>
      </c>
      <c r="D13" s="2">
        <f>150000+707200</f>
        <v>857200</v>
      </c>
      <c r="F13" s="8">
        <f t="shared" ref="F13" si="0">SUM(C13:E13)</f>
        <v>857200</v>
      </c>
      <c r="G13" s="10">
        <v>1.0999999999999999E-2</v>
      </c>
      <c r="H13" s="1">
        <f>G13*F13</f>
        <v>9429.1999999999989</v>
      </c>
      <c r="J13" s="1">
        <v>11140.7</v>
      </c>
      <c r="K13" s="1">
        <f>H13-J13</f>
        <v>-1711.5000000000018</v>
      </c>
    </row>
    <row r="14" spans="1:12" x14ac:dyDescent="0.25">
      <c r="A14" s="1" t="s">
        <v>14</v>
      </c>
      <c r="B14" s="1" t="s">
        <v>13</v>
      </c>
      <c r="D14" s="2">
        <f>1999500+3615000</f>
        <v>5614500</v>
      </c>
      <c r="F14" s="8">
        <f>SUM(C14:E14)</f>
        <v>5614500</v>
      </c>
      <c r="G14" s="10">
        <v>1E-3</v>
      </c>
      <c r="H14" s="1">
        <f t="shared" ref="H14:H21" si="1">G14*F14</f>
        <v>5614.5</v>
      </c>
      <c r="J14" s="1">
        <v>6833.75</v>
      </c>
      <c r="K14" s="1">
        <f t="shared" ref="K14:K24" si="2">H14-J14</f>
        <v>-1219.25</v>
      </c>
    </row>
    <row r="15" spans="1:12" x14ac:dyDescent="0.25">
      <c r="A15" s="1" t="s">
        <v>15</v>
      </c>
      <c r="B15" s="1" t="s">
        <v>16</v>
      </c>
      <c r="F15" s="2">
        <f t="shared" ref="F15:F24" si="3">SUM(C15:E15)</f>
        <v>0</v>
      </c>
      <c r="G15" s="10"/>
      <c r="H15" s="1">
        <f t="shared" si="1"/>
        <v>0</v>
      </c>
      <c r="J15" s="1">
        <v>0</v>
      </c>
      <c r="K15" s="1">
        <f t="shared" si="2"/>
        <v>0</v>
      </c>
    </row>
    <row r="16" spans="1:12" x14ac:dyDescent="0.25">
      <c r="A16" s="1" t="s">
        <v>17</v>
      </c>
      <c r="B16" s="1" t="s">
        <v>18</v>
      </c>
      <c r="D16" s="2">
        <v>390000</v>
      </c>
      <c r="F16" s="8">
        <f t="shared" si="3"/>
        <v>390000</v>
      </c>
      <c r="G16" s="10">
        <v>1.0999999999999999E-2</v>
      </c>
      <c r="H16" s="1">
        <f t="shared" si="1"/>
        <v>4290</v>
      </c>
      <c r="J16" s="1">
        <v>15114.85</v>
      </c>
      <c r="K16" s="1">
        <f t="shared" si="2"/>
        <v>-10824.85</v>
      </c>
    </row>
    <row r="17" spans="1:11" x14ac:dyDescent="0.25">
      <c r="A17" s="1" t="s">
        <v>20</v>
      </c>
      <c r="B17" s="1" t="s">
        <v>19</v>
      </c>
      <c r="D17" s="2">
        <v>137329</v>
      </c>
      <c r="F17" s="8">
        <f t="shared" si="3"/>
        <v>137329</v>
      </c>
      <c r="G17" s="10">
        <v>5.1999999999999998E-2</v>
      </c>
      <c r="H17" s="1">
        <f t="shared" si="1"/>
        <v>7141.1079999999993</v>
      </c>
      <c r="J17" s="1">
        <v>8738.7800000000007</v>
      </c>
      <c r="K17" s="1">
        <f t="shared" si="2"/>
        <v>-1597.6720000000014</v>
      </c>
    </row>
    <row r="18" spans="1:11" x14ac:dyDescent="0.25">
      <c r="A18" s="1" t="s">
        <v>21</v>
      </c>
      <c r="B18" s="1" t="s">
        <v>22</v>
      </c>
      <c r="D18" s="2">
        <v>17000</v>
      </c>
      <c r="F18" s="8">
        <f t="shared" si="3"/>
        <v>17000</v>
      </c>
      <c r="G18" s="10">
        <v>0.51</v>
      </c>
      <c r="H18" s="1">
        <f t="shared" si="1"/>
        <v>8670</v>
      </c>
      <c r="J18" s="1">
        <v>8496.0499999999993</v>
      </c>
      <c r="K18" s="1">
        <f t="shared" si="2"/>
        <v>173.95000000000073</v>
      </c>
    </row>
    <row r="19" spans="1:11" x14ac:dyDescent="0.25">
      <c r="A19" s="1" t="s">
        <v>24</v>
      </c>
      <c r="B19" s="1" t="s">
        <v>23</v>
      </c>
      <c r="D19" s="2">
        <v>40385</v>
      </c>
      <c r="E19" s="2">
        <f>7500-40385</f>
        <v>-32885</v>
      </c>
      <c r="F19" s="8">
        <f t="shared" si="3"/>
        <v>7500</v>
      </c>
      <c r="G19" s="10">
        <v>7.0999999999999994E-2</v>
      </c>
      <c r="H19" s="1">
        <f t="shared" si="1"/>
        <v>532.5</v>
      </c>
      <c r="J19" s="1">
        <v>28.47</v>
      </c>
      <c r="K19" s="1">
        <f t="shared" si="2"/>
        <v>504.03</v>
      </c>
    </row>
    <row r="20" spans="1:11" x14ac:dyDescent="0.25">
      <c r="A20" s="1" t="s">
        <v>25</v>
      </c>
      <c r="B20" s="1" t="s">
        <v>26</v>
      </c>
      <c r="D20" s="2">
        <v>22200</v>
      </c>
      <c r="E20" s="2">
        <f>-22200</f>
        <v>-22200</v>
      </c>
      <c r="F20" s="8">
        <f t="shared" si="3"/>
        <v>0</v>
      </c>
      <c r="G20" s="10"/>
      <c r="H20" s="1">
        <f t="shared" si="1"/>
        <v>0</v>
      </c>
      <c r="J20" s="1">
        <v>0</v>
      </c>
      <c r="K20" s="1">
        <f t="shared" si="2"/>
        <v>0</v>
      </c>
    </row>
    <row r="21" spans="1:11" x14ac:dyDescent="0.25">
      <c r="A21" s="1" t="s">
        <v>28</v>
      </c>
      <c r="B21" s="1" t="s">
        <v>27</v>
      </c>
      <c r="D21" s="2">
        <v>566700</v>
      </c>
      <c r="E21" s="2">
        <v>-566700</v>
      </c>
      <c r="F21" s="8">
        <f t="shared" si="3"/>
        <v>0</v>
      </c>
      <c r="G21" s="10">
        <v>2E-3</v>
      </c>
      <c r="H21" s="1">
        <f t="shared" si="1"/>
        <v>0</v>
      </c>
      <c r="J21" s="1">
        <v>0</v>
      </c>
      <c r="K21" s="1">
        <f t="shared" si="2"/>
        <v>0</v>
      </c>
    </row>
    <row r="22" spans="1:11" x14ac:dyDescent="0.25">
      <c r="A22" s="1" t="s">
        <v>35</v>
      </c>
      <c r="B22" s="1" t="s">
        <v>38</v>
      </c>
      <c r="D22" s="2">
        <v>40000</v>
      </c>
      <c r="F22" s="2">
        <f t="shared" si="3"/>
        <v>40000</v>
      </c>
      <c r="G22" s="10">
        <v>1.2999999999999999E-2</v>
      </c>
      <c r="H22" s="1">
        <f t="shared" ref="H22:H24" si="4">G22*F22</f>
        <v>520</v>
      </c>
      <c r="J22" s="1">
        <v>3619.95</v>
      </c>
      <c r="K22" s="1">
        <f t="shared" si="2"/>
        <v>-3099.95</v>
      </c>
    </row>
    <row r="23" spans="1:11" x14ac:dyDescent="0.25">
      <c r="A23" s="1" t="s">
        <v>36</v>
      </c>
      <c r="B23" s="1" t="s">
        <v>39</v>
      </c>
      <c r="D23" s="2">
        <v>305</v>
      </c>
      <c r="E23" s="2">
        <v>-305</v>
      </c>
      <c r="F23" s="2">
        <f t="shared" si="3"/>
        <v>0</v>
      </c>
      <c r="G23" s="10">
        <v>31.47</v>
      </c>
      <c r="H23" s="1">
        <f t="shared" si="4"/>
        <v>0</v>
      </c>
      <c r="J23" s="1">
        <v>0</v>
      </c>
      <c r="K23" s="1">
        <f t="shared" si="2"/>
        <v>0</v>
      </c>
    </row>
    <row r="24" spans="1:11" x14ac:dyDescent="0.25">
      <c r="A24" s="1" t="s">
        <v>37</v>
      </c>
      <c r="B24" s="1" t="s">
        <v>40</v>
      </c>
      <c r="F24" s="2">
        <f t="shared" si="3"/>
        <v>0</v>
      </c>
      <c r="G24" s="10">
        <v>4.0000000000000001E-3</v>
      </c>
      <c r="H24" s="1">
        <f t="shared" si="4"/>
        <v>0</v>
      </c>
      <c r="J24" s="1">
        <v>0</v>
      </c>
      <c r="K24" s="1">
        <f t="shared" si="2"/>
        <v>0</v>
      </c>
    </row>
    <row r="25" spans="1:11" ht="15.75" thickBot="1" x14ac:dyDescent="0.3">
      <c r="G25" s="10"/>
      <c r="H25" s="12">
        <f>SUM(H12:H24)</f>
        <v>36197.307999999997</v>
      </c>
      <c r="J25" s="11">
        <f t="shared" ref="J25:K25" si="5">SUM(J12:J24)</f>
        <v>53972.55</v>
      </c>
      <c r="K25" s="17">
        <f t="shared" si="5"/>
        <v>-17775.242000000002</v>
      </c>
    </row>
    <row r="26" spans="1:11" ht="15.75" thickTop="1" x14ac:dyDescent="0.25">
      <c r="G26" s="10"/>
    </row>
    <row r="27" spans="1:11" x14ac:dyDescent="0.25">
      <c r="A27" s="8"/>
      <c r="B27" s="1" t="s">
        <v>32</v>
      </c>
      <c r="G27" s="10"/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landscape" horizontalDpi="0" verticalDpi="0" r:id="rId1"/>
  <headerFooter>
    <oddFooter>&amp;L\&amp;Z\&amp;F\&amp;A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8"/>
  <sheetViews>
    <sheetView workbookViewId="0">
      <selection activeCell="J31" sqref="J31"/>
    </sheetView>
  </sheetViews>
  <sheetFormatPr defaultRowHeight="15" x14ac:dyDescent="0.25"/>
  <cols>
    <col min="1" max="1" width="9.140625" style="1"/>
    <col min="2" max="2" width="25.42578125" style="1" customWidth="1"/>
    <col min="3" max="3" width="13.42578125" style="2" bestFit="1" customWidth="1"/>
    <col min="4" max="6" width="13.28515625" style="2" customWidth="1"/>
    <col min="7" max="7" width="17.28515625" style="1" customWidth="1"/>
    <col min="8" max="8" width="14" style="1" customWidth="1"/>
    <col min="9" max="9" width="10.28515625" style="1" customWidth="1"/>
    <col min="10" max="10" width="12.140625" style="1" customWidth="1"/>
    <col min="11" max="16384" width="9.140625" style="1"/>
  </cols>
  <sheetData>
    <row r="2" spans="1:10" x14ac:dyDescent="0.25">
      <c r="B2" s="7" t="s">
        <v>0</v>
      </c>
    </row>
    <row r="3" spans="1:10" x14ac:dyDescent="0.25">
      <c r="B3" s="7"/>
    </row>
    <row r="4" spans="1:10" x14ac:dyDescent="0.25">
      <c r="B4" s="7" t="s">
        <v>30</v>
      </c>
    </row>
    <row r="5" spans="1:10" x14ac:dyDescent="0.25">
      <c r="B5" s="7"/>
    </row>
    <row r="6" spans="1:10" x14ac:dyDescent="0.25">
      <c r="B6" s="7" t="s">
        <v>2</v>
      </c>
    </row>
    <row r="9" spans="1:10" s="3" customFormat="1" x14ac:dyDescent="0.25">
      <c r="A9" s="3" t="s">
        <v>11</v>
      </c>
      <c r="B9" s="3" t="s">
        <v>3</v>
      </c>
      <c r="C9" s="4" t="s">
        <v>9</v>
      </c>
      <c r="D9" s="4"/>
      <c r="E9" s="4"/>
      <c r="F9" s="4"/>
      <c r="G9" s="3" t="s">
        <v>4</v>
      </c>
      <c r="H9" s="3" t="s">
        <v>6</v>
      </c>
      <c r="I9" s="3" t="s">
        <v>41</v>
      </c>
      <c r="J9" s="3" t="s">
        <v>43</v>
      </c>
    </row>
    <row r="10" spans="1:10" s="3" customFormat="1" x14ac:dyDescent="0.25">
      <c r="A10" s="3" t="s">
        <v>12</v>
      </c>
      <c r="C10" s="6" t="s">
        <v>7</v>
      </c>
      <c r="D10" s="9" t="s">
        <v>34</v>
      </c>
      <c r="E10" s="7" t="s">
        <v>33</v>
      </c>
      <c r="F10" s="5" t="s">
        <v>8</v>
      </c>
      <c r="G10" s="3" t="s">
        <v>31</v>
      </c>
      <c r="I10" s="3" t="s">
        <v>42</v>
      </c>
    </row>
    <row r="12" spans="1:10" x14ac:dyDescent="0.25">
      <c r="G12" s="13"/>
    </row>
    <row r="13" spans="1:10" x14ac:dyDescent="0.25">
      <c r="A13" s="1" t="s">
        <v>10</v>
      </c>
      <c r="B13" s="1" t="s">
        <v>29</v>
      </c>
      <c r="C13" s="2">
        <f>'2013'!F13</f>
        <v>857200</v>
      </c>
      <c r="F13" s="15">
        <f>SUM(C13:E13)</f>
        <v>857200</v>
      </c>
      <c r="G13" s="13">
        <v>2E-3</v>
      </c>
      <c r="H13" s="1">
        <f>G13*F13</f>
        <v>1714.4</v>
      </c>
      <c r="I13" s="1">
        <v>11140.7</v>
      </c>
      <c r="J13" s="1">
        <f>H13-I13</f>
        <v>-9426.3000000000011</v>
      </c>
    </row>
    <row r="14" spans="1:10" x14ac:dyDescent="0.25">
      <c r="A14" s="1" t="s">
        <v>14</v>
      </c>
      <c r="B14" s="1" t="s">
        <v>13</v>
      </c>
      <c r="C14" s="2">
        <f>'2013'!F14</f>
        <v>5614500</v>
      </c>
      <c r="F14" s="15">
        <f>SUM(C14:E14)</f>
        <v>5614500</v>
      </c>
      <c r="G14" s="13">
        <v>0</v>
      </c>
      <c r="H14" s="1">
        <f t="shared" ref="H14:H23" si="0">G14*F14</f>
        <v>0</v>
      </c>
      <c r="I14" s="1">
        <v>6833.75</v>
      </c>
      <c r="J14" s="1">
        <f t="shared" ref="J14:J24" si="1">H14-I14</f>
        <v>-6833.75</v>
      </c>
    </row>
    <row r="15" spans="1:10" x14ac:dyDescent="0.25">
      <c r="A15" s="1" t="s">
        <v>15</v>
      </c>
      <c r="B15" s="1" t="s">
        <v>16</v>
      </c>
      <c r="C15" s="2">
        <f>'2013'!F15</f>
        <v>0</v>
      </c>
      <c r="D15" s="2">
        <v>29000</v>
      </c>
      <c r="F15" s="15">
        <f t="shared" ref="F15:F21" si="2">SUM(C15:E15)</f>
        <v>29000</v>
      </c>
      <c r="G15" s="13">
        <v>2.3E-2</v>
      </c>
      <c r="H15" s="1">
        <f t="shared" si="0"/>
        <v>667</v>
      </c>
      <c r="I15" s="1">
        <v>4328.8999999999996</v>
      </c>
      <c r="J15" s="1">
        <f t="shared" si="1"/>
        <v>-3661.8999999999996</v>
      </c>
    </row>
    <row r="16" spans="1:10" x14ac:dyDescent="0.25">
      <c r="A16" s="1" t="s">
        <v>17</v>
      </c>
      <c r="B16" s="1" t="s">
        <v>18</v>
      </c>
      <c r="C16" s="2">
        <f>'2013'!F16</f>
        <v>390000</v>
      </c>
      <c r="D16" s="2">
        <v>1221381</v>
      </c>
      <c r="F16" s="15">
        <f t="shared" si="2"/>
        <v>1611381</v>
      </c>
      <c r="G16" s="13">
        <v>3.0000000000000001E-3</v>
      </c>
      <c r="H16" s="1">
        <f t="shared" si="0"/>
        <v>4834.143</v>
      </c>
      <c r="I16" s="1">
        <v>32684.63</v>
      </c>
      <c r="J16" s="1">
        <f t="shared" si="1"/>
        <v>-27850.487000000001</v>
      </c>
    </row>
    <row r="17" spans="1:10" x14ac:dyDescent="0.25">
      <c r="A17" s="1" t="s">
        <v>20</v>
      </c>
      <c r="B17" s="1" t="s">
        <v>19</v>
      </c>
      <c r="C17" s="2">
        <f>'2013'!F17</f>
        <v>137329</v>
      </c>
      <c r="E17" s="2">
        <v>-137329</v>
      </c>
      <c r="F17" s="15">
        <f t="shared" si="2"/>
        <v>0</v>
      </c>
      <c r="G17" s="13">
        <v>0.105</v>
      </c>
      <c r="H17" s="1">
        <f t="shared" si="0"/>
        <v>0</v>
      </c>
      <c r="J17" s="1">
        <f t="shared" si="1"/>
        <v>0</v>
      </c>
    </row>
    <row r="18" spans="1:10" x14ac:dyDescent="0.25">
      <c r="A18" s="1" t="s">
        <v>21</v>
      </c>
      <c r="B18" s="1" t="s">
        <v>22</v>
      </c>
      <c r="C18" s="2">
        <f>'2013'!F18</f>
        <v>17000</v>
      </c>
      <c r="E18" s="2">
        <v>-17000</v>
      </c>
      <c r="F18" s="15">
        <f t="shared" si="2"/>
        <v>0</v>
      </c>
      <c r="G18" s="13">
        <v>1.65</v>
      </c>
      <c r="H18" s="1">
        <f t="shared" si="0"/>
        <v>0</v>
      </c>
      <c r="J18" s="1">
        <f t="shared" si="1"/>
        <v>0</v>
      </c>
    </row>
    <row r="19" spans="1:10" x14ac:dyDescent="0.25">
      <c r="A19" s="1" t="s">
        <v>24</v>
      </c>
      <c r="B19" s="1" t="s">
        <v>23</v>
      </c>
      <c r="C19" s="2">
        <f>'2013'!F19</f>
        <v>7500</v>
      </c>
      <c r="D19" s="2">
        <f>200000</f>
        <v>200000</v>
      </c>
      <c r="E19" s="2">
        <v>-207500</v>
      </c>
      <c r="F19" s="15">
        <f t="shared" si="2"/>
        <v>0</v>
      </c>
      <c r="G19" s="13">
        <v>0.155</v>
      </c>
      <c r="H19" s="1">
        <f t="shared" si="0"/>
        <v>0</v>
      </c>
      <c r="J19" s="1">
        <f t="shared" si="1"/>
        <v>0</v>
      </c>
    </row>
    <row r="20" spans="1:10" x14ac:dyDescent="0.25">
      <c r="A20" s="1" t="s">
        <v>25</v>
      </c>
      <c r="B20" s="1" t="s">
        <v>26</v>
      </c>
      <c r="C20" s="2">
        <f>'2013'!F20</f>
        <v>0</v>
      </c>
      <c r="F20" s="15">
        <f t="shared" si="2"/>
        <v>0</v>
      </c>
      <c r="G20" s="13"/>
      <c r="H20" s="1">
        <f t="shared" si="0"/>
        <v>0</v>
      </c>
      <c r="J20" s="1">
        <f t="shared" si="1"/>
        <v>0</v>
      </c>
    </row>
    <row r="21" spans="1:10" x14ac:dyDescent="0.25">
      <c r="A21" s="1" t="s">
        <v>28</v>
      </c>
      <c r="B21" s="1" t="s">
        <v>27</v>
      </c>
      <c r="C21" s="2">
        <f>'2013'!F21</f>
        <v>0</v>
      </c>
      <c r="F21" s="15">
        <f t="shared" si="2"/>
        <v>0</v>
      </c>
      <c r="G21" s="13"/>
      <c r="H21" s="1">
        <f t="shared" si="0"/>
        <v>0</v>
      </c>
      <c r="J21" s="1">
        <f t="shared" si="1"/>
        <v>0</v>
      </c>
    </row>
    <row r="22" spans="1:10" x14ac:dyDescent="0.25">
      <c r="A22" s="1" t="s">
        <v>35</v>
      </c>
      <c r="B22" s="1" t="s">
        <v>38</v>
      </c>
      <c r="C22" s="2">
        <f>'2013'!F22</f>
        <v>40000</v>
      </c>
      <c r="F22" s="15">
        <f>SUM(C22:E22)</f>
        <v>40000</v>
      </c>
      <c r="G22" s="13">
        <v>4.0000000000000001E-3</v>
      </c>
      <c r="H22" s="1">
        <f t="shared" si="0"/>
        <v>160</v>
      </c>
      <c r="I22" s="1">
        <v>3619.95</v>
      </c>
      <c r="J22" s="1">
        <f t="shared" si="1"/>
        <v>-3459.95</v>
      </c>
    </row>
    <row r="23" spans="1:10" x14ac:dyDescent="0.25">
      <c r="A23" s="1" t="s">
        <v>36</v>
      </c>
      <c r="B23" s="1" t="s">
        <v>39</v>
      </c>
      <c r="C23" s="2">
        <f>'2013'!F23</f>
        <v>0</v>
      </c>
      <c r="F23" s="2">
        <f t="shared" ref="F23:F24" si="3">SUM(C23:E23)</f>
        <v>0</v>
      </c>
      <c r="G23" s="13"/>
      <c r="H23" s="1">
        <f t="shared" si="0"/>
        <v>0</v>
      </c>
      <c r="J23" s="1">
        <f t="shared" si="1"/>
        <v>0</v>
      </c>
    </row>
    <row r="24" spans="1:10" x14ac:dyDescent="0.25">
      <c r="A24" s="1" t="s">
        <v>37</v>
      </c>
      <c r="B24" s="1" t="s">
        <v>40</v>
      </c>
      <c r="C24" s="2">
        <f>'2013'!F24</f>
        <v>0</v>
      </c>
      <c r="F24" s="2">
        <f t="shared" si="3"/>
        <v>0</v>
      </c>
      <c r="G24" s="13"/>
      <c r="H24" s="1">
        <v>1399.04</v>
      </c>
      <c r="J24" s="1">
        <f t="shared" si="1"/>
        <v>1399.04</v>
      </c>
    </row>
    <row r="25" spans="1:10" ht="15.75" thickBot="1" x14ac:dyDescent="0.3">
      <c r="G25" s="13"/>
      <c r="H25" s="14">
        <f t="shared" ref="H25:J25" si="4">SUM(H12:H24)</f>
        <v>8774.5829999999987</v>
      </c>
      <c r="I25" s="11">
        <f t="shared" si="4"/>
        <v>58607.929999999993</v>
      </c>
      <c r="J25" s="11">
        <f t="shared" si="4"/>
        <v>-49833.347000000002</v>
      </c>
    </row>
    <row r="26" spans="1:10" ht="15.75" thickTop="1" x14ac:dyDescent="0.25"/>
    <row r="27" spans="1:10" x14ac:dyDescent="0.25">
      <c r="A27" s="8"/>
      <c r="B27" s="1" t="s">
        <v>32</v>
      </c>
    </row>
    <row r="29" spans="1:10" x14ac:dyDescent="0.25">
      <c r="G29" s="1" t="s">
        <v>44</v>
      </c>
      <c r="J29" s="1">
        <v>-17775.240000000002</v>
      </c>
    </row>
    <row r="31" spans="1:10" ht="15.75" thickBot="1" x14ac:dyDescent="0.3">
      <c r="G31" s="1" t="s">
        <v>45</v>
      </c>
      <c r="J31" s="19">
        <f>J25-J29</f>
        <v>-32058.107</v>
      </c>
    </row>
    <row r="32" spans="1:10" ht="15.75" thickTop="1" x14ac:dyDescent="0.25"/>
    <row r="36" spans="2:9" x14ac:dyDescent="0.25">
      <c r="B36" s="1" t="s">
        <v>53</v>
      </c>
      <c r="I36" s="18">
        <v>-49833.35</v>
      </c>
    </row>
    <row r="37" spans="2:9" ht="15.75" thickBot="1" x14ac:dyDescent="0.3">
      <c r="I37" s="14">
        <f>SUM(I25:I36)</f>
        <v>8774.5799999999945</v>
      </c>
    </row>
    <row r="38" spans="2:9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landscape" horizontalDpi="0" verticalDpi="0" r:id="rId1"/>
  <headerFooter>
    <oddFooter>&amp;L&amp;Z\&amp;F\&amp;A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1"/>
  <sheetViews>
    <sheetView workbookViewId="0">
      <selection activeCell="B21" sqref="B21"/>
    </sheetView>
  </sheetViews>
  <sheetFormatPr defaultRowHeight="15" x14ac:dyDescent="0.25"/>
  <cols>
    <col min="2" max="2" width="25.42578125" customWidth="1"/>
    <col min="3" max="6" width="12.7109375" customWidth="1"/>
    <col min="7" max="7" width="17.28515625" customWidth="1"/>
    <col min="8" max="8" width="18" customWidth="1"/>
    <col min="9" max="12" width="12.7109375" customWidth="1"/>
  </cols>
  <sheetData>
    <row r="2" spans="1:11" x14ac:dyDescent="0.25">
      <c r="B2" s="7" t="s">
        <v>0</v>
      </c>
      <c r="C2" s="2"/>
      <c r="D2" s="2"/>
      <c r="E2" s="2"/>
      <c r="F2" s="2"/>
      <c r="G2" s="1"/>
      <c r="H2" s="1"/>
      <c r="I2" s="1"/>
      <c r="J2" s="1"/>
      <c r="K2" s="1"/>
    </row>
    <row r="3" spans="1:11" x14ac:dyDescent="0.25">
      <c r="B3" s="7"/>
      <c r="C3" s="2"/>
      <c r="D3" s="2"/>
      <c r="E3" s="2"/>
      <c r="F3" s="2"/>
      <c r="G3" s="1"/>
      <c r="H3" s="1"/>
      <c r="I3" s="1"/>
      <c r="J3" s="1"/>
      <c r="K3" s="1"/>
    </row>
    <row r="4" spans="1:11" x14ac:dyDescent="0.25">
      <c r="B4" s="7" t="s">
        <v>50</v>
      </c>
      <c r="C4" s="2"/>
      <c r="D4" s="2"/>
      <c r="E4" s="2"/>
      <c r="F4" s="2"/>
      <c r="G4" s="1"/>
      <c r="H4" s="1"/>
      <c r="I4" s="1"/>
      <c r="J4" s="1"/>
      <c r="K4" s="1"/>
    </row>
    <row r="5" spans="1:11" x14ac:dyDescent="0.25">
      <c r="B5" s="7"/>
      <c r="C5" s="2"/>
      <c r="D5" s="2"/>
      <c r="E5" s="2"/>
      <c r="F5" s="2"/>
      <c r="G5" s="1"/>
      <c r="H5" s="1"/>
      <c r="I5" s="1"/>
      <c r="J5" s="1"/>
      <c r="K5" s="1"/>
    </row>
    <row r="6" spans="1:11" x14ac:dyDescent="0.25">
      <c r="B6" s="7" t="s">
        <v>2</v>
      </c>
      <c r="C6" s="2"/>
      <c r="D6" s="2"/>
      <c r="E6" s="2"/>
      <c r="F6" s="2"/>
      <c r="G6" s="1"/>
      <c r="H6" s="1"/>
      <c r="I6" s="1"/>
      <c r="J6" s="1"/>
      <c r="K6" s="1"/>
    </row>
    <row r="7" spans="1:11" x14ac:dyDescent="0.25">
      <c r="B7" s="1"/>
      <c r="C7" s="2"/>
      <c r="D7" s="2"/>
      <c r="E7" s="2"/>
      <c r="F7" s="2"/>
      <c r="G7" s="1"/>
      <c r="H7" s="1"/>
      <c r="I7" s="1"/>
      <c r="J7" s="1"/>
      <c r="K7" s="1"/>
    </row>
    <row r="8" spans="1:11" x14ac:dyDescent="0.25">
      <c r="B8" s="1"/>
      <c r="C8" s="2"/>
      <c r="D8" s="2"/>
      <c r="E8" s="2"/>
      <c r="F8" s="2"/>
      <c r="G8" s="1"/>
      <c r="H8" s="1"/>
      <c r="I8" s="1"/>
      <c r="J8" s="1"/>
      <c r="K8" s="1"/>
    </row>
    <row r="9" spans="1:11" x14ac:dyDescent="0.25">
      <c r="A9" s="3" t="s">
        <v>11</v>
      </c>
      <c r="B9" s="3" t="s">
        <v>3</v>
      </c>
      <c r="C9" s="4" t="s">
        <v>9</v>
      </c>
      <c r="D9" s="4"/>
      <c r="E9" s="4"/>
      <c r="F9" s="4"/>
      <c r="G9" s="3" t="s">
        <v>4</v>
      </c>
      <c r="H9" s="3" t="s">
        <v>6</v>
      </c>
      <c r="I9" s="3" t="s">
        <v>41</v>
      </c>
      <c r="J9" s="3" t="s">
        <v>43</v>
      </c>
      <c r="K9" s="3"/>
    </row>
    <row r="10" spans="1:11" x14ac:dyDescent="0.25">
      <c r="A10" s="3" t="s">
        <v>12</v>
      </c>
      <c r="B10" s="3"/>
      <c r="C10" s="6" t="s">
        <v>7</v>
      </c>
      <c r="D10" s="9" t="s">
        <v>34</v>
      </c>
      <c r="E10" s="7" t="s">
        <v>33</v>
      </c>
      <c r="F10" s="5" t="s">
        <v>8</v>
      </c>
      <c r="G10" s="3" t="s">
        <v>51</v>
      </c>
      <c r="H10" s="3"/>
      <c r="I10" s="3" t="s">
        <v>42</v>
      </c>
      <c r="J10" s="3"/>
      <c r="K10" s="3"/>
    </row>
    <row r="11" spans="1:11" x14ac:dyDescent="0.25">
      <c r="A11" s="1"/>
      <c r="B11" s="1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1"/>
      <c r="B12" s="1"/>
      <c r="C12" s="2"/>
      <c r="D12" s="2"/>
      <c r="E12" s="2"/>
      <c r="F12" s="2"/>
      <c r="G12" s="13"/>
      <c r="H12" s="1"/>
      <c r="I12" s="1"/>
      <c r="J12" s="1"/>
      <c r="K12" s="1"/>
    </row>
    <row r="13" spans="1:11" x14ac:dyDescent="0.25">
      <c r="A13" s="1" t="s">
        <v>10</v>
      </c>
      <c r="B13" s="1" t="s">
        <v>29</v>
      </c>
      <c r="C13" s="2">
        <f>'[1]2014'!F13</f>
        <v>857200</v>
      </c>
      <c r="D13" s="2"/>
      <c r="E13" s="2"/>
      <c r="F13" s="15">
        <f>SUM(C13:E13)</f>
        <v>857200</v>
      </c>
      <c r="G13" s="13">
        <v>3.0000000000000001E-3</v>
      </c>
      <c r="H13" s="1">
        <f>ROUND((G13*F13),2)</f>
        <v>2571.6</v>
      </c>
      <c r="I13" s="16">
        <v>11140.7</v>
      </c>
      <c r="J13" s="1">
        <f>H13-I13</f>
        <v>-8569.1</v>
      </c>
      <c r="K13" s="1"/>
    </row>
    <row r="14" spans="1:11" x14ac:dyDescent="0.25">
      <c r="A14" s="1" t="s">
        <v>14</v>
      </c>
      <c r="B14" s="1" t="s">
        <v>13</v>
      </c>
      <c r="C14" s="2">
        <f>'[1]2014'!F14</f>
        <v>5614500</v>
      </c>
      <c r="D14" s="2"/>
      <c r="E14" s="2"/>
      <c r="F14" s="15">
        <f>SUM(C14:E14)</f>
        <v>5614500</v>
      </c>
      <c r="G14" s="13">
        <v>0</v>
      </c>
      <c r="H14" s="1">
        <f t="shared" ref="H14:H25" si="0">ROUND((G14*F14),2)</f>
        <v>0</v>
      </c>
      <c r="I14" s="16">
        <v>6833.75</v>
      </c>
      <c r="J14" s="1">
        <f t="shared" ref="J14:J26" si="1">H14-I14</f>
        <v>-6833.75</v>
      </c>
      <c r="K14" s="1"/>
    </row>
    <row r="15" spans="1:11" x14ac:dyDescent="0.25">
      <c r="A15" s="1" t="s">
        <v>15</v>
      </c>
      <c r="B15" s="1" t="s">
        <v>16</v>
      </c>
      <c r="C15" s="2">
        <f>'[1]2014'!F15</f>
        <v>29000</v>
      </c>
      <c r="D15" s="2"/>
      <c r="E15" s="2"/>
      <c r="F15" s="15">
        <f t="shared" ref="F15:F21" si="2">SUM(C15:E15)</f>
        <v>29000</v>
      </c>
      <c r="G15" s="13">
        <v>0</v>
      </c>
      <c r="H15" s="1">
        <f t="shared" si="0"/>
        <v>0</v>
      </c>
      <c r="I15" s="16">
        <v>4328.8999999999996</v>
      </c>
      <c r="J15" s="1">
        <f t="shared" si="1"/>
        <v>-4328.8999999999996</v>
      </c>
      <c r="K15" s="1"/>
    </row>
    <row r="16" spans="1:11" x14ac:dyDescent="0.25">
      <c r="A16" s="1" t="s">
        <v>17</v>
      </c>
      <c r="B16" s="1" t="s">
        <v>18</v>
      </c>
      <c r="C16" s="2">
        <f>'[1]2014'!F16</f>
        <v>1611381</v>
      </c>
      <c r="D16" s="2"/>
      <c r="E16" s="2"/>
      <c r="F16" s="15">
        <f t="shared" si="2"/>
        <v>1611381</v>
      </c>
      <c r="G16" s="13">
        <v>4.0000000000000001E-3</v>
      </c>
      <c r="H16" s="1">
        <f t="shared" si="0"/>
        <v>6445.52</v>
      </c>
      <c r="I16" s="16">
        <v>32684.63</v>
      </c>
      <c r="J16" s="1">
        <f t="shared" si="1"/>
        <v>-26239.11</v>
      </c>
      <c r="K16" s="1"/>
    </row>
    <row r="17" spans="1:11" x14ac:dyDescent="0.25">
      <c r="A17" s="1" t="s">
        <v>20</v>
      </c>
      <c r="B17" s="1" t="s">
        <v>19</v>
      </c>
      <c r="C17" s="2">
        <f>'[1]2014'!F17</f>
        <v>0</v>
      </c>
      <c r="D17" s="2"/>
      <c r="E17" s="2"/>
      <c r="F17" s="15">
        <f t="shared" si="2"/>
        <v>0</v>
      </c>
      <c r="G17" s="13"/>
      <c r="H17" s="1">
        <f t="shared" si="0"/>
        <v>0</v>
      </c>
      <c r="I17" s="16"/>
      <c r="J17" s="1">
        <f t="shared" si="1"/>
        <v>0</v>
      </c>
      <c r="K17" s="1"/>
    </row>
    <row r="18" spans="1:11" x14ac:dyDescent="0.25">
      <c r="A18" s="1" t="s">
        <v>21</v>
      </c>
      <c r="B18" s="1" t="s">
        <v>22</v>
      </c>
      <c r="C18" s="2">
        <f>'[1]2014'!F18</f>
        <v>0</v>
      </c>
      <c r="D18" s="2"/>
      <c r="E18" s="2"/>
      <c r="F18" s="15">
        <f t="shared" si="2"/>
        <v>0</v>
      </c>
      <c r="G18" s="13"/>
      <c r="H18" s="1">
        <f t="shared" si="0"/>
        <v>0</v>
      </c>
      <c r="I18" s="16"/>
      <c r="J18" s="1">
        <f t="shared" si="1"/>
        <v>0</v>
      </c>
      <c r="K18" s="1"/>
    </row>
    <row r="19" spans="1:11" x14ac:dyDescent="0.25">
      <c r="A19" s="1" t="s">
        <v>24</v>
      </c>
      <c r="B19" s="1" t="s">
        <v>23</v>
      </c>
      <c r="C19" s="2">
        <f>'[1]2014'!F19</f>
        <v>0</v>
      </c>
      <c r="D19" s="2"/>
      <c r="E19" s="2"/>
      <c r="F19" s="15">
        <f t="shared" si="2"/>
        <v>0</v>
      </c>
      <c r="G19" s="13">
        <v>0.18</v>
      </c>
      <c r="H19" s="1">
        <f t="shared" si="0"/>
        <v>0</v>
      </c>
      <c r="I19" s="16"/>
      <c r="J19" s="1">
        <f t="shared" si="1"/>
        <v>0</v>
      </c>
      <c r="K19" s="1"/>
    </row>
    <row r="20" spans="1:11" x14ac:dyDescent="0.25">
      <c r="A20" s="1" t="s">
        <v>25</v>
      </c>
      <c r="B20" s="1" t="s">
        <v>26</v>
      </c>
      <c r="C20" s="2">
        <f>'[1]2014'!F20</f>
        <v>0</v>
      </c>
      <c r="D20" s="2"/>
      <c r="E20" s="2"/>
      <c r="F20" s="15">
        <f t="shared" si="2"/>
        <v>0</v>
      </c>
      <c r="G20" s="13"/>
      <c r="H20" s="1">
        <f t="shared" si="0"/>
        <v>0</v>
      </c>
      <c r="I20" s="16"/>
      <c r="J20" s="1">
        <f t="shared" si="1"/>
        <v>0</v>
      </c>
      <c r="K20" s="1"/>
    </row>
    <row r="21" spans="1:11" x14ac:dyDescent="0.25">
      <c r="A21" s="1" t="s">
        <v>28</v>
      </c>
      <c r="B21" s="1" t="s">
        <v>27</v>
      </c>
      <c r="C21" s="2">
        <f>'[1]2014'!F21</f>
        <v>0</v>
      </c>
      <c r="D21" s="2"/>
      <c r="E21" s="2"/>
      <c r="F21" s="15">
        <f t="shared" si="2"/>
        <v>0</v>
      </c>
      <c r="G21" s="13"/>
      <c r="H21" s="1">
        <f t="shared" si="0"/>
        <v>0</v>
      </c>
      <c r="I21" s="16"/>
      <c r="J21" s="1">
        <f t="shared" si="1"/>
        <v>0</v>
      </c>
      <c r="K21" s="1"/>
    </row>
    <row r="22" spans="1:11" x14ac:dyDescent="0.25">
      <c r="A22" s="1" t="s">
        <v>35</v>
      </c>
      <c r="B22" s="1" t="s">
        <v>38</v>
      </c>
      <c r="C22" s="2">
        <f>'[1]2014'!F22</f>
        <v>40000</v>
      </c>
      <c r="D22" s="2"/>
      <c r="E22" s="2"/>
      <c r="F22" s="15">
        <f>SUM(C22:E22)</f>
        <v>40000</v>
      </c>
      <c r="G22" s="13">
        <v>1.2E-2</v>
      </c>
      <c r="H22" s="1">
        <f t="shared" si="0"/>
        <v>480</v>
      </c>
      <c r="I22" s="16">
        <v>3619.95</v>
      </c>
      <c r="J22" s="1">
        <f t="shared" si="1"/>
        <v>-3139.95</v>
      </c>
      <c r="K22" s="1"/>
    </row>
    <row r="23" spans="1:11" x14ac:dyDescent="0.25">
      <c r="A23" s="1" t="s">
        <v>36</v>
      </c>
      <c r="B23" s="1" t="s">
        <v>39</v>
      </c>
      <c r="C23" s="2">
        <f>'[1]2014'!F23</f>
        <v>0</v>
      </c>
      <c r="D23" s="2"/>
      <c r="E23" s="2"/>
      <c r="F23" s="2">
        <f t="shared" ref="F23:F26" si="3">SUM(C23:E23)</f>
        <v>0</v>
      </c>
      <c r="G23" s="13"/>
      <c r="H23" s="1">
        <f t="shared" si="0"/>
        <v>0</v>
      </c>
      <c r="I23" s="16"/>
      <c r="J23" s="1">
        <f t="shared" si="1"/>
        <v>0</v>
      </c>
      <c r="K23" s="1"/>
    </row>
    <row r="24" spans="1:11" x14ac:dyDescent="0.25">
      <c r="A24" s="1" t="s">
        <v>37</v>
      </c>
      <c r="B24" s="1" t="s">
        <v>40</v>
      </c>
      <c r="C24" s="2">
        <f>'[1]2014'!F24</f>
        <v>0</v>
      </c>
      <c r="D24" s="2"/>
      <c r="E24" s="2"/>
      <c r="F24" s="2">
        <f t="shared" si="3"/>
        <v>0</v>
      </c>
      <c r="G24" s="13"/>
      <c r="H24" s="1">
        <f t="shared" si="0"/>
        <v>0</v>
      </c>
      <c r="I24" s="16"/>
      <c r="J24" s="1">
        <f t="shared" si="1"/>
        <v>0</v>
      </c>
      <c r="K24" s="1"/>
    </row>
    <row r="25" spans="1:11" x14ac:dyDescent="0.25">
      <c r="A25" s="1" t="s">
        <v>46</v>
      </c>
      <c r="B25" s="1" t="s">
        <v>47</v>
      </c>
      <c r="C25" s="2"/>
      <c r="D25" s="2">
        <v>282500</v>
      </c>
      <c r="E25" s="2"/>
      <c r="F25" s="2">
        <f t="shared" si="3"/>
        <v>282500</v>
      </c>
      <c r="G25" s="13">
        <v>2.1000000000000001E-2</v>
      </c>
      <c r="H25" s="1">
        <f t="shared" si="0"/>
        <v>5932.5</v>
      </c>
      <c r="I25" s="16">
        <v>6517.45</v>
      </c>
      <c r="J25" s="1">
        <f t="shared" si="1"/>
        <v>-584.94999999999982</v>
      </c>
      <c r="K25" s="1"/>
    </row>
    <row r="26" spans="1:11" x14ac:dyDescent="0.25">
      <c r="A26" s="1"/>
      <c r="B26" s="1"/>
      <c r="C26" s="2"/>
      <c r="D26" s="2"/>
      <c r="E26" s="2"/>
      <c r="F26" s="2">
        <f t="shared" si="3"/>
        <v>0</v>
      </c>
      <c r="G26" s="13"/>
      <c r="H26" s="1">
        <v>39080.29</v>
      </c>
      <c r="I26" s="1"/>
      <c r="J26" s="1">
        <f t="shared" si="1"/>
        <v>39080.29</v>
      </c>
      <c r="K26" s="1"/>
    </row>
    <row r="27" spans="1:11" x14ac:dyDescent="0.25">
      <c r="A27" s="1"/>
      <c r="B27" s="1"/>
      <c r="C27" s="2"/>
      <c r="D27" s="2"/>
      <c r="E27" s="2"/>
      <c r="F27" s="2"/>
      <c r="G27" s="13"/>
      <c r="H27" s="1"/>
      <c r="I27" s="1"/>
      <c r="J27" s="1"/>
      <c r="K27" s="1"/>
    </row>
    <row r="28" spans="1:11" ht="15.75" thickBot="1" x14ac:dyDescent="0.3">
      <c r="A28" s="1"/>
      <c r="B28" s="1"/>
      <c r="C28" s="2"/>
      <c r="D28" s="2"/>
      <c r="E28" s="2"/>
      <c r="F28" s="2"/>
      <c r="G28" s="13"/>
      <c r="H28" s="14">
        <f>SUM(H12:H27)</f>
        <v>54509.91</v>
      </c>
      <c r="I28" s="11">
        <f>SUM(I12:I27)</f>
        <v>65125.37999999999</v>
      </c>
      <c r="J28" s="17">
        <f>SUM(J12:J27)</f>
        <v>-10615.469999999994</v>
      </c>
      <c r="K28" s="1"/>
    </row>
    <row r="29" spans="1:11" ht="15.75" thickTop="1" x14ac:dyDescent="0.25">
      <c r="B29" s="1"/>
      <c r="C29" s="2"/>
      <c r="D29" s="2"/>
      <c r="E29" s="2"/>
      <c r="F29" s="2"/>
      <c r="G29" s="1"/>
      <c r="H29" s="1"/>
      <c r="I29" s="1"/>
      <c r="J29" s="1"/>
      <c r="K29" s="1"/>
    </row>
    <row r="30" spans="1:11" x14ac:dyDescent="0.25">
      <c r="B30" s="1" t="s">
        <v>32</v>
      </c>
      <c r="C30" s="2"/>
      <c r="D30" s="2"/>
      <c r="E30" s="2"/>
      <c r="F30" s="2"/>
      <c r="G30" s="1"/>
      <c r="H30" s="1"/>
      <c r="I30" s="1"/>
      <c r="J30" s="1"/>
      <c r="K30" s="1"/>
    </row>
    <row r="31" spans="1:11" x14ac:dyDescent="0.25">
      <c r="B31" s="1"/>
      <c r="C31" s="2"/>
      <c r="D31" s="2"/>
      <c r="E31" s="2"/>
      <c r="F31" s="2"/>
      <c r="G31" s="1"/>
      <c r="H31" s="1"/>
      <c r="I31" s="1"/>
      <c r="J31" s="1"/>
      <c r="K31" s="1"/>
    </row>
    <row r="32" spans="1:11" x14ac:dyDescent="0.25">
      <c r="B32" s="1"/>
      <c r="C32" s="2"/>
      <c r="D32" s="2"/>
      <c r="E32" s="2"/>
      <c r="F32" s="2"/>
      <c r="G32" s="1" t="s">
        <v>52</v>
      </c>
      <c r="H32" s="1"/>
      <c r="I32" s="1"/>
      <c r="J32" s="1">
        <f>'2014'!I36</f>
        <v>-49833.35</v>
      </c>
      <c r="K32" s="1"/>
    </row>
    <row r="33" spans="2:11" x14ac:dyDescent="0.25">
      <c r="B33" s="1"/>
      <c r="C33" s="2"/>
      <c r="D33" s="2"/>
      <c r="E33" s="2"/>
      <c r="F33" s="2"/>
      <c r="G33" s="1"/>
      <c r="H33" s="1"/>
      <c r="I33" s="1"/>
      <c r="J33" s="1"/>
      <c r="K33" s="1"/>
    </row>
    <row r="34" spans="2:11" ht="15.75" thickBot="1" x14ac:dyDescent="0.3">
      <c r="B34" s="1"/>
      <c r="C34" s="2"/>
      <c r="D34" s="2"/>
      <c r="E34" s="2"/>
      <c r="F34" s="2"/>
      <c r="G34" s="1" t="s">
        <v>45</v>
      </c>
      <c r="H34" s="1"/>
      <c r="I34" s="1"/>
      <c r="J34" s="19">
        <f>J28-J32</f>
        <v>39217.880000000005</v>
      </c>
      <c r="K34" s="1"/>
    </row>
    <row r="35" spans="2:11" ht="15.75" thickTop="1" x14ac:dyDescent="0.25">
      <c r="B35" s="1"/>
      <c r="C35" s="2"/>
      <c r="D35" s="2"/>
      <c r="E35" s="2"/>
      <c r="F35" s="2"/>
      <c r="G35" s="1"/>
      <c r="H35" s="1"/>
      <c r="I35" s="1"/>
      <c r="J35" s="1"/>
      <c r="K35" s="1"/>
    </row>
    <row r="36" spans="2:11" x14ac:dyDescent="0.25">
      <c r="B36" s="1" t="s">
        <v>53</v>
      </c>
      <c r="C36" s="2"/>
      <c r="D36" s="2"/>
      <c r="E36" s="2"/>
      <c r="F36" s="2"/>
      <c r="G36" s="1"/>
      <c r="H36" s="1"/>
      <c r="I36" s="18">
        <v>-10615.47</v>
      </c>
      <c r="J36" s="1"/>
      <c r="K36" s="1"/>
    </row>
    <row r="37" spans="2:11" ht="15.75" thickBot="1" x14ac:dyDescent="0.3">
      <c r="B37" s="1"/>
      <c r="C37" s="2"/>
      <c r="D37" s="2"/>
      <c r="E37" s="2"/>
      <c r="F37" s="2"/>
      <c r="G37" s="1"/>
      <c r="H37" s="1"/>
      <c r="I37" s="14">
        <f>SUM(I28:I36)</f>
        <v>54509.909999999989</v>
      </c>
      <c r="J37" s="1"/>
      <c r="K37" s="1"/>
    </row>
    <row r="38" spans="2:11" ht="15.75" thickTop="1" x14ac:dyDescent="0.25">
      <c r="B38" s="1"/>
      <c r="C38" s="2"/>
      <c r="D38" s="2"/>
      <c r="E38" s="2"/>
      <c r="F38" s="2"/>
      <c r="G38" s="1"/>
      <c r="H38" s="1"/>
      <c r="I38" s="1"/>
      <c r="J38" s="1"/>
      <c r="K38" s="1"/>
    </row>
    <row r="39" spans="2:11" x14ac:dyDescent="0.25">
      <c r="B39" s="1"/>
      <c r="C39" s="2"/>
      <c r="D39" s="2"/>
      <c r="E39" s="2"/>
      <c r="F39" s="2"/>
      <c r="G39" s="1"/>
      <c r="H39" s="1"/>
      <c r="I39" s="1"/>
      <c r="J39" s="1"/>
      <c r="K39" s="1"/>
    </row>
    <row r="40" spans="2:11" x14ac:dyDescent="0.25">
      <c r="B40" s="1"/>
      <c r="C40" s="2"/>
      <c r="D40" s="2"/>
      <c r="E40" s="2"/>
      <c r="F40" s="2"/>
      <c r="G40" s="1"/>
      <c r="H40" s="1"/>
      <c r="I40" s="1"/>
      <c r="J40" s="1"/>
      <c r="K40" s="1"/>
    </row>
    <row r="41" spans="2:11" x14ac:dyDescent="0.25">
      <c r="B41" s="1"/>
      <c r="C41" s="2"/>
      <c r="D41" s="2"/>
      <c r="E41" s="2"/>
      <c r="F41" s="2"/>
      <c r="G41" s="1"/>
      <c r="H41" s="1"/>
      <c r="I41" s="1"/>
      <c r="J41" s="1"/>
      <c r="K41" s="1"/>
    </row>
  </sheetData>
  <printOptions horizontalCentered="1"/>
  <pageMargins left="0.19685039370078741" right="0.19685039370078741" top="0.19685039370078741" bottom="0.19685039370078741" header="0.31496062992125984" footer="3.937007874015748E-2"/>
  <pageSetup paperSize="9" orientation="landscape" horizontalDpi="0" verticalDpi="0" r:id="rId1"/>
  <headerFoot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63"/>
  <sheetViews>
    <sheetView topLeftCell="A9" workbookViewId="0">
      <selection activeCell="G31" sqref="G31"/>
    </sheetView>
  </sheetViews>
  <sheetFormatPr defaultRowHeight="15" x14ac:dyDescent="0.25"/>
  <cols>
    <col min="2" max="2" width="23.5703125" customWidth="1"/>
    <col min="3" max="3" width="12.140625" customWidth="1"/>
    <col min="5" max="5" width="10.5703125" bestFit="1" customWidth="1"/>
    <col min="6" max="6" width="12.28515625" customWidth="1"/>
    <col min="7" max="7" width="16" customWidth="1"/>
    <col min="8" max="8" width="12.28515625" customWidth="1"/>
    <col min="9" max="9" width="13.42578125" customWidth="1"/>
    <col min="10" max="10" width="12.5703125" customWidth="1"/>
    <col min="13" max="13" width="17.28515625" customWidth="1"/>
  </cols>
  <sheetData>
    <row r="2" spans="2:13" x14ac:dyDescent="0.25">
      <c r="B2" s="7" t="s">
        <v>0</v>
      </c>
      <c r="C2" s="2"/>
      <c r="D2" s="2"/>
      <c r="E2" s="2"/>
      <c r="F2" s="2"/>
      <c r="G2" s="1"/>
      <c r="H2" s="1"/>
      <c r="I2" s="1"/>
      <c r="J2" s="1"/>
      <c r="K2" s="1"/>
    </row>
    <row r="3" spans="2:13" x14ac:dyDescent="0.25">
      <c r="B3" s="7"/>
      <c r="C3" s="2"/>
      <c r="D3" s="2"/>
      <c r="E3" s="2"/>
      <c r="F3" s="2"/>
      <c r="G3" s="1"/>
      <c r="H3" s="1"/>
      <c r="I3" s="1"/>
      <c r="J3" s="1"/>
      <c r="K3" s="1"/>
    </row>
    <row r="4" spans="2:13" x14ac:dyDescent="0.25">
      <c r="B4" s="7" t="s">
        <v>48</v>
      </c>
      <c r="C4" s="2"/>
      <c r="D4" s="2"/>
      <c r="E4" s="2"/>
      <c r="F4" s="2"/>
      <c r="G4" s="1"/>
      <c r="H4" s="1"/>
      <c r="I4" s="1"/>
      <c r="J4" s="1"/>
      <c r="K4" s="1"/>
    </row>
    <row r="5" spans="2:13" x14ac:dyDescent="0.25">
      <c r="B5" s="7"/>
      <c r="C5" s="2"/>
      <c r="D5" s="2"/>
      <c r="E5" s="2"/>
      <c r="F5" s="2"/>
      <c r="G5" s="1"/>
      <c r="H5" s="1"/>
      <c r="I5" s="1"/>
      <c r="J5" s="1"/>
      <c r="K5" s="1"/>
    </row>
    <row r="6" spans="2:13" x14ac:dyDescent="0.25">
      <c r="B6" s="7" t="s">
        <v>2</v>
      </c>
      <c r="C6" s="2"/>
      <c r="D6" s="2"/>
      <c r="E6" s="2"/>
      <c r="F6" s="2"/>
      <c r="G6" s="1"/>
      <c r="H6" s="1"/>
      <c r="I6" s="1"/>
      <c r="J6" s="1"/>
      <c r="K6" s="1"/>
    </row>
    <row r="7" spans="2:13" x14ac:dyDescent="0.25">
      <c r="B7" s="1"/>
      <c r="C7" s="2"/>
      <c r="D7" s="2"/>
      <c r="E7" s="2"/>
      <c r="F7" s="2"/>
      <c r="G7" s="1"/>
      <c r="H7" s="1"/>
      <c r="I7" s="1"/>
      <c r="J7" s="1"/>
      <c r="K7" s="1"/>
    </row>
    <row r="8" spans="2:13" x14ac:dyDescent="0.25">
      <c r="B8" s="1"/>
      <c r="C8" s="2"/>
      <c r="D8" s="2"/>
      <c r="E8" s="2"/>
      <c r="F8" s="2"/>
      <c r="G8" s="1"/>
      <c r="H8" s="1"/>
      <c r="I8" s="1"/>
      <c r="J8" s="1"/>
      <c r="K8" s="1"/>
    </row>
    <row r="9" spans="2:13" x14ac:dyDescent="0.25">
      <c r="B9" s="3" t="s">
        <v>3</v>
      </c>
      <c r="C9" s="4" t="s">
        <v>9</v>
      </c>
      <c r="D9" s="4"/>
      <c r="E9" s="4"/>
      <c r="F9" s="4"/>
      <c r="G9" s="3"/>
      <c r="H9" s="3" t="s">
        <v>6</v>
      </c>
      <c r="I9" s="3" t="s">
        <v>41</v>
      </c>
      <c r="J9" s="3" t="s">
        <v>43</v>
      </c>
      <c r="K9" s="3"/>
    </row>
    <row r="10" spans="2:13" x14ac:dyDescent="0.25">
      <c r="B10" s="3"/>
      <c r="C10" s="6" t="s">
        <v>7</v>
      </c>
      <c r="D10" s="9" t="s">
        <v>34</v>
      </c>
      <c r="E10" s="7" t="s">
        <v>33</v>
      </c>
      <c r="F10" s="5" t="s">
        <v>8</v>
      </c>
      <c r="G10" s="3"/>
      <c r="H10" s="3" t="s">
        <v>62</v>
      </c>
      <c r="I10" s="3" t="s">
        <v>42</v>
      </c>
      <c r="J10" s="3"/>
      <c r="K10" s="3"/>
    </row>
    <row r="11" spans="2:13" x14ac:dyDescent="0.25">
      <c r="B11" s="1"/>
      <c r="C11" s="2"/>
      <c r="D11" s="2"/>
      <c r="E11" s="2"/>
      <c r="F11" s="2"/>
      <c r="G11" s="1"/>
      <c r="H11" s="1"/>
      <c r="I11" s="1"/>
      <c r="J11" s="1"/>
      <c r="K11" s="1"/>
    </row>
    <row r="12" spans="2:13" x14ac:dyDescent="0.25">
      <c r="B12" s="1"/>
      <c r="C12" s="2"/>
      <c r="D12" s="2"/>
      <c r="E12" s="2"/>
      <c r="F12" s="2"/>
      <c r="G12" s="13"/>
      <c r="H12" s="1"/>
      <c r="I12" s="1"/>
      <c r="J12" s="1"/>
      <c r="K12" s="1"/>
      <c r="M12" s="1"/>
    </row>
    <row r="13" spans="2:13" x14ac:dyDescent="0.25">
      <c r="B13" s="1" t="s">
        <v>29</v>
      </c>
      <c r="C13" s="2">
        <f>'2014'!F13</f>
        <v>857200</v>
      </c>
      <c r="D13" s="2"/>
      <c r="E13" s="2">
        <v>-857200</v>
      </c>
      <c r="F13" s="15">
        <f>SUM(C13:E13)</f>
        <v>0</v>
      </c>
      <c r="G13" s="13"/>
      <c r="H13" s="16"/>
      <c r="I13" s="16"/>
      <c r="J13" s="1">
        <f>H13-I13</f>
        <v>0</v>
      </c>
      <c r="K13" s="1"/>
      <c r="M13" s="1"/>
    </row>
    <row r="14" spans="2:13" x14ac:dyDescent="0.25">
      <c r="B14" s="1" t="s">
        <v>13</v>
      </c>
      <c r="C14" s="2">
        <f>'2014'!F14</f>
        <v>5614500</v>
      </c>
      <c r="D14" s="2"/>
      <c r="E14" s="2">
        <v>-5614500</v>
      </c>
      <c r="F14" s="15">
        <f>SUM(C14:E14)</f>
        <v>0</v>
      </c>
      <c r="G14" s="13"/>
      <c r="H14" s="16"/>
      <c r="I14" s="16"/>
      <c r="J14" s="1">
        <f t="shared" ref="J14:J18" si="0">H14-I14</f>
        <v>0</v>
      </c>
      <c r="K14" s="1"/>
      <c r="M14" s="1"/>
    </row>
    <row r="15" spans="2:13" x14ac:dyDescent="0.25">
      <c r="B15" s="1" t="s">
        <v>16</v>
      </c>
      <c r="C15" s="2">
        <f>'2014'!F15</f>
        <v>29000</v>
      </c>
      <c r="D15" s="2">
        <v>21980</v>
      </c>
      <c r="E15" s="2"/>
      <c r="F15" s="24">
        <f t="shared" ref="F15:F17" si="1">SUM(C15:E15)</f>
        <v>50980</v>
      </c>
      <c r="G15" s="13"/>
      <c r="H15" s="16">
        <v>254.9</v>
      </c>
      <c r="I15" s="16">
        <v>4328.8999999999996</v>
      </c>
      <c r="J15" s="1">
        <f t="shared" si="0"/>
        <v>-4073.9999999999995</v>
      </c>
      <c r="K15" s="1"/>
      <c r="M15" s="1"/>
    </row>
    <row r="16" spans="2:13" x14ac:dyDescent="0.25">
      <c r="B16" s="1" t="s">
        <v>18</v>
      </c>
      <c r="C16" s="2">
        <f>'2014'!F16</f>
        <v>1611381</v>
      </c>
      <c r="D16" s="2"/>
      <c r="E16" s="2">
        <v>-1611381</v>
      </c>
      <c r="F16" s="15">
        <f t="shared" si="1"/>
        <v>0</v>
      </c>
      <c r="G16" s="13"/>
      <c r="H16" s="16"/>
      <c r="I16" s="16"/>
      <c r="J16" s="1">
        <f t="shared" si="0"/>
        <v>0</v>
      </c>
      <c r="K16" s="1"/>
      <c r="M16" s="1"/>
    </row>
    <row r="17" spans="1:13" x14ac:dyDescent="0.25">
      <c r="B17" s="1" t="s">
        <v>54</v>
      </c>
      <c r="C17" s="2">
        <v>700</v>
      </c>
      <c r="D17" s="2"/>
      <c r="E17" s="2"/>
      <c r="F17" s="24">
        <f t="shared" si="1"/>
        <v>700</v>
      </c>
      <c r="G17" s="13"/>
      <c r="H17" s="16">
        <v>37.799999999999997</v>
      </c>
      <c r="I17" s="16">
        <v>70</v>
      </c>
      <c r="J17" s="1">
        <f t="shared" si="0"/>
        <v>-32.200000000000003</v>
      </c>
      <c r="K17" s="1"/>
      <c r="M17" s="1"/>
    </row>
    <row r="18" spans="1:13" x14ac:dyDescent="0.25">
      <c r="B18" s="1" t="s">
        <v>38</v>
      </c>
      <c r="C18" s="2">
        <f>'2014'!F22</f>
        <v>40000</v>
      </c>
      <c r="D18" s="2"/>
      <c r="E18" s="2">
        <v>-40000</v>
      </c>
      <c r="F18" s="15">
        <f>SUM(C18:E18)</f>
        <v>0</v>
      </c>
      <c r="G18" s="13"/>
      <c r="H18" s="16"/>
      <c r="I18" s="16"/>
      <c r="J18" s="1">
        <f t="shared" si="0"/>
        <v>0</v>
      </c>
      <c r="K18" s="1"/>
      <c r="M18" s="1"/>
    </row>
    <row r="19" spans="1:13" x14ac:dyDescent="0.25">
      <c r="B19" s="1"/>
      <c r="C19" s="2"/>
      <c r="D19" s="2"/>
      <c r="E19" s="2"/>
      <c r="F19" s="15"/>
      <c r="G19" s="13"/>
      <c r="H19" s="16"/>
      <c r="I19" s="16"/>
      <c r="J19" s="1"/>
      <c r="K19" s="1"/>
      <c r="M19" s="1"/>
    </row>
    <row r="20" spans="1:13" x14ac:dyDescent="0.25">
      <c r="B20" s="1"/>
      <c r="C20" s="2"/>
      <c r="D20" s="2"/>
      <c r="E20" s="2"/>
      <c r="F20" s="15"/>
      <c r="G20" s="13"/>
      <c r="H20" s="16"/>
      <c r="I20" s="16"/>
      <c r="J20" s="1"/>
      <c r="K20" s="1"/>
      <c r="M20" s="1"/>
    </row>
    <row r="21" spans="1:13" x14ac:dyDescent="0.25">
      <c r="B21" s="1"/>
      <c r="C21" s="2"/>
      <c r="D21" s="2"/>
      <c r="E21" s="2"/>
      <c r="F21" s="2"/>
      <c r="G21" s="13"/>
      <c r="H21" s="16"/>
      <c r="I21" s="16"/>
      <c r="J21" s="1"/>
      <c r="K21" s="1"/>
      <c r="M21" s="1"/>
    </row>
    <row r="22" spans="1:13" x14ac:dyDescent="0.25">
      <c r="B22" s="1"/>
      <c r="C22" s="2"/>
      <c r="D22" s="2"/>
      <c r="E22" s="2"/>
      <c r="F22" s="2"/>
      <c r="G22" s="13"/>
      <c r="H22" s="16"/>
      <c r="I22" s="16"/>
      <c r="J22" s="1"/>
      <c r="K22" s="1"/>
      <c r="M22" s="1"/>
    </row>
    <row r="23" spans="1:13" x14ac:dyDescent="0.25">
      <c r="B23" s="1"/>
      <c r="C23" s="2"/>
      <c r="D23" s="2"/>
      <c r="E23" s="2"/>
      <c r="F23" s="2"/>
      <c r="G23" s="13"/>
      <c r="H23" s="16"/>
      <c r="I23" s="16"/>
      <c r="J23" s="1"/>
      <c r="K23" s="1"/>
      <c r="M23" s="1"/>
    </row>
    <row r="24" spans="1:13" x14ac:dyDescent="0.25">
      <c r="B24" s="1"/>
      <c r="C24" s="2"/>
      <c r="D24" s="2"/>
      <c r="E24" s="2"/>
      <c r="F24" s="2"/>
      <c r="G24" s="13"/>
      <c r="H24" s="16"/>
      <c r="I24" s="16"/>
      <c r="J24" s="1"/>
      <c r="K24" s="1"/>
      <c r="M24" s="1"/>
    </row>
    <row r="25" spans="1:13" x14ac:dyDescent="0.25">
      <c r="B25" s="1"/>
      <c r="C25" s="2"/>
      <c r="D25" s="2"/>
      <c r="E25" s="2"/>
      <c r="F25" s="2"/>
      <c r="G25" s="13"/>
      <c r="H25" s="1"/>
      <c r="I25" s="1"/>
      <c r="J25" s="1"/>
      <c r="K25" s="1"/>
      <c r="M25" s="1"/>
    </row>
    <row r="26" spans="1:13" x14ac:dyDescent="0.25">
      <c r="B26" s="1"/>
      <c r="C26" s="2"/>
      <c r="D26" s="2"/>
      <c r="E26" s="2"/>
      <c r="F26" s="2"/>
      <c r="G26" s="13"/>
      <c r="H26" s="1"/>
      <c r="I26" s="1"/>
      <c r="J26" s="1"/>
      <c r="K26" s="1"/>
      <c r="M26" s="1"/>
    </row>
    <row r="27" spans="1:13" ht="15.75" thickBot="1" x14ac:dyDescent="0.3">
      <c r="B27" s="1"/>
      <c r="C27" s="2"/>
      <c r="D27" s="2"/>
      <c r="E27" s="2"/>
      <c r="F27" s="2"/>
      <c r="G27" s="13"/>
      <c r="H27" s="14">
        <f>SUM(H12:H26)</f>
        <v>292.7</v>
      </c>
      <c r="I27" s="11">
        <f>SUM(I12:I26)</f>
        <v>4398.8999999999996</v>
      </c>
      <c r="J27" s="11">
        <f>SUM(J12:J26)</f>
        <v>-4106.2</v>
      </c>
      <c r="K27" s="1"/>
      <c r="M27" s="1"/>
    </row>
    <row r="28" spans="1:13" ht="15.75" thickTop="1" x14ac:dyDescent="0.25">
      <c r="B28" s="1"/>
      <c r="C28" s="2"/>
      <c r="D28" s="2"/>
      <c r="E28" s="2"/>
      <c r="F28" s="2"/>
      <c r="G28" s="1"/>
      <c r="H28" s="1"/>
      <c r="I28" s="1"/>
      <c r="J28" s="1"/>
      <c r="K28" s="1"/>
      <c r="M28" s="1"/>
    </row>
    <row r="29" spans="1:13" x14ac:dyDescent="0.25">
      <c r="A29" s="23"/>
      <c r="B29" s="1" t="s">
        <v>63</v>
      </c>
      <c r="C29" s="2"/>
      <c r="D29" s="2"/>
      <c r="E29" s="2"/>
      <c r="F29" s="2"/>
      <c r="G29" s="1"/>
      <c r="H29" s="1"/>
      <c r="I29" s="1"/>
      <c r="J29" s="1"/>
      <c r="K29" s="1"/>
      <c r="M29" s="1"/>
    </row>
    <row r="30" spans="1:13" ht="17.25" x14ac:dyDescent="0.4">
      <c r="B30" s="1"/>
      <c r="C30" s="2"/>
      <c r="D30" s="2"/>
      <c r="E30" s="2"/>
      <c r="F30" s="2"/>
      <c r="G30" s="3" t="s">
        <v>57</v>
      </c>
      <c r="H30" s="20"/>
      <c r="I30" s="1"/>
      <c r="J30" s="1"/>
      <c r="K30" s="1"/>
      <c r="M30" s="1"/>
    </row>
    <row r="31" spans="1:13" x14ac:dyDescent="0.25">
      <c r="B31" s="1"/>
      <c r="C31" s="2"/>
      <c r="D31" s="2"/>
      <c r="E31" s="2"/>
      <c r="F31" s="2"/>
      <c r="G31" s="1" t="s">
        <v>49</v>
      </c>
      <c r="H31" s="1"/>
      <c r="I31" s="1"/>
      <c r="J31" s="1">
        <v>-10615.47</v>
      </c>
      <c r="K31" s="1"/>
      <c r="M31" s="1"/>
    </row>
    <row r="32" spans="1:13" x14ac:dyDescent="0.25">
      <c r="B32" s="1"/>
      <c r="C32" s="2"/>
      <c r="D32" s="2"/>
      <c r="E32" s="2"/>
      <c r="F32" s="2"/>
      <c r="G32" s="1"/>
      <c r="H32" s="1"/>
      <c r="I32" s="1"/>
      <c r="J32" s="1"/>
      <c r="K32" s="1"/>
      <c r="M32" s="1"/>
    </row>
    <row r="33" spans="2:13" x14ac:dyDescent="0.25">
      <c r="B33" s="1"/>
      <c r="C33" s="2"/>
      <c r="D33" s="2"/>
      <c r="E33" s="2"/>
      <c r="F33" s="2"/>
      <c r="G33" s="1" t="s">
        <v>58</v>
      </c>
      <c r="H33" s="1"/>
      <c r="I33" s="1"/>
      <c r="J33" s="21">
        <f>J27-J31</f>
        <v>6509.2699999999995</v>
      </c>
      <c r="K33" s="1"/>
    </row>
    <row r="34" spans="2:13" x14ac:dyDescent="0.25">
      <c r="B34" s="1"/>
      <c r="C34" s="2"/>
      <c r="D34" s="2"/>
      <c r="E34" s="2"/>
      <c r="F34" s="2"/>
      <c r="G34" s="1"/>
      <c r="H34" s="1"/>
      <c r="I34" s="1"/>
      <c r="J34" s="1"/>
      <c r="K34" s="1"/>
    </row>
    <row r="35" spans="2:13" ht="15.75" thickBot="1" x14ac:dyDescent="0.3">
      <c r="B35" s="1"/>
      <c r="C35" s="2"/>
      <c r="D35" s="2"/>
      <c r="E35" s="2"/>
      <c r="F35" s="2"/>
      <c r="G35" s="1" t="s">
        <v>56</v>
      </c>
      <c r="H35" s="1"/>
      <c r="J35" s="11">
        <f>J27</f>
        <v>-4106.2</v>
      </c>
      <c r="K35" s="1"/>
    </row>
    <row r="36" spans="2:13" ht="15.75" thickTop="1" x14ac:dyDescent="0.25">
      <c r="B36" s="1"/>
      <c r="C36" s="2"/>
      <c r="D36" s="2"/>
      <c r="E36" s="2"/>
      <c r="F36" s="2"/>
      <c r="G36" s="1"/>
      <c r="H36" s="1"/>
      <c r="J36" s="22"/>
      <c r="K36" s="1"/>
    </row>
    <row r="37" spans="2:13" ht="15.75" thickBot="1" x14ac:dyDescent="0.3">
      <c r="B37" s="1"/>
      <c r="C37" s="2"/>
      <c r="D37" s="2"/>
      <c r="E37" s="2"/>
      <c r="F37" s="2"/>
      <c r="G37" s="3" t="s">
        <v>59</v>
      </c>
      <c r="H37" s="3"/>
      <c r="J37" s="14">
        <f>I27+J35</f>
        <v>292.69999999999982</v>
      </c>
      <c r="K37" s="1"/>
    </row>
    <row r="38" spans="2:13" ht="15.75" thickTop="1" x14ac:dyDescent="0.25">
      <c r="B38" s="1"/>
      <c r="C38" s="2"/>
      <c r="D38" s="2"/>
      <c r="E38" s="2"/>
      <c r="F38" s="2"/>
      <c r="G38" s="1"/>
      <c r="H38" s="1"/>
      <c r="I38" s="1"/>
      <c r="J38" s="1"/>
      <c r="K38" s="1"/>
    </row>
    <row r="39" spans="2:13" x14ac:dyDescent="0.25">
      <c r="B39" s="1"/>
      <c r="C39" s="2"/>
      <c r="D39" s="2"/>
      <c r="E39" s="2"/>
      <c r="F39" s="2"/>
      <c r="G39" s="1"/>
      <c r="H39" s="1"/>
      <c r="I39" s="1"/>
      <c r="J39" s="1"/>
      <c r="K39" s="1"/>
      <c r="M39" s="13"/>
    </row>
    <row r="40" spans="2:13" x14ac:dyDescent="0.25">
      <c r="B40" s="1"/>
      <c r="C40" s="2"/>
      <c r="D40" s="2"/>
      <c r="E40" s="2"/>
      <c r="F40" s="2"/>
      <c r="G40" s="1"/>
      <c r="H40" s="1"/>
      <c r="I40" s="1"/>
      <c r="J40" s="1"/>
      <c r="K40" s="1"/>
      <c r="M40" s="13"/>
    </row>
    <row r="41" spans="2:13" x14ac:dyDescent="0.25">
      <c r="B41" s="1"/>
      <c r="C41" s="2"/>
      <c r="D41" s="2"/>
      <c r="E41" s="2"/>
      <c r="F41" s="2"/>
      <c r="G41" s="1"/>
      <c r="H41" s="1"/>
      <c r="I41" s="1"/>
      <c r="J41" s="1"/>
      <c r="K41" s="1"/>
      <c r="M41" s="13"/>
    </row>
    <row r="42" spans="2:13" x14ac:dyDescent="0.25">
      <c r="M42" s="13"/>
    </row>
    <row r="43" spans="2:13" x14ac:dyDescent="0.25">
      <c r="M43" s="13"/>
    </row>
    <row r="44" spans="2:13" x14ac:dyDescent="0.25">
      <c r="M44" s="13"/>
    </row>
    <row r="45" spans="2:13" x14ac:dyDescent="0.25">
      <c r="M45" s="13"/>
    </row>
    <row r="46" spans="2:13" x14ac:dyDescent="0.25">
      <c r="M46" s="13"/>
    </row>
    <row r="47" spans="2:13" x14ac:dyDescent="0.25">
      <c r="M47" s="13"/>
    </row>
    <row r="48" spans="2:13" x14ac:dyDescent="0.25">
      <c r="M48" s="13"/>
    </row>
    <row r="49" spans="13:13" x14ac:dyDescent="0.25">
      <c r="M49" s="13"/>
    </row>
    <row r="50" spans="13:13" x14ac:dyDescent="0.25">
      <c r="M50" s="13"/>
    </row>
    <row r="51" spans="13:13" x14ac:dyDescent="0.25">
      <c r="M51" s="13"/>
    </row>
    <row r="52" spans="13:13" x14ac:dyDescent="0.25">
      <c r="M52" s="13"/>
    </row>
    <row r="53" spans="13:13" x14ac:dyDescent="0.25">
      <c r="M53" s="13"/>
    </row>
    <row r="54" spans="13:13" x14ac:dyDescent="0.25">
      <c r="M54" s="13"/>
    </row>
    <row r="55" spans="13:13" x14ac:dyDescent="0.25">
      <c r="M55" s="13"/>
    </row>
    <row r="56" spans="13:13" x14ac:dyDescent="0.25">
      <c r="M56" s="13"/>
    </row>
    <row r="57" spans="13:13" x14ac:dyDescent="0.25">
      <c r="M57" s="13"/>
    </row>
    <row r="58" spans="13:13" x14ac:dyDescent="0.25">
      <c r="M58" s="13"/>
    </row>
    <row r="59" spans="13:13" x14ac:dyDescent="0.25">
      <c r="M59" s="13"/>
    </row>
    <row r="60" spans="13:13" x14ac:dyDescent="0.25">
      <c r="M60" s="13"/>
    </row>
    <row r="61" spans="13:13" x14ac:dyDescent="0.25">
      <c r="M61" s="13"/>
    </row>
    <row r="62" spans="13:13" x14ac:dyDescent="0.25">
      <c r="M62" s="13"/>
    </row>
    <row r="63" spans="13:13" x14ac:dyDescent="0.25">
      <c r="M63" s="13"/>
    </row>
  </sheetData>
  <pageMargins left="0.19685039370078741" right="0.19685039370078741" top="0.19685039370078741" bottom="0.19685039370078741" header="0.31496062992125984" footer="3.937007874015748E-2"/>
  <pageSetup paperSize="9" scale="77" orientation="portrait" horizontalDpi="0" verticalDpi="0" r:id="rId1"/>
  <headerFooter>
    <oddFooter>&amp;L\&amp;Z\&amp;F\&amp;A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53"/>
  <sheetViews>
    <sheetView topLeftCell="A7" workbookViewId="0">
      <selection activeCell="L21" sqref="L21"/>
    </sheetView>
  </sheetViews>
  <sheetFormatPr defaultRowHeight="15" x14ac:dyDescent="0.25"/>
  <cols>
    <col min="2" max="2" width="23.5703125" customWidth="1"/>
    <col min="3" max="3" width="10.7109375" customWidth="1"/>
    <col min="4" max="5" width="5.7109375" customWidth="1"/>
    <col min="6" max="6" width="10.7109375" customWidth="1"/>
    <col min="7" max="7" width="5.7109375" customWidth="1"/>
    <col min="8" max="8" width="10.7109375" customWidth="1"/>
    <col min="9" max="9" width="7.7109375" customWidth="1"/>
    <col min="10" max="12" width="10.7109375" customWidth="1"/>
    <col min="15" max="15" width="17.28515625" customWidth="1"/>
  </cols>
  <sheetData>
    <row r="2" spans="2:15" x14ac:dyDescent="0.25">
      <c r="B2" s="7" t="s">
        <v>0</v>
      </c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2:15" x14ac:dyDescent="0.25">
      <c r="B3" s="7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2:15" x14ac:dyDescent="0.25">
      <c r="B4" s="7" t="s">
        <v>60</v>
      </c>
      <c r="C4" s="2"/>
      <c r="D4" s="2"/>
      <c r="E4" s="2"/>
      <c r="F4" s="2"/>
      <c r="G4" s="2"/>
      <c r="H4" s="2"/>
      <c r="I4" s="1"/>
      <c r="J4" s="1"/>
      <c r="K4" s="1"/>
      <c r="L4" s="1"/>
      <c r="M4" s="1"/>
    </row>
    <row r="5" spans="2:15" x14ac:dyDescent="0.25">
      <c r="B5" s="7"/>
      <c r="C5" s="2"/>
      <c r="D5" s="2"/>
      <c r="E5" s="2"/>
      <c r="F5" s="2"/>
      <c r="G5" s="2"/>
      <c r="H5" s="2"/>
      <c r="I5" s="1"/>
      <c r="J5" s="1"/>
      <c r="K5" s="1"/>
      <c r="L5" s="1"/>
      <c r="M5" s="1"/>
    </row>
    <row r="6" spans="2:15" x14ac:dyDescent="0.25">
      <c r="B6" s="7" t="s">
        <v>2</v>
      </c>
      <c r="C6" s="2"/>
      <c r="D6" s="2"/>
      <c r="E6" s="2"/>
      <c r="F6" s="2"/>
      <c r="G6" s="2"/>
      <c r="H6" s="2"/>
      <c r="I6" s="1"/>
      <c r="J6" s="1"/>
      <c r="K6" s="1"/>
      <c r="L6" s="1"/>
      <c r="M6" s="1"/>
    </row>
    <row r="7" spans="2:15" x14ac:dyDescent="0.25">
      <c r="B7" s="1"/>
      <c r="C7" s="2"/>
      <c r="D7" s="2"/>
      <c r="E7" s="2"/>
      <c r="F7" s="2"/>
      <c r="G7" s="2"/>
      <c r="H7" s="2"/>
      <c r="I7" s="1"/>
      <c r="J7" s="1"/>
      <c r="K7" s="1"/>
      <c r="L7" s="1"/>
      <c r="M7" s="1"/>
    </row>
    <row r="8" spans="2:15" x14ac:dyDescent="0.25">
      <c r="B8" s="1"/>
      <c r="C8" s="2"/>
      <c r="D8" s="2"/>
      <c r="E8" s="2"/>
      <c r="F8" s="2"/>
      <c r="G8" s="2"/>
      <c r="H8" s="2"/>
      <c r="I8" s="1"/>
      <c r="J8" s="1"/>
      <c r="K8" s="1"/>
      <c r="L8" s="1"/>
      <c r="M8" s="1"/>
    </row>
    <row r="9" spans="2:15" x14ac:dyDescent="0.25">
      <c r="B9" s="3" t="s">
        <v>3</v>
      </c>
      <c r="C9" s="4" t="s">
        <v>9</v>
      </c>
      <c r="D9" s="4"/>
      <c r="E9" s="4"/>
      <c r="F9" s="4"/>
      <c r="G9" s="9"/>
      <c r="H9" s="9" t="s">
        <v>64</v>
      </c>
      <c r="I9" s="3"/>
      <c r="J9" s="3" t="s">
        <v>6</v>
      </c>
      <c r="K9" s="3" t="s">
        <v>65</v>
      </c>
      <c r="L9" s="3" t="s">
        <v>43</v>
      </c>
      <c r="M9" s="3"/>
    </row>
    <row r="10" spans="2:15" x14ac:dyDescent="0.25">
      <c r="B10" s="3"/>
      <c r="C10" s="6" t="s">
        <v>7</v>
      </c>
      <c r="D10" s="9" t="s">
        <v>34</v>
      </c>
      <c r="E10" s="7" t="s">
        <v>33</v>
      </c>
      <c r="F10" s="5" t="s">
        <v>8</v>
      </c>
      <c r="G10" s="9"/>
      <c r="H10" s="9" t="s">
        <v>66</v>
      </c>
      <c r="I10" s="3"/>
      <c r="J10" s="3"/>
      <c r="K10" s="3" t="s">
        <v>67</v>
      </c>
      <c r="L10" s="3"/>
      <c r="M10" s="3"/>
    </row>
    <row r="11" spans="2:15" x14ac:dyDescent="0.25">
      <c r="B11" s="1"/>
      <c r="C11" s="2"/>
      <c r="D11" s="2"/>
      <c r="E11" s="2"/>
      <c r="F11" s="2"/>
      <c r="G11" s="2"/>
      <c r="H11" s="2"/>
      <c r="I11" s="1"/>
      <c r="J11" s="1"/>
      <c r="K11" s="1"/>
      <c r="L11" s="1"/>
      <c r="M11" s="1"/>
    </row>
    <row r="12" spans="2:15" x14ac:dyDescent="0.25">
      <c r="B12" s="1"/>
      <c r="C12" s="2"/>
      <c r="D12" s="2"/>
      <c r="E12" s="2"/>
      <c r="F12" s="2"/>
      <c r="G12" s="2"/>
      <c r="H12" s="2"/>
      <c r="I12" s="13"/>
      <c r="J12" s="1"/>
      <c r="K12" s="1"/>
      <c r="L12" s="1"/>
      <c r="M12" s="1"/>
      <c r="O12" s="1"/>
    </row>
    <row r="13" spans="2:15" x14ac:dyDescent="0.25">
      <c r="B13" s="1" t="s">
        <v>16</v>
      </c>
      <c r="C13" s="2">
        <v>50980</v>
      </c>
      <c r="D13" s="2"/>
      <c r="E13" s="2"/>
      <c r="F13" s="15">
        <f t="shared" ref="F13:F14" si="0">SUM(C13:E13)</f>
        <v>50980</v>
      </c>
      <c r="G13" s="15"/>
      <c r="H13" s="25">
        <v>5.0000000000000001E-3</v>
      </c>
      <c r="I13" s="13"/>
      <c r="J13" s="16">
        <f>H13*F13</f>
        <v>254.9</v>
      </c>
      <c r="K13" s="16">
        <v>254.9</v>
      </c>
      <c r="L13" s="1">
        <f t="shared" ref="L13:L14" si="1">J13-K13</f>
        <v>0</v>
      </c>
      <c r="M13" s="1"/>
      <c r="O13" s="1"/>
    </row>
    <row r="14" spans="2:15" x14ac:dyDescent="0.25">
      <c r="B14" s="1" t="s">
        <v>54</v>
      </c>
      <c r="C14" s="2">
        <v>700</v>
      </c>
      <c r="D14" s="2"/>
      <c r="E14" s="2"/>
      <c r="F14" s="15">
        <f t="shared" si="0"/>
        <v>700</v>
      </c>
      <c r="G14" s="15"/>
      <c r="H14" s="25">
        <v>3.9E-2</v>
      </c>
      <c r="I14" s="13"/>
      <c r="J14" s="16">
        <f>H14*F14</f>
        <v>27.3</v>
      </c>
      <c r="K14" s="16">
        <v>37.799999999999997</v>
      </c>
      <c r="L14" s="1">
        <f t="shared" si="1"/>
        <v>-10.499999999999996</v>
      </c>
      <c r="M14" s="1"/>
      <c r="O14" s="1"/>
    </row>
    <row r="15" spans="2:15" x14ac:dyDescent="0.25">
      <c r="B15" s="1"/>
      <c r="C15" s="2"/>
      <c r="D15" s="2"/>
      <c r="E15" s="2"/>
      <c r="F15" s="15"/>
      <c r="G15" s="15"/>
      <c r="H15" s="15"/>
      <c r="I15" s="13"/>
      <c r="J15" s="16"/>
      <c r="K15" s="16"/>
      <c r="L15" s="1"/>
      <c r="M15" s="1"/>
      <c r="O15" s="1"/>
    </row>
    <row r="16" spans="2:15" x14ac:dyDescent="0.25">
      <c r="B16" s="1"/>
      <c r="C16" s="2"/>
      <c r="D16" s="2"/>
      <c r="E16" s="2"/>
      <c r="F16" s="2"/>
      <c r="G16" s="2"/>
      <c r="H16" s="2"/>
      <c r="I16" s="13"/>
      <c r="J16" s="1"/>
      <c r="K16" s="1"/>
      <c r="L16" s="1"/>
      <c r="M16" s="1"/>
      <c r="O16" s="1"/>
    </row>
    <row r="17" spans="1:15" ht="15.75" thickBot="1" x14ac:dyDescent="0.3">
      <c r="B17" s="1"/>
      <c r="C17" s="2"/>
      <c r="D17" s="2"/>
      <c r="E17" s="2"/>
      <c r="F17" s="2"/>
      <c r="G17" s="2"/>
      <c r="H17" s="2"/>
      <c r="I17" s="13"/>
      <c r="J17" s="14">
        <f>SUM(J12:J16)</f>
        <v>282.2</v>
      </c>
      <c r="K17" s="11">
        <f>SUM(K12:K16)</f>
        <v>292.7</v>
      </c>
      <c r="L17" s="11">
        <f>SUM(L12:L16)</f>
        <v>-10.499999999999996</v>
      </c>
      <c r="M17" s="1"/>
      <c r="O17" s="1"/>
    </row>
    <row r="18" spans="1:15" ht="15.75" thickTop="1" x14ac:dyDescent="0.25">
      <c r="B18" s="1"/>
      <c r="C18" s="2"/>
      <c r="D18" s="2"/>
      <c r="E18" s="2"/>
      <c r="F18" s="2"/>
      <c r="G18" s="2"/>
      <c r="H18" s="2"/>
      <c r="I18" s="1"/>
      <c r="J18" s="1"/>
      <c r="K18" s="1"/>
      <c r="L18" s="1"/>
      <c r="M18" s="1"/>
      <c r="O18" s="1"/>
    </row>
    <row r="19" spans="1:15" x14ac:dyDescent="0.25">
      <c r="A19" s="23"/>
      <c r="B19" s="1" t="s">
        <v>63</v>
      </c>
      <c r="C19" s="2"/>
      <c r="D19" s="2"/>
      <c r="E19" s="2"/>
      <c r="F19" s="2"/>
      <c r="G19" s="2"/>
      <c r="H19" s="2"/>
      <c r="I19" s="1"/>
      <c r="J19" s="1"/>
      <c r="K19" s="1"/>
      <c r="L19" s="1"/>
      <c r="M19" s="1"/>
      <c r="O19" s="1"/>
    </row>
    <row r="20" spans="1:15" ht="17.25" x14ac:dyDescent="0.4">
      <c r="B20" s="1"/>
      <c r="C20" s="2"/>
      <c r="D20" s="2"/>
      <c r="E20" s="2"/>
      <c r="F20" s="2"/>
      <c r="G20" s="2"/>
      <c r="H20" s="2"/>
      <c r="I20" s="3" t="s">
        <v>57</v>
      </c>
      <c r="J20" s="20"/>
      <c r="K20" s="1"/>
      <c r="L20" s="1"/>
      <c r="M20" s="1"/>
      <c r="O20" s="1"/>
    </row>
    <row r="21" spans="1:15" x14ac:dyDescent="0.25">
      <c r="B21" s="1"/>
      <c r="C21" s="2"/>
      <c r="D21" s="2"/>
      <c r="E21" s="2"/>
      <c r="F21" s="2"/>
      <c r="G21" s="2"/>
      <c r="H21" s="2"/>
      <c r="I21" s="1" t="s">
        <v>55</v>
      </c>
      <c r="J21" s="1"/>
      <c r="K21" s="1"/>
      <c r="L21" s="1">
        <f>K17</f>
        <v>292.7</v>
      </c>
      <c r="M21" s="1"/>
      <c r="O21" s="1"/>
    </row>
    <row r="22" spans="1:15" x14ac:dyDescent="0.25">
      <c r="B22" s="1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  <c r="O22" s="1"/>
    </row>
    <row r="23" spans="1:15" x14ac:dyDescent="0.25">
      <c r="B23" s="1"/>
      <c r="C23" s="2"/>
      <c r="D23" s="2"/>
      <c r="E23" s="2"/>
      <c r="F23" s="2"/>
      <c r="G23" s="2"/>
      <c r="H23" s="2"/>
      <c r="I23" s="1" t="s">
        <v>58</v>
      </c>
      <c r="J23" s="1"/>
      <c r="K23" s="1"/>
      <c r="L23" s="21">
        <f>L17</f>
        <v>-10.499999999999996</v>
      </c>
      <c r="M23" s="1"/>
    </row>
    <row r="24" spans="1:15" x14ac:dyDescent="0.25">
      <c r="B24" s="1"/>
      <c r="C24" s="2"/>
      <c r="D24" s="2"/>
      <c r="E24" s="2"/>
      <c r="F24" s="2"/>
      <c r="G24" s="2"/>
      <c r="H24" s="2"/>
      <c r="I24" s="1"/>
      <c r="J24" s="1"/>
      <c r="K24" s="1"/>
      <c r="L24" s="1" t="s">
        <v>68</v>
      </c>
      <c r="M24" s="1"/>
    </row>
    <row r="25" spans="1:15" ht="15.75" thickBot="1" x14ac:dyDescent="0.3">
      <c r="B25" s="1"/>
      <c r="C25" s="2"/>
      <c r="D25" s="2"/>
      <c r="E25" s="2"/>
      <c r="F25" s="2"/>
      <c r="G25" s="2"/>
      <c r="H25" s="2"/>
      <c r="I25" s="1" t="s">
        <v>61</v>
      </c>
      <c r="J25" s="1"/>
      <c r="L25" s="11">
        <f>SUM(L21:L24)</f>
        <v>282.2</v>
      </c>
      <c r="M25" s="1"/>
    </row>
    <row r="26" spans="1:15" ht="15.75" thickTop="1" x14ac:dyDescent="0.25">
      <c r="B26" s="1"/>
      <c r="C26" s="2"/>
      <c r="D26" s="2"/>
      <c r="E26" s="2"/>
      <c r="F26" s="2"/>
      <c r="G26" s="2"/>
      <c r="H26" s="2"/>
      <c r="I26" s="1"/>
      <c r="J26" s="1"/>
      <c r="L26" s="22"/>
      <c r="M26" s="1"/>
    </row>
    <row r="27" spans="1:15" ht="15.75" thickBot="1" x14ac:dyDescent="0.3">
      <c r="B27" s="1"/>
      <c r="C27" s="2"/>
      <c r="D27" s="2"/>
      <c r="E27" s="2"/>
      <c r="F27" s="2"/>
      <c r="G27" s="2"/>
      <c r="H27" s="2"/>
      <c r="I27" s="3" t="s">
        <v>59</v>
      </c>
      <c r="J27" s="3"/>
      <c r="L27" s="14">
        <f>J17</f>
        <v>282.2</v>
      </c>
      <c r="M27" s="1"/>
    </row>
    <row r="28" spans="1:15" ht="15.75" thickTop="1" x14ac:dyDescent="0.25">
      <c r="B28" s="1"/>
      <c r="C28" s="2"/>
      <c r="D28" s="2"/>
      <c r="E28" s="2"/>
      <c r="F28" s="2"/>
      <c r="G28" s="2"/>
      <c r="H28" s="2"/>
      <c r="I28" s="1"/>
      <c r="J28" s="1"/>
      <c r="K28" s="1"/>
      <c r="L28" s="1"/>
      <c r="M28" s="1"/>
    </row>
    <row r="29" spans="1:15" x14ac:dyDescent="0.25">
      <c r="B29" s="1"/>
      <c r="C29" s="2"/>
      <c r="D29" s="2"/>
      <c r="E29" s="2"/>
      <c r="F29" s="2"/>
      <c r="G29" s="2"/>
      <c r="H29" s="2"/>
      <c r="I29" s="1"/>
      <c r="J29" s="1"/>
      <c r="K29" s="1"/>
      <c r="L29" s="1"/>
      <c r="M29" s="1"/>
      <c r="O29" s="13"/>
    </row>
    <row r="30" spans="1:15" x14ac:dyDescent="0.25">
      <c r="B30" s="1"/>
      <c r="C30" s="2"/>
      <c r="D30" s="2"/>
      <c r="E30" s="2"/>
      <c r="F30" s="2"/>
      <c r="G30" s="2"/>
      <c r="H30" s="2"/>
      <c r="I30" s="1"/>
      <c r="J30" s="1"/>
      <c r="K30" s="1"/>
      <c r="L30" s="1"/>
      <c r="M30" s="1"/>
      <c r="O30" s="13"/>
    </row>
    <row r="31" spans="1:15" x14ac:dyDescent="0.25">
      <c r="B31" s="1"/>
      <c r="C31" s="2"/>
      <c r="D31" s="2"/>
      <c r="E31" s="2"/>
      <c r="F31" s="2"/>
      <c r="G31" s="2"/>
      <c r="H31" s="2"/>
      <c r="I31" s="1"/>
      <c r="J31" s="1"/>
      <c r="K31" s="1"/>
      <c r="L31" s="1"/>
      <c r="M31" s="1"/>
      <c r="O31" s="13"/>
    </row>
    <row r="32" spans="1:15" x14ac:dyDescent="0.25">
      <c r="O32" s="13"/>
    </row>
    <row r="33" spans="15:15" x14ac:dyDescent="0.25">
      <c r="O33" s="13"/>
    </row>
    <row r="34" spans="15:15" x14ac:dyDescent="0.25">
      <c r="O34" s="13"/>
    </row>
    <row r="35" spans="15:15" x14ac:dyDescent="0.25">
      <c r="O35" s="13"/>
    </row>
    <row r="36" spans="15:15" x14ac:dyDescent="0.25">
      <c r="O36" s="13"/>
    </row>
    <row r="37" spans="15:15" x14ac:dyDescent="0.25">
      <c r="O37" s="13"/>
    </row>
    <row r="38" spans="15:15" x14ac:dyDescent="0.25">
      <c r="O38" s="13"/>
    </row>
    <row r="39" spans="15:15" x14ac:dyDescent="0.25">
      <c r="O39" s="13"/>
    </row>
    <row r="40" spans="15:15" x14ac:dyDescent="0.25">
      <c r="O40" s="13"/>
    </row>
    <row r="41" spans="15:15" x14ac:dyDescent="0.25">
      <c r="O41" s="13"/>
    </row>
    <row r="42" spans="15:15" x14ac:dyDescent="0.25">
      <c r="O42" s="13"/>
    </row>
    <row r="43" spans="15:15" x14ac:dyDescent="0.25">
      <c r="O43" s="13"/>
    </row>
    <row r="44" spans="15:15" x14ac:dyDescent="0.25">
      <c r="O44" s="13"/>
    </row>
    <row r="45" spans="15:15" x14ac:dyDescent="0.25">
      <c r="O45" s="13"/>
    </row>
    <row r="46" spans="15:15" x14ac:dyDescent="0.25">
      <c r="O46" s="13"/>
    </row>
    <row r="47" spans="15:15" x14ac:dyDescent="0.25">
      <c r="O47" s="13"/>
    </row>
    <row r="48" spans="15:15" x14ac:dyDescent="0.25">
      <c r="O48" s="13"/>
    </row>
    <row r="49" spans="15:15" x14ac:dyDescent="0.25">
      <c r="O49" s="13"/>
    </row>
    <row r="50" spans="15:15" x14ac:dyDescent="0.25">
      <c r="O50" s="13"/>
    </row>
    <row r="51" spans="15:15" x14ac:dyDescent="0.25">
      <c r="O51" s="13"/>
    </row>
    <row r="52" spans="15:15" x14ac:dyDescent="0.25">
      <c r="O52" s="13"/>
    </row>
    <row r="53" spans="15:15" x14ac:dyDescent="0.25">
      <c r="O53" s="13"/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82" orientation="portrait" horizontalDpi="360" verticalDpi="360" r:id="rId1"/>
  <headerFooter>
    <oddFooter>&amp;L&amp;Z\&amp;F\&amp;A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O53"/>
  <sheetViews>
    <sheetView workbookViewId="0">
      <selection activeCell="K18" sqref="K18"/>
    </sheetView>
  </sheetViews>
  <sheetFormatPr defaultRowHeight="15" x14ac:dyDescent="0.25"/>
  <cols>
    <col min="2" max="2" width="23.5703125" customWidth="1"/>
    <col min="3" max="3" width="10.7109375" customWidth="1"/>
    <col min="4" max="5" width="5.7109375" customWidth="1"/>
    <col min="6" max="6" width="10.7109375" customWidth="1"/>
    <col min="7" max="7" width="5.7109375" customWidth="1"/>
    <col min="8" max="8" width="12.28515625" customWidth="1"/>
    <col min="9" max="9" width="7.7109375" customWidth="1"/>
    <col min="10" max="10" width="12.28515625" customWidth="1"/>
    <col min="11" max="11" width="13.28515625" customWidth="1"/>
    <col min="12" max="12" width="10.7109375" customWidth="1"/>
    <col min="15" max="15" width="17.28515625" customWidth="1"/>
  </cols>
  <sheetData>
    <row r="2" spans="2:15" x14ac:dyDescent="0.25">
      <c r="B2" s="7" t="s">
        <v>0</v>
      </c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2:15" x14ac:dyDescent="0.25">
      <c r="B3" s="7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2:15" x14ac:dyDescent="0.25">
      <c r="B4" s="7" t="s">
        <v>69</v>
      </c>
      <c r="C4" s="2"/>
      <c r="D4" s="2"/>
      <c r="E4" s="2"/>
      <c r="F4" s="2"/>
      <c r="G4" s="2"/>
      <c r="H4" s="2"/>
      <c r="I4" s="1"/>
      <c r="J4" s="1"/>
      <c r="K4" s="1"/>
      <c r="L4" s="1"/>
      <c r="M4" s="1"/>
    </row>
    <row r="5" spans="2:15" x14ac:dyDescent="0.25">
      <c r="B5" s="7"/>
      <c r="C5" s="2"/>
      <c r="D5" s="2"/>
      <c r="E5" s="2"/>
      <c r="F5" s="2"/>
      <c r="G5" s="2"/>
      <c r="H5" s="2"/>
      <c r="I5" s="1"/>
      <c r="J5" s="1"/>
      <c r="K5" s="1"/>
      <c r="L5" s="1"/>
      <c r="M5" s="1"/>
    </row>
    <row r="6" spans="2:15" x14ac:dyDescent="0.25">
      <c r="B6" s="7" t="s">
        <v>2</v>
      </c>
      <c r="C6" s="2"/>
      <c r="D6" s="2"/>
      <c r="E6" s="2"/>
      <c r="F6" s="2"/>
      <c r="G6" s="2"/>
      <c r="H6" s="2"/>
      <c r="I6" s="1"/>
      <c r="J6" s="1"/>
      <c r="K6" s="1"/>
      <c r="L6" s="1"/>
      <c r="M6" s="1"/>
    </row>
    <row r="7" spans="2:15" x14ac:dyDescent="0.25">
      <c r="B7" s="1"/>
      <c r="C7" s="2"/>
      <c r="D7" s="2"/>
      <c r="E7" s="2"/>
      <c r="F7" s="2"/>
      <c r="G7" s="2"/>
      <c r="H7" s="2"/>
      <c r="I7" s="1"/>
      <c r="J7" s="1"/>
      <c r="K7" s="1"/>
      <c r="L7" s="1"/>
      <c r="M7" s="1"/>
    </row>
    <row r="8" spans="2:15" x14ac:dyDescent="0.25">
      <c r="B8" s="1"/>
      <c r="C8" s="2"/>
      <c r="D8" s="2"/>
      <c r="E8" s="2"/>
      <c r="F8" s="2"/>
      <c r="G8" s="2"/>
      <c r="H8" s="2"/>
      <c r="I8" s="1"/>
      <c r="J8" s="1"/>
      <c r="K8" s="1"/>
      <c r="L8" s="1"/>
      <c r="M8" s="1"/>
    </row>
    <row r="9" spans="2:15" x14ac:dyDescent="0.25">
      <c r="B9" s="3" t="s">
        <v>3</v>
      </c>
      <c r="C9" s="4" t="s">
        <v>9</v>
      </c>
      <c r="D9" s="4"/>
      <c r="E9" s="4"/>
      <c r="F9" s="4"/>
      <c r="G9" s="9"/>
      <c r="H9" s="9" t="s">
        <v>64</v>
      </c>
      <c r="I9" s="3"/>
      <c r="J9" s="3" t="s">
        <v>6</v>
      </c>
      <c r="K9" s="3" t="s">
        <v>65</v>
      </c>
      <c r="L9" s="3" t="s">
        <v>43</v>
      </c>
      <c r="M9" s="3"/>
    </row>
    <row r="10" spans="2:15" x14ac:dyDescent="0.25">
      <c r="B10" s="3"/>
      <c r="C10" s="6" t="s">
        <v>7</v>
      </c>
      <c r="D10" s="9" t="s">
        <v>34</v>
      </c>
      <c r="E10" s="7" t="s">
        <v>33</v>
      </c>
      <c r="F10" s="5" t="s">
        <v>8</v>
      </c>
      <c r="G10" s="9"/>
      <c r="H10" s="27" t="s">
        <v>77</v>
      </c>
      <c r="I10" s="3"/>
      <c r="J10" s="27" t="s">
        <v>77</v>
      </c>
      <c r="K10" s="3" t="s">
        <v>67</v>
      </c>
      <c r="L10" s="3"/>
      <c r="M10" s="3"/>
    </row>
    <row r="11" spans="2:15" x14ac:dyDescent="0.25">
      <c r="B11" s="1"/>
      <c r="C11" s="2"/>
      <c r="D11" s="2"/>
      <c r="E11" s="2"/>
      <c r="F11" s="2"/>
      <c r="G11" s="2"/>
      <c r="H11" s="2"/>
      <c r="I11" s="1"/>
      <c r="J11" s="1"/>
      <c r="K11" s="1"/>
      <c r="L11" s="1"/>
      <c r="M11" s="1"/>
    </row>
    <row r="12" spans="2:15" x14ac:dyDescent="0.25">
      <c r="B12" s="1"/>
      <c r="C12" s="2"/>
      <c r="D12" s="2"/>
      <c r="E12" s="2"/>
      <c r="F12" s="2"/>
      <c r="G12" s="2"/>
      <c r="H12" s="2"/>
      <c r="I12" s="13"/>
      <c r="J12" s="1"/>
      <c r="K12" s="1"/>
      <c r="L12" s="1"/>
      <c r="M12" s="1"/>
      <c r="O12" s="1"/>
    </row>
    <row r="13" spans="2:15" x14ac:dyDescent="0.25">
      <c r="B13" s="1" t="s">
        <v>72</v>
      </c>
      <c r="C13" s="2">
        <v>50980</v>
      </c>
      <c r="D13" s="2"/>
      <c r="E13" s="2"/>
      <c r="F13" s="24">
        <v>50980</v>
      </c>
      <c r="G13" s="15"/>
      <c r="H13" s="26">
        <v>5.0000000000000001E-3</v>
      </c>
      <c r="I13" s="13"/>
      <c r="J13" s="16">
        <v>254.9</v>
      </c>
      <c r="K13" s="16">
        <v>254.9</v>
      </c>
      <c r="L13" s="1">
        <f t="shared" ref="L13:L15" si="0">J13-K13</f>
        <v>0</v>
      </c>
      <c r="M13" s="1"/>
      <c r="O13" s="1"/>
    </row>
    <row r="14" spans="2:15" x14ac:dyDescent="0.25">
      <c r="B14" s="1" t="s">
        <v>54</v>
      </c>
      <c r="C14" s="2">
        <v>700</v>
      </c>
      <c r="D14" s="2"/>
      <c r="E14" s="2"/>
      <c r="F14" s="24">
        <f t="shared" ref="F14:F15" si="1">SUM(C14:E14)</f>
        <v>700</v>
      </c>
      <c r="G14" s="15"/>
      <c r="H14" s="26">
        <v>4.0000000000000001E-3</v>
      </c>
      <c r="I14" s="13"/>
      <c r="J14" s="16">
        <f>H14*F14</f>
        <v>2.8000000000000003</v>
      </c>
      <c r="K14" s="16">
        <v>27.3</v>
      </c>
      <c r="L14" s="1">
        <f t="shared" si="0"/>
        <v>-24.5</v>
      </c>
      <c r="M14" s="1"/>
      <c r="O14" s="1"/>
    </row>
    <row r="15" spans="2:15" x14ac:dyDescent="0.25">
      <c r="B15" s="1" t="s">
        <v>36</v>
      </c>
      <c r="C15" s="2"/>
      <c r="D15" s="2">
        <v>72</v>
      </c>
      <c r="E15" s="2"/>
      <c r="F15" s="24">
        <f t="shared" si="1"/>
        <v>72</v>
      </c>
      <c r="G15" s="15"/>
      <c r="H15" s="26">
        <v>33.909999999999997</v>
      </c>
      <c r="I15" s="13"/>
      <c r="J15" s="16">
        <f>H15*F15</f>
        <v>2441.5199999999995</v>
      </c>
      <c r="K15" s="16">
        <v>2134.59</v>
      </c>
      <c r="L15" s="1">
        <f t="shared" si="0"/>
        <v>306.92999999999938</v>
      </c>
      <c r="M15" s="1"/>
      <c r="O15" s="1"/>
    </row>
    <row r="16" spans="2:15" x14ac:dyDescent="0.25">
      <c r="B16" s="1"/>
      <c r="C16" s="2"/>
      <c r="D16" s="2"/>
      <c r="E16" s="2"/>
      <c r="F16" s="2"/>
      <c r="G16" s="2"/>
      <c r="H16" s="13"/>
      <c r="I16" s="13"/>
      <c r="J16" s="1"/>
      <c r="K16" s="1"/>
      <c r="L16" s="1"/>
      <c r="M16" s="1"/>
      <c r="O16" s="1"/>
    </row>
    <row r="17" spans="2:15" ht="15.75" thickBot="1" x14ac:dyDescent="0.3">
      <c r="B17" s="1"/>
      <c r="C17" s="2"/>
      <c r="D17" s="2"/>
      <c r="E17" s="2"/>
      <c r="F17" s="2"/>
      <c r="G17" s="2"/>
      <c r="H17" s="2"/>
      <c r="I17" s="13"/>
      <c r="J17" s="14">
        <f>SUM(J12:J16)</f>
        <v>2699.2199999999993</v>
      </c>
      <c r="K17" s="11">
        <f>SUM(K12:K16)</f>
        <v>2416.79</v>
      </c>
      <c r="L17" s="11">
        <f>SUM(L12:L16)</f>
        <v>282.42999999999938</v>
      </c>
      <c r="M17" s="1"/>
      <c r="O17" s="1"/>
    </row>
    <row r="18" spans="2:15" ht="15.75" thickTop="1" x14ac:dyDescent="0.25">
      <c r="B18" s="1"/>
      <c r="C18" s="2"/>
      <c r="D18" s="2"/>
      <c r="E18" s="2"/>
      <c r="F18" s="2"/>
      <c r="G18" s="2"/>
      <c r="H18" s="2"/>
      <c r="I18" s="1"/>
      <c r="J18" s="1"/>
      <c r="K18" s="1"/>
      <c r="L18" s="1"/>
      <c r="M18" s="1"/>
      <c r="O18" s="1"/>
    </row>
    <row r="19" spans="2:15" x14ac:dyDescent="0.25">
      <c r="B19" s="23"/>
      <c r="C19" s="1" t="s">
        <v>63</v>
      </c>
      <c r="D19" s="2"/>
      <c r="E19" s="2"/>
      <c r="F19" s="2"/>
      <c r="G19" s="2"/>
      <c r="H19" s="2"/>
      <c r="I19" s="1"/>
      <c r="J19" s="1"/>
      <c r="K19" s="1"/>
      <c r="L19" s="1"/>
      <c r="M19" s="1"/>
      <c r="O19" s="1"/>
    </row>
    <row r="20" spans="2:15" ht="17.25" x14ac:dyDescent="0.4">
      <c r="B20" s="1"/>
      <c r="C20" s="2"/>
      <c r="D20" s="2"/>
      <c r="E20" s="2"/>
      <c r="F20" s="2"/>
      <c r="G20" s="2"/>
      <c r="H20" s="2"/>
      <c r="I20" s="3" t="s">
        <v>57</v>
      </c>
      <c r="J20" s="20"/>
      <c r="K20" s="1"/>
      <c r="L20" s="1"/>
      <c r="M20" s="1"/>
      <c r="O20" s="1"/>
    </row>
    <row r="21" spans="2:15" x14ac:dyDescent="0.25">
      <c r="B21" s="1"/>
      <c r="C21" s="2"/>
      <c r="D21" s="2"/>
      <c r="E21" s="2"/>
      <c r="F21" s="2"/>
      <c r="G21" s="2"/>
      <c r="H21" s="2"/>
      <c r="I21" s="1" t="s">
        <v>70</v>
      </c>
      <c r="J21" s="1"/>
      <c r="K21" s="1"/>
      <c r="L21" s="1">
        <v>282.2</v>
      </c>
      <c r="M21" s="1"/>
      <c r="O21" s="1"/>
    </row>
    <row r="22" spans="2:15" x14ac:dyDescent="0.25">
      <c r="B22" s="1"/>
      <c r="C22" s="2"/>
      <c r="D22" s="2"/>
      <c r="E22" s="2"/>
      <c r="F22" s="2"/>
      <c r="G22" s="2"/>
      <c r="H22" s="2"/>
      <c r="I22" s="1" t="s">
        <v>73</v>
      </c>
      <c r="J22" s="1"/>
      <c r="K22" s="1"/>
      <c r="L22" s="1"/>
      <c r="M22" s="1"/>
      <c r="O22" s="1"/>
    </row>
    <row r="23" spans="2:15" x14ac:dyDescent="0.25">
      <c r="B23" s="1"/>
      <c r="C23" s="2"/>
      <c r="D23" s="2"/>
      <c r="E23" s="2"/>
      <c r="F23" s="2"/>
      <c r="G23" s="2"/>
      <c r="H23" s="2"/>
      <c r="I23" s="1" t="s">
        <v>58</v>
      </c>
      <c r="J23" s="1"/>
      <c r="K23" s="1"/>
      <c r="L23" s="21">
        <f>L17</f>
        <v>282.42999999999938</v>
      </c>
      <c r="M23" s="1"/>
    </row>
    <row r="24" spans="2:15" x14ac:dyDescent="0.25">
      <c r="B24" s="1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</row>
    <row r="25" spans="2:15" ht="15.75" thickBot="1" x14ac:dyDescent="0.3">
      <c r="B25" s="1"/>
      <c r="C25" s="2"/>
      <c r="D25" s="2"/>
      <c r="E25" s="2"/>
      <c r="F25" s="2"/>
      <c r="G25" s="2"/>
      <c r="H25" s="2"/>
      <c r="I25" s="1" t="s">
        <v>71</v>
      </c>
      <c r="J25" s="1"/>
      <c r="L25" s="11">
        <f>SUM(L21:L24)</f>
        <v>564.62999999999943</v>
      </c>
      <c r="M25" s="1"/>
    </row>
    <row r="26" spans="2:15" ht="15.75" thickTop="1" x14ac:dyDescent="0.25">
      <c r="B26" s="1"/>
      <c r="C26" s="2"/>
      <c r="D26" s="2"/>
      <c r="E26" s="2"/>
      <c r="F26" s="2"/>
      <c r="G26" s="2"/>
      <c r="H26" s="2"/>
      <c r="I26" s="1"/>
      <c r="J26" s="1"/>
      <c r="L26" s="22"/>
      <c r="M26" s="1"/>
    </row>
    <row r="27" spans="2:15" x14ac:dyDescent="0.25">
      <c r="B27" s="1"/>
      <c r="C27" s="2"/>
      <c r="D27" s="2"/>
      <c r="E27" s="2"/>
      <c r="F27" s="2"/>
      <c r="G27" s="2"/>
      <c r="H27" s="2"/>
      <c r="I27" s="3" t="s">
        <v>59</v>
      </c>
      <c r="J27" s="3"/>
      <c r="L27" s="22"/>
      <c r="M27" s="1"/>
    </row>
    <row r="28" spans="2:15" x14ac:dyDescent="0.25">
      <c r="B28" s="1"/>
      <c r="C28" s="2"/>
      <c r="D28" s="2"/>
      <c r="E28" s="2"/>
      <c r="F28" s="2"/>
      <c r="G28" s="2"/>
      <c r="H28" s="2"/>
      <c r="I28" s="1" t="s">
        <v>70</v>
      </c>
      <c r="J28" s="1"/>
      <c r="K28" s="1"/>
      <c r="L28" s="1">
        <v>282.2</v>
      </c>
      <c r="M28" s="1"/>
    </row>
    <row r="29" spans="2:15" x14ac:dyDescent="0.25">
      <c r="B29" s="1"/>
      <c r="C29" s="2"/>
      <c r="D29" s="2"/>
      <c r="E29" s="2"/>
      <c r="F29" s="2"/>
      <c r="G29" s="2"/>
      <c r="H29" s="2"/>
      <c r="I29" s="1" t="s">
        <v>73</v>
      </c>
      <c r="J29" s="1"/>
      <c r="K29" s="1"/>
      <c r="L29" s="1">
        <f>K15</f>
        <v>2134.59</v>
      </c>
      <c r="M29" s="1"/>
      <c r="O29" s="13"/>
    </row>
    <row r="30" spans="2:15" x14ac:dyDescent="0.25">
      <c r="B30" s="1"/>
      <c r="C30" s="2"/>
      <c r="D30" s="2"/>
      <c r="E30" s="2"/>
      <c r="F30" s="2"/>
      <c r="G30" s="2"/>
      <c r="H30" s="2"/>
      <c r="I30" s="1" t="s">
        <v>74</v>
      </c>
      <c r="J30" s="1"/>
      <c r="K30" s="1"/>
      <c r="L30" s="21">
        <f>L17</f>
        <v>282.42999999999938</v>
      </c>
      <c r="M30" s="1"/>
      <c r="O30" s="13"/>
    </row>
    <row r="31" spans="2:15" x14ac:dyDescent="0.25">
      <c r="B31" s="1"/>
      <c r="C31" s="2"/>
      <c r="D31" s="2"/>
      <c r="E31" s="2"/>
      <c r="F31" s="2"/>
      <c r="G31" s="2"/>
      <c r="H31" s="2"/>
      <c r="I31" s="1"/>
      <c r="J31" s="1"/>
      <c r="K31" s="1"/>
      <c r="L31" s="1"/>
      <c r="M31" s="1"/>
      <c r="O31" s="13"/>
    </row>
    <row r="32" spans="2:15" ht="15.75" thickBot="1" x14ac:dyDescent="0.3">
      <c r="I32" s="1" t="s">
        <v>71</v>
      </c>
      <c r="J32" s="1"/>
      <c r="L32" s="14">
        <f>SUM(L28:L31)</f>
        <v>2699.2199999999993</v>
      </c>
      <c r="O32" s="13"/>
    </row>
    <row r="33" spans="15:15" ht="15.75" thickTop="1" x14ac:dyDescent="0.25">
      <c r="O33" s="13"/>
    </row>
    <row r="34" spans="15:15" x14ac:dyDescent="0.25">
      <c r="O34" s="13"/>
    </row>
    <row r="35" spans="15:15" x14ac:dyDescent="0.25">
      <c r="O35" s="13"/>
    </row>
    <row r="36" spans="15:15" x14ac:dyDescent="0.25">
      <c r="O36" s="13"/>
    </row>
    <row r="37" spans="15:15" x14ac:dyDescent="0.25">
      <c r="O37" s="13"/>
    </row>
    <row r="38" spans="15:15" x14ac:dyDescent="0.25">
      <c r="O38" s="13"/>
    </row>
    <row r="39" spans="15:15" x14ac:dyDescent="0.25">
      <c r="O39" s="13"/>
    </row>
    <row r="40" spans="15:15" x14ac:dyDescent="0.25">
      <c r="O40" s="13"/>
    </row>
    <row r="41" spans="15:15" x14ac:dyDescent="0.25">
      <c r="O41" s="13"/>
    </row>
    <row r="42" spans="15:15" x14ac:dyDescent="0.25">
      <c r="O42" s="13"/>
    </row>
    <row r="43" spans="15:15" x14ac:dyDescent="0.25">
      <c r="O43" s="13"/>
    </row>
    <row r="44" spans="15:15" x14ac:dyDescent="0.25">
      <c r="O44" s="13"/>
    </row>
    <row r="45" spans="15:15" x14ac:dyDescent="0.25">
      <c r="O45" s="13"/>
    </row>
    <row r="46" spans="15:15" x14ac:dyDescent="0.25">
      <c r="O46" s="13"/>
    </row>
    <row r="47" spans="15:15" x14ac:dyDescent="0.25">
      <c r="O47" s="13"/>
    </row>
    <row r="48" spans="15:15" x14ac:dyDescent="0.25">
      <c r="O48" s="13"/>
    </row>
    <row r="49" spans="15:15" x14ac:dyDescent="0.25">
      <c r="O49" s="13"/>
    </row>
    <row r="50" spans="15:15" x14ac:dyDescent="0.25">
      <c r="O50" s="13"/>
    </row>
    <row r="51" spans="15:15" x14ac:dyDescent="0.25">
      <c r="O51" s="13"/>
    </row>
    <row r="52" spans="15:15" x14ac:dyDescent="0.25">
      <c r="O52" s="13"/>
    </row>
    <row r="53" spans="15:15" x14ac:dyDescent="0.25">
      <c r="O53" s="13"/>
    </row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80" orientation="portrait" horizontalDpi="360" verticalDpi="360" r:id="rId1"/>
  <headerFooter>
    <oddFooter>&amp;L&amp;Z\&amp;F\&amp;A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A044-8140-4ADB-9FB0-C79A2E3D347C}">
  <sheetPr>
    <pageSetUpPr fitToPage="1"/>
  </sheetPr>
  <dimension ref="B2:O53"/>
  <sheetViews>
    <sheetView tabSelected="1" workbookViewId="0">
      <selection activeCell="H10" sqref="H10"/>
    </sheetView>
  </sheetViews>
  <sheetFormatPr defaultRowHeight="15" x14ac:dyDescent="0.25"/>
  <cols>
    <col min="2" max="2" width="23.5703125" customWidth="1"/>
    <col min="3" max="3" width="10.7109375" customWidth="1"/>
    <col min="4" max="5" width="5.7109375" customWidth="1"/>
    <col min="6" max="6" width="10.7109375" customWidth="1"/>
    <col min="7" max="7" width="5.7109375" customWidth="1"/>
    <col min="8" max="8" width="12.42578125" customWidth="1"/>
    <col min="9" max="9" width="7.7109375" customWidth="1"/>
    <col min="10" max="10" width="12" customWidth="1"/>
    <col min="11" max="11" width="13.28515625" customWidth="1"/>
    <col min="12" max="12" width="10.7109375" customWidth="1"/>
    <col min="15" max="15" width="17.28515625" customWidth="1"/>
  </cols>
  <sheetData>
    <row r="2" spans="2:15" x14ac:dyDescent="0.25">
      <c r="B2" s="7" t="s">
        <v>0</v>
      </c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2:15" x14ac:dyDescent="0.25">
      <c r="B3" s="7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2:15" x14ac:dyDescent="0.25">
      <c r="B4" s="7" t="s">
        <v>75</v>
      </c>
      <c r="C4" s="2"/>
      <c r="D4" s="2"/>
      <c r="E4" s="2"/>
      <c r="F4" s="2"/>
      <c r="G4" s="2"/>
      <c r="H4" s="2"/>
      <c r="I4" s="1"/>
      <c r="J4" s="1"/>
      <c r="K4" s="1"/>
      <c r="L4" s="1"/>
      <c r="M4" s="1"/>
    </row>
    <row r="5" spans="2:15" x14ac:dyDescent="0.25">
      <c r="B5" s="7"/>
      <c r="C5" s="2"/>
      <c r="D5" s="2"/>
      <c r="E5" s="2"/>
      <c r="F5" s="2"/>
      <c r="G5" s="2"/>
      <c r="H5" s="2"/>
      <c r="I5" s="1"/>
      <c r="J5" s="1"/>
      <c r="K5" s="1"/>
      <c r="L5" s="1"/>
      <c r="M5" s="1"/>
    </row>
    <row r="6" spans="2:15" x14ac:dyDescent="0.25">
      <c r="B6" s="7" t="s">
        <v>2</v>
      </c>
      <c r="C6" s="2"/>
      <c r="D6" s="2"/>
      <c r="E6" s="2"/>
      <c r="F6" s="2"/>
      <c r="G6" s="2"/>
      <c r="H6" s="2"/>
      <c r="I6" s="1"/>
      <c r="J6" s="1"/>
      <c r="K6" s="1"/>
      <c r="L6" s="1"/>
      <c r="M6" s="1"/>
    </row>
    <row r="7" spans="2:15" x14ac:dyDescent="0.25">
      <c r="B7" s="1"/>
      <c r="C7" s="2"/>
      <c r="D7" s="2"/>
      <c r="E7" s="2"/>
      <c r="F7" s="2"/>
      <c r="G7" s="2"/>
      <c r="H7" s="2"/>
      <c r="I7" s="1"/>
      <c r="J7" s="1"/>
      <c r="K7" s="1"/>
      <c r="L7" s="1"/>
      <c r="M7" s="1"/>
    </row>
    <row r="8" spans="2:15" x14ac:dyDescent="0.25">
      <c r="B8" s="1"/>
      <c r="C8" s="2"/>
      <c r="D8" s="2"/>
      <c r="E8" s="2"/>
      <c r="F8" s="2"/>
      <c r="G8" s="2"/>
      <c r="H8" s="2"/>
      <c r="I8" s="1"/>
      <c r="J8" s="1"/>
      <c r="K8" s="1"/>
      <c r="L8" s="1"/>
      <c r="M8" s="1"/>
    </row>
    <row r="9" spans="2:15" x14ac:dyDescent="0.25">
      <c r="B9" s="3" t="s">
        <v>3</v>
      </c>
      <c r="C9" s="4" t="s">
        <v>9</v>
      </c>
      <c r="D9" s="4"/>
      <c r="E9" s="4"/>
      <c r="F9" s="4"/>
      <c r="G9" s="9"/>
      <c r="H9" s="9" t="s">
        <v>64</v>
      </c>
      <c r="I9" s="3"/>
      <c r="J9" s="3" t="s">
        <v>6</v>
      </c>
      <c r="K9" s="3" t="s">
        <v>65</v>
      </c>
      <c r="L9" s="3" t="s">
        <v>43</v>
      </c>
      <c r="M9" s="3"/>
    </row>
    <row r="10" spans="2:15" x14ac:dyDescent="0.25">
      <c r="B10" s="3"/>
      <c r="C10" s="6" t="s">
        <v>7</v>
      </c>
      <c r="D10" s="9" t="s">
        <v>34</v>
      </c>
      <c r="E10" s="7" t="s">
        <v>33</v>
      </c>
      <c r="F10" s="5" t="s">
        <v>8</v>
      </c>
      <c r="G10" s="9"/>
      <c r="H10" s="27" t="s">
        <v>76</v>
      </c>
      <c r="I10" s="3"/>
      <c r="J10" s="27" t="s">
        <v>76</v>
      </c>
      <c r="K10" s="3" t="s">
        <v>67</v>
      </c>
      <c r="L10" s="3"/>
      <c r="M10" s="3"/>
    </row>
    <row r="11" spans="2:15" x14ac:dyDescent="0.25">
      <c r="B11" s="1"/>
      <c r="C11" s="2"/>
      <c r="D11" s="2"/>
      <c r="E11" s="2"/>
      <c r="F11" s="2"/>
      <c r="G11" s="2"/>
      <c r="H11" s="2"/>
      <c r="I11" s="1"/>
      <c r="J11" s="1"/>
      <c r="K11" s="1"/>
      <c r="L11" s="1"/>
      <c r="M11" s="1"/>
    </row>
    <row r="12" spans="2:15" x14ac:dyDescent="0.25">
      <c r="B12" s="1"/>
      <c r="C12" s="2"/>
      <c r="D12" s="2"/>
      <c r="E12" s="2"/>
      <c r="F12" s="2"/>
      <c r="G12" s="2"/>
      <c r="H12" s="2"/>
      <c r="I12" s="13"/>
      <c r="J12" s="1"/>
      <c r="K12" s="1"/>
      <c r="L12" s="1"/>
      <c r="M12" s="1"/>
      <c r="O12" s="1"/>
    </row>
    <row r="13" spans="2:15" x14ac:dyDescent="0.25">
      <c r="B13" s="1" t="s">
        <v>72</v>
      </c>
      <c r="C13" s="2">
        <v>50980</v>
      </c>
      <c r="D13" s="2"/>
      <c r="E13" s="2"/>
      <c r="F13" s="15">
        <v>50980</v>
      </c>
      <c r="G13" s="15"/>
      <c r="H13" s="26">
        <v>0</v>
      </c>
      <c r="I13" s="13"/>
      <c r="J13" s="16">
        <f>H13*F13</f>
        <v>0</v>
      </c>
      <c r="K13" s="16">
        <v>254.9</v>
      </c>
      <c r="L13" s="1">
        <f t="shared" ref="L13:L15" si="0">J13-K13</f>
        <v>-254.9</v>
      </c>
      <c r="M13" s="1"/>
      <c r="O13" s="1"/>
    </row>
    <row r="14" spans="2:15" x14ac:dyDescent="0.25">
      <c r="B14" s="1" t="s">
        <v>54</v>
      </c>
      <c r="C14" s="2">
        <v>700</v>
      </c>
      <c r="D14" s="2"/>
      <c r="E14" s="2"/>
      <c r="F14" s="15">
        <f t="shared" ref="F14:F15" si="1">SUM(C14:E14)</f>
        <v>700</v>
      </c>
      <c r="G14" s="15"/>
      <c r="H14" s="26">
        <v>0</v>
      </c>
      <c r="I14" s="13"/>
      <c r="J14" s="16">
        <f>H14*F14</f>
        <v>0</v>
      </c>
      <c r="K14" s="16">
        <v>2.8</v>
      </c>
      <c r="L14" s="1">
        <f t="shared" si="0"/>
        <v>-2.8</v>
      </c>
      <c r="M14" s="1"/>
      <c r="O14" s="1"/>
    </row>
    <row r="15" spans="2:15" x14ac:dyDescent="0.25">
      <c r="B15" s="1" t="s">
        <v>36</v>
      </c>
      <c r="C15" s="2">
        <v>72</v>
      </c>
      <c r="D15" s="2"/>
      <c r="E15" s="2"/>
      <c r="F15" s="15">
        <f t="shared" si="1"/>
        <v>72</v>
      </c>
      <c r="G15" s="15"/>
      <c r="H15" s="26">
        <v>0</v>
      </c>
      <c r="I15" s="13"/>
      <c r="J15" s="16">
        <f>H15*F15</f>
        <v>0</v>
      </c>
      <c r="K15" s="16">
        <v>2441.52</v>
      </c>
      <c r="L15" s="1">
        <f t="shared" si="0"/>
        <v>-2441.52</v>
      </c>
      <c r="M15" s="1"/>
      <c r="O15" s="1"/>
    </row>
    <row r="16" spans="2:15" x14ac:dyDescent="0.25">
      <c r="B16" s="1"/>
      <c r="C16" s="2"/>
      <c r="D16" s="2"/>
      <c r="E16" s="2"/>
      <c r="F16" s="2"/>
      <c r="G16" s="2"/>
      <c r="H16" s="13"/>
      <c r="I16" s="13"/>
      <c r="J16" s="1"/>
      <c r="K16" s="1"/>
      <c r="L16" s="1"/>
      <c r="M16" s="1"/>
      <c r="O16" s="1"/>
    </row>
    <row r="17" spans="2:15" ht="15.75" thickBot="1" x14ac:dyDescent="0.3">
      <c r="B17" s="1"/>
      <c r="C17" s="2"/>
      <c r="D17" s="2"/>
      <c r="E17" s="2"/>
      <c r="F17" s="2"/>
      <c r="G17" s="2"/>
      <c r="H17" s="2"/>
      <c r="I17" s="13"/>
      <c r="J17" s="14">
        <f>SUM(J12:J16)</f>
        <v>0</v>
      </c>
      <c r="K17" s="11">
        <f>SUM(K12:K16)</f>
        <v>2699.22</v>
      </c>
      <c r="L17" s="11">
        <f>SUM(L12:L16)</f>
        <v>-2699.22</v>
      </c>
      <c r="M17" s="1"/>
      <c r="O17" s="1"/>
    </row>
    <row r="18" spans="2:15" ht="15.75" thickTop="1" x14ac:dyDescent="0.25">
      <c r="B18" s="1"/>
      <c r="C18" s="2"/>
      <c r="D18" s="2"/>
      <c r="E18" s="2"/>
      <c r="F18" s="2"/>
      <c r="G18" s="2"/>
      <c r="H18" s="2"/>
      <c r="I18" s="1"/>
      <c r="J18" s="1"/>
      <c r="K18" s="1"/>
      <c r="L18" s="1"/>
      <c r="M18" s="1"/>
      <c r="O18" s="1"/>
    </row>
    <row r="19" spans="2:15" x14ac:dyDescent="0.25">
      <c r="B19" s="23"/>
      <c r="C19" s="1" t="s">
        <v>63</v>
      </c>
      <c r="D19" s="2"/>
      <c r="E19" s="2"/>
      <c r="F19" s="2"/>
      <c r="G19" s="2"/>
      <c r="H19" s="2"/>
      <c r="I19" s="1"/>
      <c r="J19" s="1"/>
      <c r="K19" s="1"/>
      <c r="L19" s="1"/>
      <c r="M19" s="1"/>
      <c r="O19" s="1"/>
    </row>
    <row r="20" spans="2:15" ht="17.25" x14ac:dyDescent="0.4">
      <c r="B20" s="1"/>
      <c r="C20" s="2"/>
      <c r="D20" s="2"/>
      <c r="E20" s="2"/>
      <c r="F20" s="2"/>
      <c r="G20" s="2"/>
      <c r="H20" s="2"/>
      <c r="I20" s="3" t="s">
        <v>57</v>
      </c>
      <c r="J20" s="20"/>
      <c r="K20" s="1"/>
      <c r="L20" s="1"/>
      <c r="M20" s="1"/>
      <c r="O20" s="1"/>
    </row>
    <row r="21" spans="2:15" x14ac:dyDescent="0.25">
      <c r="B21" s="1"/>
      <c r="C21" s="2"/>
      <c r="D21" s="2"/>
      <c r="E21" s="2"/>
      <c r="F21" s="2"/>
      <c r="G21" s="2"/>
      <c r="H21" s="2"/>
      <c r="I21" s="1" t="s">
        <v>70</v>
      </c>
      <c r="J21" s="1"/>
      <c r="K21" s="1"/>
      <c r="L21" s="1">
        <v>282.2</v>
      </c>
      <c r="M21" s="1"/>
      <c r="O21" s="1"/>
    </row>
    <row r="22" spans="2:15" x14ac:dyDescent="0.25">
      <c r="B22" s="1"/>
      <c r="C22" s="2"/>
      <c r="D22" s="2"/>
      <c r="E22" s="2"/>
      <c r="F22" s="2"/>
      <c r="G22" s="2"/>
      <c r="H22" s="2"/>
      <c r="I22" s="1" t="s">
        <v>73</v>
      </c>
      <c r="J22" s="1"/>
      <c r="K22" s="1"/>
      <c r="L22" s="1"/>
      <c r="M22" s="1"/>
      <c r="O22" s="1"/>
    </row>
    <row r="23" spans="2:15" x14ac:dyDescent="0.25">
      <c r="B23" s="1"/>
      <c r="C23" s="2"/>
      <c r="D23" s="2"/>
      <c r="E23" s="2"/>
      <c r="F23" s="2"/>
      <c r="G23" s="2"/>
      <c r="H23" s="2"/>
      <c r="I23" s="1" t="s">
        <v>58</v>
      </c>
      <c r="J23" s="1"/>
      <c r="K23" s="1"/>
      <c r="L23" s="21">
        <f>L17</f>
        <v>-2699.22</v>
      </c>
      <c r="M23" s="1"/>
    </row>
    <row r="24" spans="2:15" x14ac:dyDescent="0.25">
      <c r="B24" s="1"/>
      <c r="C24" s="2"/>
      <c r="D24" s="2"/>
      <c r="E24" s="2"/>
      <c r="F24" s="2"/>
      <c r="G24" s="2"/>
      <c r="H24" s="2"/>
      <c r="I24" s="1"/>
      <c r="J24" s="1"/>
      <c r="K24" s="1"/>
      <c r="L24" s="1"/>
      <c r="M24" s="1"/>
    </row>
    <row r="25" spans="2:15" ht="15.75" thickBot="1" x14ac:dyDescent="0.3">
      <c r="B25" s="1"/>
      <c r="C25" s="2"/>
      <c r="D25" s="2"/>
      <c r="E25" s="2"/>
      <c r="F25" s="2"/>
      <c r="G25" s="2"/>
      <c r="H25" s="2"/>
      <c r="I25" s="1" t="s">
        <v>71</v>
      </c>
      <c r="J25" s="1"/>
      <c r="L25" s="11">
        <f>SUM(L21:L24)</f>
        <v>-2417.02</v>
      </c>
      <c r="M25" s="1"/>
    </row>
    <row r="26" spans="2:15" ht="15.75" thickTop="1" x14ac:dyDescent="0.25">
      <c r="B26" s="1"/>
      <c r="C26" s="2"/>
      <c r="D26" s="2"/>
      <c r="E26" s="2"/>
      <c r="F26" s="2"/>
      <c r="G26" s="2"/>
      <c r="H26" s="2"/>
      <c r="I26" s="1"/>
      <c r="J26" s="1"/>
      <c r="L26" s="22"/>
      <c r="M26" s="1"/>
    </row>
    <row r="27" spans="2:15" x14ac:dyDescent="0.25">
      <c r="B27" s="1"/>
      <c r="C27" s="2"/>
      <c r="D27" s="2"/>
      <c r="E27" s="2"/>
      <c r="F27" s="2"/>
      <c r="G27" s="2"/>
      <c r="H27" s="2"/>
      <c r="I27" s="3" t="s">
        <v>59</v>
      </c>
      <c r="J27" s="3"/>
      <c r="L27" s="22"/>
      <c r="M27" s="1"/>
    </row>
    <row r="28" spans="2:15" x14ac:dyDescent="0.25">
      <c r="B28" s="1"/>
      <c r="C28" s="2"/>
      <c r="D28" s="2"/>
      <c r="E28" s="2"/>
      <c r="F28" s="2"/>
      <c r="G28" s="2"/>
      <c r="H28" s="2"/>
      <c r="I28" s="1" t="s">
        <v>70</v>
      </c>
      <c r="J28" s="1"/>
      <c r="K28" s="1"/>
      <c r="L28" s="1">
        <v>2699.22</v>
      </c>
      <c r="M28" s="1"/>
    </row>
    <row r="29" spans="2:15" x14ac:dyDescent="0.25">
      <c r="B29" s="1"/>
      <c r="C29" s="2"/>
      <c r="D29" s="2"/>
      <c r="E29" s="2"/>
      <c r="F29" s="2"/>
      <c r="G29" s="2"/>
      <c r="H29" s="2"/>
      <c r="I29" s="1" t="s">
        <v>73</v>
      </c>
      <c r="J29" s="1"/>
      <c r="K29" s="1"/>
      <c r="L29" s="1"/>
      <c r="M29" s="1"/>
      <c r="O29" s="13"/>
    </row>
    <row r="30" spans="2:15" x14ac:dyDescent="0.25">
      <c r="B30" s="1"/>
      <c r="C30" s="2"/>
      <c r="D30" s="2"/>
      <c r="E30" s="2"/>
      <c r="F30" s="2"/>
      <c r="G30" s="2"/>
      <c r="H30" s="2"/>
      <c r="I30" s="1" t="s">
        <v>74</v>
      </c>
      <c r="J30" s="1"/>
      <c r="K30" s="1"/>
      <c r="L30" s="21">
        <f>L17</f>
        <v>-2699.22</v>
      </c>
      <c r="M30" s="1"/>
      <c r="O30" s="13"/>
    </row>
    <row r="31" spans="2:15" x14ac:dyDescent="0.25">
      <c r="B31" s="1"/>
      <c r="C31" s="2"/>
      <c r="D31" s="2"/>
      <c r="E31" s="2"/>
      <c r="F31" s="2"/>
      <c r="G31" s="2"/>
      <c r="H31" s="2"/>
      <c r="I31" s="1"/>
      <c r="J31" s="1"/>
      <c r="K31" s="1"/>
      <c r="L31" s="1"/>
      <c r="M31" s="1"/>
      <c r="O31" s="13"/>
    </row>
    <row r="32" spans="2:15" ht="15.75" thickBot="1" x14ac:dyDescent="0.3">
      <c r="I32" s="1" t="s">
        <v>71</v>
      </c>
      <c r="J32" s="1"/>
      <c r="L32" s="14">
        <f>SUM(L28:L31)</f>
        <v>0</v>
      </c>
      <c r="O32" s="13"/>
    </row>
    <row r="33" spans="15:15" ht="15.75" thickTop="1" x14ac:dyDescent="0.25">
      <c r="O33" s="13"/>
    </row>
    <row r="34" spans="15:15" x14ac:dyDescent="0.25">
      <c r="O34" s="13"/>
    </row>
    <row r="35" spans="15:15" x14ac:dyDescent="0.25">
      <c r="O35" s="13"/>
    </row>
    <row r="36" spans="15:15" x14ac:dyDescent="0.25">
      <c r="O36" s="13"/>
    </row>
    <row r="37" spans="15:15" x14ac:dyDescent="0.25">
      <c r="O37" s="13"/>
    </row>
    <row r="38" spans="15:15" x14ac:dyDescent="0.25">
      <c r="O38" s="13"/>
    </row>
    <row r="39" spans="15:15" x14ac:dyDescent="0.25">
      <c r="O39" s="13"/>
    </row>
    <row r="40" spans="15:15" x14ac:dyDescent="0.25">
      <c r="O40" s="13"/>
    </row>
    <row r="41" spans="15:15" x14ac:dyDescent="0.25">
      <c r="O41" s="13"/>
    </row>
    <row r="42" spans="15:15" x14ac:dyDescent="0.25">
      <c r="O42" s="13"/>
    </row>
    <row r="43" spans="15:15" x14ac:dyDescent="0.25">
      <c r="O43" s="13"/>
    </row>
    <row r="44" spans="15:15" x14ac:dyDescent="0.25">
      <c r="O44" s="13"/>
    </row>
    <row r="45" spans="15:15" x14ac:dyDescent="0.25">
      <c r="O45" s="13"/>
    </row>
    <row r="46" spans="15:15" x14ac:dyDescent="0.25">
      <c r="O46" s="13"/>
    </row>
    <row r="47" spans="15:15" x14ac:dyDescent="0.25">
      <c r="O47" s="13"/>
    </row>
    <row r="48" spans="15:15" x14ac:dyDescent="0.25">
      <c r="O48" s="13"/>
    </row>
    <row r="49" spans="15:15" x14ac:dyDescent="0.25">
      <c r="O49" s="13"/>
    </row>
    <row r="50" spans="15:15" x14ac:dyDescent="0.25">
      <c r="O50" s="13"/>
    </row>
    <row r="51" spans="15:15" x14ac:dyDescent="0.25">
      <c r="O51" s="13"/>
    </row>
    <row r="52" spans="15:15" x14ac:dyDescent="0.25">
      <c r="O52" s="13"/>
    </row>
    <row r="53" spans="15:15" x14ac:dyDescent="0.25">
      <c r="O53" s="13"/>
    </row>
  </sheetData>
  <pageMargins left="0.19685039370078741" right="0.19685039370078741" top="0.19685039370078741" bottom="0.19685039370078741" header="0.31496062992125984" footer="3.937007874015748E-2"/>
  <pageSetup paperSize="9" scale="78" orientation="portrait" horizontalDpi="0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2018-12-22T01:54:10Z</cp:lastPrinted>
  <dcterms:created xsi:type="dcterms:W3CDTF">2015-12-15T06:25:33Z</dcterms:created>
  <dcterms:modified xsi:type="dcterms:W3CDTF">2018-12-22T07:38:50Z</dcterms:modified>
</cp:coreProperties>
</file>