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Di Domenico &amp; McClenaghan (maybe closing)/2023/Property/"/>
    </mc:Choice>
  </mc:AlternateContent>
  <xr:revisionPtr revIDLastSave="50" documentId="8_{733A858C-5614-4B04-8959-CA065AE99782}" xr6:coauthVersionLast="47" xr6:coauthVersionMax="47" xr10:uidLastSave="{CC346B9F-4BB4-4391-BC89-02F7AD5B3FB7}"/>
  <bookViews>
    <workbookView xWindow="29490" yWindow="405" windowWidth="27660" windowHeight="11385" xr2:uid="{5DAC6549-7E2C-48E8-998E-F4EA9A177B2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F48" i="1"/>
  <c r="G17" i="1"/>
  <c r="E49" i="1"/>
  <c r="D49" i="1"/>
  <c r="B57" i="1" s="1"/>
  <c r="B49" i="1"/>
  <c r="B54" i="1" s="1"/>
  <c r="C47" i="1"/>
  <c r="G47" i="1" s="1"/>
  <c r="C43" i="1"/>
  <c r="G43" i="1" s="1"/>
  <c r="C40" i="1"/>
  <c r="G40" i="1" s="1"/>
  <c r="C37" i="1"/>
  <c r="G37" i="1"/>
  <c r="C34" i="1"/>
  <c r="G34" i="1" s="1"/>
  <c r="C31" i="1"/>
  <c r="G31" i="1" s="1"/>
  <c r="C27" i="1"/>
  <c r="G27" i="1" s="1"/>
  <c r="C23" i="1"/>
  <c r="G23" i="1" s="1"/>
  <c r="C20" i="1"/>
  <c r="G20" i="1" s="1"/>
  <c r="C17" i="1"/>
  <c r="C13" i="1"/>
  <c r="G13" i="1" s="1"/>
  <c r="C10" i="1"/>
  <c r="G10" i="1" s="1"/>
  <c r="C49" i="1" l="1"/>
  <c r="B56" i="1" s="1"/>
  <c r="B58" i="1" s="1"/>
</calcChain>
</file>

<file path=xl/sharedStrings.xml><?xml version="1.0" encoding="utf-8"?>
<sst xmlns="http://schemas.openxmlformats.org/spreadsheetml/2006/main" count="17" uniqueCount="16">
  <si>
    <t>Rental Summary from 01/07/2022 -03/01/2023</t>
  </si>
  <si>
    <t>118/1 Bowden Court, Nerang QLD 4211</t>
  </si>
  <si>
    <t>Date</t>
  </si>
  <si>
    <t>Rent</t>
  </si>
  <si>
    <t>Agent manangement fee</t>
  </si>
  <si>
    <t>Repairs and maintenance</t>
  </si>
  <si>
    <t>Cash payment</t>
  </si>
  <si>
    <t>Christmas promotion</t>
  </si>
  <si>
    <t>Rental Summary</t>
  </si>
  <si>
    <t>Less:</t>
  </si>
  <si>
    <t>Agent manangement Fees</t>
  </si>
  <si>
    <t>Repairs &amp; Maintenance</t>
  </si>
  <si>
    <t xml:space="preserve">Opening bal </t>
  </si>
  <si>
    <t>NSAR non taxable inocme</t>
  </si>
  <si>
    <t>NSAR Income</t>
  </si>
  <si>
    <t>Rent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</si>
</sst>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3" xfId="0" applyFill="1" applyBorder="1"/>
    <xf numFmtId="0" fontId="0" fillId="2" borderId="5" xfId="0" applyFill="1" applyBorder="1"/>
    <xf numFmtId="0" fontId="1" fillId="3" borderId="7" xfId="0" applyFont="1" applyFill="1" applyBorder="1"/>
    <xf numFmtId="0" fontId="1" fillId="3" borderId="6" xfId="0" applyFont="1" applyFill="1" applyBorder="1"/>
    <xf numFmtId="2" fontId="0" fillId="0" borderId="2" xfId="0" applyNumberFormat="1" applyBorder="1"/>
    <xf numFmtId="2" fontId="0" fillId="0" borderId="4" xfId="0" applyNumberFormat="1" applyBorder="1"/>
    <xf numFmtId="2" fontId="0" fillId="0" borderId="8" xfId="0" applyNumberFormat="1" applyBorder="1"/>
    <xf numFmtId="2" fontId="0" fillId="2" borderId="4" xfId="0" applyNumberFormat="1" applyFill="1" applyBorder="1"/>
    <xf numFmtId="2" fontId="0" fillId="2" borderId="6" xfId="0" applyNumberFormat="1" applyFill="1" applyBorder="1"/>
    <xf numFmtId="0" fontId="1" fillId="0" borderId="1" xfId="0" applyFont="1" applyBorder="1"/>
    <xf numFmtId="0" fontId="0" fillId="0" borderId="9" xfId="0" applyBorder="1" applyAlignment="1">
      <alignment horizontal="right"/>
    </xf>
    <xf numFmtId="14" fontId="0" fillId="0" borderId="10" xfId="0" applyNumberFormat="1" applyBorder="1"/>
    <xf numFmtId="14" fontId="0" fillId="0" borderId="11" xfId="0" applyNumberFormat="1" applyBorder="1"/>
    <xf numFmtId="14" fontId="0" fillId="0" borderId="9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1" fillId="0" borderId="1" xfId="0" applyNumberFormat="1" applyFont="1" applyBorder="1"/>
    <xf numFmtId="0" fontId="1" fillId="0" borderId="10" xfId="0" applyFont="1" applyBorder="1"/>
    <xf numFmtId="2" fontId="1" fillId="0" borderId="9" xfId="0" applyNumberFormat="1" applyFont="1" applyBorder="1"/>
    <xf numFmtId="0" fontId="1" fillId="4" borderId="1" xfId="0" applyFont="1" applyFill="1" applyBorder="1"/>
    <xf numFmtId="0" fontId="1" fillId="4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9EAD-2DC6-4D67-8489-7680CF1BEFF9}">
  <dimension ref="A1:H58"/>
  <sheetViews>
    <sheetView tabSelected="1" topLeftCell="A25" workbookViewId="0">
      <selection activeCell="J2" sqref="J2"/>
    </sheetView>
  </sheetViews>
  <sheetFormatPr defaultRowHeight="15" x14ac:dyDescent="0.25"/>
  <cols>
    <col min="1" max="1" width="24.28515625" customWidth="1"/>
    <col min="2" max="2" width="14.7109375" customWidth="1"/>
    <col min="3" max="3" width="23.42578125" bestFit="1" customWidth="1"/>
    <col min="4" max="4" width="23.7109375" bestFit="1" customWidth="1"/>
    <col min="5" max="5" width="19.85546875" bestFit="1" customWidth="1"/>
    <col min="6" max="6" width="24.140625" bestFit="1" customWidth="1"/>
    <col min="7" max="7" width="13.5703125" bestFit="1" customWidth="1"/>
  </cols>
  <sheetData>
    <row r="1" spans="1:8" x14ac:dyDescent="0.25">
      <c r="A1" s="1" t="s">
        <v>0</v>
      </c>
      <c r="B1" s="1"/>
      <c r="C1" s="1"/>
      <c r="D1" s="1"/>
      <c r="E1" s="1"/>
      <c r="F1" s="1"/>
    </row>
    <row r="2" spans="1:8" x14ac:dyDescent="0.25">
      <c r="A2" s="1"/>
      <c r="B2" s="1"/>
      <c r="C2" s="1"/>
      <c r="D2" s="1"/>
      <c r="E2" s="1"/>
      <c r="F2" s="1"/>
    </row>
    <row r="3" spans="1:8" x14ac:dyDescent="0.25">
      <c r="A3" s="1" t="s">
        <v>1</v>
      </c>
      <c r="B3" s="1"/>
      <c r="C3" s="1"/>
      <c r="D3" s="1"/>
    </row>
    <row r="5" spans="1:8" x14ac:dyDescent="0.25">
      <c r="A5" s="22" t="s">
        <v>2</v>
      </c>
      <c r="B5" s="22" t="s">
        <v>3</v>
      </c>
      <c r="C5" s="22" t="s">
        <v>4</v>
      </c>
      <c r="D5" s="22" t="s">
        <v>5</v>
      </c>
      <c r="E5" s="22" t="s">
        <v>7</v>
      </c>
      <c r="F5" s="23" t="s">
        <v>13</v>
      </c>
      <c r="G5" s="23" t="s">
        <v>6</v>
      </c>
      <c r="H5" s="1"/>
    </row>
    <row r="6" spans="1:8" x14ac:dyDescent="0.25">
      <c r="A6" s="12" t="s">
        <v>12</v>
      </c>
      <c r="B6" s="16">
        <v>269.8</v>
      </c>
      <c r="C6" s="16"/>
      <c r="D6" s="16"/>
      <c r="E6" s="16"/>
      <c r="F6" s="6"/>
      <c r="G6" s="6"/>
    </row>
    <row r="7" spans="1:8" x14ac:dyDescent="0.25">
      <c r="A7" s="13">
        <v>44749</v>
      </c>
      <c r="B7" s="17">
        <v>269.8</v>
      </c>
      <c r="C7" s="17"/>
      <c r="D7" s="17"/>
      <c r="E7" s="17"/>
      <c r="F7" s="7"/>
      <c r="G7" s="7"/>
    </row>
    <row r="8" spans="1:8" x14ac:dyDescent="0.25">
      <c r="A8" s="13">
        <v>44753</v>
      </c>
      <c r="B8" s="17"/>
      <c r="C8" s="17"/>
      <c r="D8" s="17">
        <v>129</v>
      </c>
      <c r="E8" s="17"/>
      <c r="F8" s="7"/>
      <c r="G8" s="7"/>
    </row>
    <row r="9" spans="1:8" x14ac:dyDescent="0.25">
      <c r="A9" s="13">
        <v>44756</v>
      </c>
      <c r="B9" s="17">
        <v>269.8</v>
      </c>
      <c r="C9" s="17"/>
      <c r="D9" s="17"/>
      <c r="E9" s="17"/>
      <c r="F9" s="7"/>
      <c r="G9" s="7"/>
    </row>
    <row r="10" spans="1:8" x14ac:dyDescent="0.25">
      <c r="A10" s="14">
        <v>44757</v>
      </c>
      <c r="B10" s="18"/>
      <c r="C10" s="18">
        <f>34.62+2.47+34.48+2.6+34.35+2.74</f>
        <v>111.25999999999998</v>
      </c>
      <c r="D10" s="18"/>
      <c r="E10" s="18"/>
      <c r="F10" s="8"/>
      <c r="G10" s="8">
        <f>B7+B9-D8-C10+B6</f>
        <v>569.1400000000001</v>
      </c>
    </row>
    <row r="11" spans="1:8" x14ac:dyDescent="0.25">
      <c r="A11" s="15">
        <v>44763</v>
      </c>
      <c r="B11" s="16">
        <v>269.8</v>
      </c>
      <c r="C11" s="16"/>
      <c r="D11" s="16"/>
      <c r="E11" s="16"/>
      <c r="F11" s="6"/>
      <c r="G11" s="6"/>
    </row>
    <row r="12" spans="1:8" x14ac:dyDescent="0.25">
      <c r="A12" s="13">
        <v>44770</v>
      </c>
      <c r="B12" s="17">
        <v>269.8</v>
      </c>
      <c r="C12" s="17"/>
      <c r="D12" s="17"/>
      <c r="E12" s="17"/>
      <c r="F12" s="7"/>
      <c r="G12" s="7"/>
    </row>
    <row r="13" spans="1:8" x14ac:dyDescent="0.25">
      <c r="A13" s="14">
        <v>44774</v>
      </c>
      <c r="B13" s="18"/>
      <c r="C13" s="18">
        <f>34.21+2.88+3.02+34.07</f>
        <v>74.180000000000007</v>
      </c>
      <c r="D13" s="18"/>
      <c r="E13" s="18"/>
      <c r="F13" s="8"/>
      <c r="G13" s="8">
        <f>B11+B12-C13</f>
        <v>465.42</v>
      </c>
    </row>
    <row r="14" spans="1:8" x14ac:dyDescent="0.25">
      <c r="A14" s="15">
        <v>44777</v>
      </c>
      <c r="B14" s="16">
        <v>269.8</v>
      </c>
      <c r="C14" s="16"/>
      <c r="D14" s="16"/>
      <c r="E14" s="16"/>
      <c r="F14" s="6"/>
      <c r="G14" s="6"/>
    </row>
    <row r="15" spans="1:8" x14ac:dyDescent="0.25">
      <c r="A15" s="13">
        <v>44783</v>
      </c>
      <c r="B15" s="17"/>
      <c r="C15" s="17"/>
      <c r="D15" s="17"/>
      <c r="E15" s="17"/>
      <c r="F15" s="7">
        <v>2781.02</v>
      </c>
      <c r="G15" s="7"/>
    </row>
    <row r="16" spans="1:8" x14ac:dyDescent="0.25">
      <c r="A16" s="13">
        <v>44784</v>
      </c>
      <c r="B16" s="17">
        <v>269.8</v>
      </c>
      <c r="C16" s="17"/>
      <c r="D16" s="17"/>
      <c r="E16" s="17"/>
      <c r="F16" s="7"/>
      <c r="G16" s="7"/>
    </row>
    <row r="17" spans="1:7" x14ac:dyDescent="0.25">
      <c r="A17" s="14">
        <v>44788</v>
      </c>
      <c r="B17" s="18"/>
      <c r="C17" s="18">
        <f>3.15+33.93+3.29+33.8</f>
        <v>74.169999999999987</v>
      </c>
      <c r="D17" s="18"/>
      <c r="E17" s="18"/>
      <c r="F17" s="8"/>
      <c r="G17" s="8">
        <f>B14+B15+B16-C17+F15</f>
        <v>3246.45</v>
      </c>
    </row>
    <row r="18" spans="1:7" x14ac:dyDescent="0.25">
      <c r="A18" s="15">
        <v>44791</v>
      </c>
      <c r="B18" s="16">
        <v>269.8</v>
      </c>
      <c r="C18" s="16"/>
      <c r="D18" s="16"/>
      <c r="E18" s="16"/>
      <c r="F18" s="6"/>
      <c r="G18" s="6"/>
    </row>
    <row r="19" spans="1:7" x14ac:dyDescent="0.25">
      <c r="A19" s="13">
        <v>44798</v>
      </c>
      <c r="B19" s="17">
        <v>269.8</v>
      </c>
      <c r="C19" s="17"/>
      <c r="D19" s="17"/>
      <c r="E19" s="17"/>
      <c r="F19" s="7"/>
      <c r="G19" s="7"/>
    </row>
    <row r="20" spans="1:7" x14ac:dyDescent="0.25">
      <c r="A20" s="14">
        <v>44805</v>
      </c>
      <c r="B20" s="18"/>
      <c r="C20" s="18">
        <f>33.66+3.43+33.52+3.57</f>
        <v>74.179999999999993</v>
      </c>
      <c r="D20" s="18"/>
      <c r="E20" s="18"/>
      <c r="F20" s="8"/>
      <c r="G20" s="8">
        <f>B18+B19-C20</f>
        <v>465.42</v>
      </c>
    </row>
    <row r="21" spans="1:7" x14ac:dyDescent="0.25">
      <c r="A21" s="15">
        <v>44805</v>
      </c>
      <c r="B21" s="16">
        <v>269.8</v>
      </c>
      <c r="C21" s="16"/>
      <c r="D21" s="16"/>
      <c r="E21" s="16"/>
      <c r="F21" s="6"/>
      <c r="G21" s="6"/>
    </row>
    <row r="22" spans="1:7" x14ac:dyDescent="0.25">
      <c r="A22" s="13">
        <v>44812</v>
      </c>
      <c r="B22" s="17">
        <v>269.8</v>
      </c>
      <c r="C22" s="17"/>
      <c r="D22" s="17"/>
      <c r="E22" s="17"/>
      <c r="F22" s="7"/>
      <c r="G22" s="7"/>
    </row>
    <row r="23" spans="1:7" x14ac:dyDescent="0.25">
      <c r="A23" s="14">
        <v>44819</v>
      </c>
      <c r="B23" s="18"/>
      <c r="C23" s="18">
        <f>3.7+33.38+33.25+3.84</f>
        <v>74.170000000000016</v>
      </c>
      <c r="D23" s="18"/>
      <c r="E23" s="18"/>
      <c r="F23" s="8"/>
      <c r="G23" s="8">
        <f>B22+B21-C23</f>
        <v>465.43</v>
      </c>
    </row>
    <row r="24" spans="1:7" x14ac:dyDescent="0.25">
      <c r="A24" s="15">
        <v>44819</v>
      </c>
      <c r="B24" s="16">
        <v>269.8</v>
      </c>
      <c r="C24" s="16"/>
      <c r="D24" s="16"/>
      <c r="E24" s="16"/>
      <c r="F24" s="6"/>
      <c r="G24" s="6"/>
    </row>
    <row r="25" spans="1:7" x14ac:dyDescent="0.25">
      <c r="A25" s="13">
        <v>44827</v>
      </c>
      <c r="B25" s="17">
        <v>269.8</v>
      </c>
      <c r="C25" s="17"/>
      <c r="D25" s="17"/>
      <c r="E25" s="17"/>
      <c r="F25" s="7"/>
      <c r="G25" s="7"/>
    </row>
    <row r="26" spans="1:7" x14ac:dyDescent="0.25">
      <c r="A26" s="13">
        <v>44833</v>
      </c>
      <c r="B26" s="17">
        <v>269.8</v>
      </c>
      <c r="C26" s="17"/>
      <c r="D26" s="17"/>
      <c r="E26" s="17"/>
      <c r="F26" s="7"/>
      <c r="G26" s="7"/>
    </row>
    <row r="27" spans="1:7" x14ac:dyDescent="0.25">
      <c r="A27" s="14">
        <v>44837</v>
      </c>
      <c r="B27" s="18"/>
      <c r="C27" s="18">
        <f>33.11+3.98+32.97+4.12+32.83+4.25</f>
        <v>111.26</v>
      </c>
      <c r="D27" s="18"/>
      <c r="E27" s="18"/>
      <c r="F27" s="8"/>
      <c r="G27" s="8">
        <f>B24+B25+B26-C27</f>
        <v>698.1400000000001</v>
      </c>
    </row>
    <row r="28" spans="1:7" x14ac:dyDescent="0.25">
      <c r="A28" s="15">
        <v>44840</v>
      </c>
      <c r="B28" s="16">
        <v>269.8</v>
      </c>
      <c r="C28" s="16"/>
      <c r="D28" s="16"/>
      <c r="E28" s="16"/>
      <c r="F28" s="6"/>
      <c r="G28" s="6"/>
    </row>
    <row r="29" spans="1:7" x14ac:dyDescent="0.25">
      <c r="A29" s="13">
        <v>44844</v>
      </c>
      <c r="B29" s="17"/>
      <c r="C29" s="17"/>
      <c r="D29" s="17">
        <v>110</v>
      </c>
      <c r="E29" s="17"/>
      <c r="F29" s="7"/>
      <c r="G29" s="7"/>
    </row>
    <row r="30" spans="1:7" x14ac:dyDescent="0.25">
      <c r="A30" s="13">
        <v>44847</v>
      </c>
      <c r="B30" s="17">
        <v>269.8</v>
      </c>
      <c r="C30" s="17"/>
      <c r="D30" s="17"/>
      <c r="E30" s="17"/>
      <c r="F30" s="7"/>
      <c r="G30" s="7"/>
    </row>
    <row r="31" spans="1:7" x14ac:dyDescent="0.25">
      <c r="A31" s="14">
        <v>44851</v>
      </c>
      <c r="B31" s="18"/>
      <c r="C31" s="18">
        <f>32.7+4.39+32.56+4.53</f>
        <v>74.180000000000007</v>
      </c>
      <c r="D31" s="18"/>
      <c r="E31" s="18"/>
      <c r="F31" s="8"/>
      <c r="G31" s="8">
        <f>B28+B30-C31-D29</f>
        <v>355.42</v>
      </c>
    </row>
    <row r="32" spans="1:7" x14ac:dyDescent="0.25">
      <c r="A32" s="15">
        <v>44854</v>
      </c>
      <c r="B32" s="16">
        <v>269.8</v>
      </c>
      <c r="C32" s="16"/>
      <c r="D32" s="16"/>
      <c r="E32" s="16"/>
      <c r="F32" s="6"/>
      <c r="G32" s="6"/>
    </row>
    <row r="33" spans="1:7" x14ac:dyDescent="0.25">
      <c r="A33" s="13">
        <v>44861</v>
      </c>
      <c r="B33" s="17">
        <v>269.8</v>
      </c>
      <c r="C33" s="17"/>
      <c r="D33" s="17"/>
      <c r="E33" s="17"/>
      <c r="F33" s="7"/>
      <c r="G33" s="7"/>
    </row>
    <row r="34" spans="1:7" x14ac:dyDescent="0.25">
      <c r="A34" s="14">
        <v>44865</v>
      </c>
      <c r="B34" s="18"/>
      <c r="C34" s="18">
        <f>4.67+32.42+4.8+32.28</f>
        <v>74.17</v>
      </c>
      <c r="D34" s="18"/>
      <c r="E34" s="18"/>
      <c r="F34" s="8"/>
      <c r="G34" s="8">
        <f>B32+B33-C34</f>
        <v>465.43</v>
      </c>
    </row>
    <row r="35" spans="1:7" x14ac:dyDescent="0.25">
      <c r="A35" s="15">
        <v>44503</v>
      </c>
      <c r="B35" s="16">
        <v>269.8</v>
      </c>
      <c r="C35" s="16"/>
      <c r="D35" s="16"/>
      <c r="E35" s="16"/>
      <c r="F35" s="6"/>
      <c r="G35" s="6"/>
    </row>
    <row r="36" spans="1:7" x14ac:dyDescent="0.25">
      <c r="A36" s="13">
        <v>44875</v>
      </c>
      <c r="B36" s="17">
        <v>269.8</v>
      </c>
      <c r="C36" s="17"/>
      <c r="D36" s="17"/>
      <c r="E36" s="17"/>
      <c r="F36" s="7"/>
      <c r="G36" s="7"/>
    </row>
    <row r="37" spans="1:7" x14ac:dyDescent="0.25">
      <c r="A37" s="14">
        <v>44880</v>
      </c>
      <c r="B37" s="18"/>
      <c r="C37" s="18">
        <f>32.15+4.94+5.08+32.01</f>
        <v>74.179999999999993</v>
      </c>
      <c r="D37" s="18"/>
      <c r="E37" s="18"/>
      <c r="F37" s="8"/>
      <c r="G37" s="8">
        <f>B35+B36-C37</f>
        <v>465.42</v>
      </c>
    </row>
    <row r="38" spans="1:7" x14ac:dyDescent="0.25">
      <c r="A38" s="15">
        <v>44882</v>
      </c>
      <c r="B38" s="16">
        <v>269.8</v>
      </c>
      <c r="C38" s="16"/>
      <c r="D38" s="16"/>
      <c r="E38" s="16"/>
      <c r="F38" s="6"/>
      <c r="G38" s="6"/>
    </row>
    <row r="39" spans="1:7" x14ac:dyDescent="0.25">
      <c r="A39" s="13">
        <v>44889</v>
      </c>
      <c r="B39" s="17">
        <v>269.8</v>
      </c>
      <c r="C39" s="17"/>
      <c r="D39" s="17"/>
      <c r="E39" s="17"/>
      <c r="F39" s="7"/>
      <c r="G39" s="7"/>
    </row>
    <row r="40" spans="1:7" x14ac:dyDescent="0.25">
      <c r="A40" s="14">
        <v>44896</v>
      </c>
      <c r="B40" s="18"/>
      <c r="C40" s="18">
        <f>5.22+31.87+31.73+5.35</f>
        <v>74.17</v>
      </c>
      <c r="D40" s="18"/>
      <c r="E40" s="18">
        <v>1</v>
      </c>
      <c r="F40" s="8"/>
      <c r="G40" s="8">
        <f>B38+B39-C40-E40</f>
        <v>464.43</v>
      </c>
    </row>
    <row r="41" spans="1:7" x14ac:dyDescent="0.25">
      <c r="A41" s="15">
        <v>44896</v>
      </c>
      <c r="B41" s="16">
        <v>269.8</v>
      </c>
      <c r="C41" s="16"/>
      <c r="D41" s="16"/>
      <c r="E41" s="16"/>
      <c r="F41" s="6"/>
      <c r="G41" s="6"/>
    </row>
    <row r="42" spans="1:7" x14ac:dyDescent="0.25">
      <c r="A42" s="13">
        <v>44903</v>
      </c>
      <c r="B42" s="17">
        <v>269.8</v>
      </c>
      <c r="C42" s="17"/>
      <c r="D42" s="17"/>
      <c r="E42" s="17"/>
      <c r="F42" s="7"/>
      <c r="G42" s="7"/>
    </row>
    <row r="43" spans="1:7" x14ac:dyDescent="0.25">
      <c r="A43" s="14">
        <v>44910</v>
      </c>
      <c r="B43" s="18"/>
      <c r="C43" s="18">
        <f>5.49+31.6+31.46+5.63</f>
        <v>74.180000000000007</v>
      </c>
      <c r="D43" s="18"/>
      <c r="E43" s="18"/>
      <c r="F43" s="8"/>
      <c r="G43" s="8">
        <f>B41+B42-C43</f>
        <v>465.42</v>
      </c>
    </row>
    <row r="44" spans="1:7" x14ac:dyDescent="0.25">
      <c r="A44" s="15">
        <v>44910</v>
      </c>
      <c r="B44" s="16">
        <v>269.8</v>
      </c>
      <c r="C44" s="16"/>
      <c r="D44" s="16"/>
      <c r="E44" s="16"/>
      <c r="F44" s="6"/>
      <c r="G44" s="6"/>
    </row>
    <row r="45" spans="1:7" x14ac:dyDescent="0.25">
      <c r="A45" s="13">
        <v>44917</v>
      </c>
      <c r="B45" s="17">
        <v>269.8</v>
      </c>
      <c r="C45" s="17"/>
      <c r="D45" s="17"/>
      <c r="E45" s="17"/>
      <c r="F45" s="7"/>
      <c r="G45" s="7"/>
    </row>
    <row r="46" spans="1:7" x14ac:dyDescent="0.25">
      <c r="A46" s="13">
        <v>44925</v>
      </c>
      <c r="B46" s="17">
        <v>269.8</v>
      </c>
      <c r="C46" s="17"/>
      <c r="D46" s="17"/>
      <c r="E46" s="17"/>
      <c r="F46" s="7"/>
      <c r="G46" s="7"/>
    </row>
    <row r="47" spans="1:7" x14ac:dyDescent="0.25">
      <c r="A47" s="14">
        <v>44929</v>
      </c>
      <c r="B47" s="18"/>
      <c r="C47" s="18">
        <f>5.77+31.32+31.18+5.9+6.04+31.05</f>
        <v>111.26000000000002</v>
      </c>
      <c r="D47" s="18"/>
      <c r="E47" s="18"/>
      <c r="F47" s="8"/>
      <c r="G47" s="8">
        <f>B44+B45+B46-C47</f>
        <v>698.1400000000001</v>
      </c>
    </row>
    <row r="48" spans="1:7" x14ac:dyDescent="0.25">
      <c r="A48" s="20" t="s">
        <v>14</v>
      </c>
      <c r="B48" s="17"/>
      <c r="C48" s="17"/>
      <c r="D48" s="17"/>
      <c r="E48" s="17"/>
      <c r="F48" s="21">
        <f>F15</f>
        <v>2781.02</v>
      </c>
      <c r="G48" s="16"/>
    </row>
    <row r="49" spans="1:7" x14ac:dyDescent="0.25">
      <c r="A49" s="11" t="s">
        <v>15</v>
      </c>
      <c r="B49" s="19">
        <f>SUM(B6:B48)</f>
        <v>7284.6000000000031</v>
      </c>
      <c r="C49" s="19">
        <f>SUM(C6:C48)</f>
        <v>1001.3599999999999</v>
      </c>
      <c r="D49" s="19">
        <f>SUM(D6:D48)</f>
        <v>239</v>
      </c>
      <c r="E49" s="19">
        <f>SUM(E6:E48)</f>
        <v>1</v>
      </c>
      <c r="F49" s="19"/>
      <c r="G49" s="19">
        <f>B49-C49-D49-E49</f>
        <v>6043.2400000000034</v>
      </c>
    </row>
    <row r="52" spans="1:7" x14ac:dyDescent="0.25">
      <c r="A52" s="4" t="s">
        <v>8</v>
      </c>
      <c r="B52" s="5"/>
    </row>
    <row r="53" spans="1:7" x14ac:dyDescent="0.25">
      <c r="A53" s="2"/>
      <c r="B53" s="9"/>
    </row>
    <row r="54" spans="1:7" x14ac:dyDescent="0.25">
      <c r="A54" s="2" t="s">
        <v>3</v>
      </c>
      <c r="B54" s="9">
        <f>B49</f>
        <v>7284.6000000000031</v>
      </c>
    </row>
    <row r="55" spans="1:7" x14ac:dyDescent="0.25">
      <c r="A55" s="2" t="s">
        <v>9</v>
      </c>
      <c r="B55" s="9"/>
    </row>
    <row r="56" spans="1:7" x14ac:dyDescent="0.25">
      <c r="A56" s="2" t="s">
        <v>10</v>
      </c>
      <c r="B56" s="9">
        <f>C49+E49</f>
        <v>1002.3599999999999</v>
      </c>
    </row>
    <row r="57" spans="1:7" x14ac:dyDescent="0.25">
      <c r="A57" s="2" t="s">
        <v>11</v>
      </c>
      <c r="B57" s="9">
        <f>D49</f>
        <v>239</v>
      </c>
    </row>
    <row r="58" spans="1:7" x14ac:dyDescent="0.25">
      <c r="A58" s="3"/>
      <c r="B58" s="10">
        <f>B54-B56-B57</f>
        <v>6043.2400000000034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5A9FB-C92C-45C2-A4C5-92FB931A8669}">
  <dimension ref="A1"/>
  <sheetViews>
    <sheetView workbookViewId="0">
      <selection sqref="A1:B1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3FC8AB-088D-4270-8F6A-F6735369091D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customXml/itemProps2.xml><?xml version="1.0" encoding="utf-8"?>
<ds:datastoreItem xmlns:ds="http://schemas.openxmlformats.org/officeDocument/2006/customXml" ds:itemID="{19EAA1E7-2225-45FE-B209-45D8FB17A1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530085-B831-4B5A-871D-027EA8E95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2023-03-02T04:07:10Z</dcterms:created>
  <dcterms:modified xsi:type="dcterms:W3CDTF">2023-03-03T03:04:38Z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