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LIENTS\CATJAMSF - Cat Jam Superannuation Fund\2021\D. Tax Workpapers\"/>
    </mc:Choice>
  </mc:AlternateContent>
  <xr:revisionPtr revIDLastSave="0" documentId="13_ncr:1_{4247D9DE-1361-432D-A8DE-B2E99A4E3BEE}" xr6:coauthVersionLast="47" xr6:coauthVersionMax="47" xr10:uidLastSave="{00000000-0000-0000-0000-000000000000}"/>
  <bookViews>
    <workbookView xWindow="-25320" yWindow="-120" windowWidth="25440" windowHeight="15390" activeTab="2" xr2:uid="{00000000-000D-0000-FFFF-FFFF00000000}"/>
  </bookViews>
  <sheets>
    <sheet name="Debtors" sheetId="7" r:id="rId1"/>
    <sheet name="Creditors" sheetId="8" r:id="rId2"/>
    <sheet name="Tax Provision" sheetId="4" r:id="rId3"/>
    <sheet name="Interest Workpaper" sheetId="3" r:id="rId4"/>
    <sheet name="Expenses paid from super fund" sheetId="6" r:id="rId5"/>
    <sheet name="1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6" l="1"/>
  <c r="D90" i="3"/>
  <c r="D83" i="3"/>
  <c r="B83" i="3"/>
  <c r="E64" i="3"/>
  <c r="D64" i="3"/>
  <c r="F63" i="3"/>
  <c r="F62" i="3"/>
  <c r="F61" i="3"/>
  <c r="F60" i="3"/>
  <c r="F59" i="3"/>
  <c r="F58" i="3"/>
  <c r="F57" i="3"/>
  <c r="F56" i="3"/>
  <c r="F55" i="3"/>
  <c r="B8" i="4"/>
  <c r="B82" i="3"/>
  <c r="B81" i="3"/>
  <c r="E52" i="3"/>
  <c r="D52" i="3"/>
  <c r="D82" i="3" s="1"/>
  <c r="F51" i="3"/>
  <c r="F50" i="3"/>
  <c r="F49" i="3"/>
  <c r="F48" i="3"/>
  <c r="F47" i="3"/>
  <c r="F46" i="3"/>
  <c r="F45" i="3"/>
  <c r="F44" i="3"/>
  <c r="F43" i="3"/>
  <c r="F42" i="3"/>
  <c r="F41" i="3"/>
  <c r="F40" i="3"/>
  <c r="E37" i="3"/>
  <c r="D37" i="3"/>
  <c r="D81" i="3" s="1"/>
  <c r="F36" i="3"/>
  <c r="F35" i="3"/>
  <c r="B15" i="6"/>
  <c r="B14" i="6"/>
  <c r="B13" i="6"/>
  <c r="F64" i="3" l="1"/>
  <c r="F37" i="3"/>
  <c r="F52" i="3"/>
  <c r="B80" i="3"/>
  <c r="E32" i="3"/>
  <c r="D32" i="3"/>
  <c r="D80" i="3" s="1"/>
  <c r="F31" i="3"/>
  <c r="F30" i="3"/>
  <c r="F29" i="3"/>
  <c r="F28" i="3"/>
  <c r="F27" i="3"/>
  <c r="F26" i="3"/>
  <c r="F25" i="3"/>
  <c r="F24" i="3"/>
  <c r="F23" i="3"/>
  <c r="F22" i="3"/>
  <c r="F21" i="3"/>
  <c r="B85" i="3"/>
  <c r="B84" i="3"/>
  <c r="F75" i="3"/>
  <c r="E75" i="3"/>
  <c r="D75" i="3"/>
  <c r="D85" i="3" s="1"/>
  <c r="G73" i="3"/>
  <c r="G74" i="3" s="1"/>
  <c r="F32" i="3" l="1"/>
  <c r="E69" i="3" l="1"/>
  <c r="F69" i="3"/>
  <c r="D69" i="3"/>
  <c r="D84" i="3" s="1"/>
  <c r="G68" i="3"/>
  <c r="B11" i="6" l="1"/>
  <c r="B18" i="6" l="1"/>
  <c r="B16" i="8"/>
  <c r="B10" i="8"/>
  <c r="B33" i="7"/>
  <c r="B16" i="7"/>
  <c r="B10" i="4"/>
  <c r="B21" i="4"/>
  <c r="D18" i="3"/>
  <c r="F7" i="3"/>
  <c r="F8" i="3"/>
  <c r="F9" i="3"/>
  <c r="F10" i="3"/>
  <c r="F11" i="3"/>
  <c r="F12" i="3"/>
  <c r="F13" i="3"/>
  <c r="F14" i="3"/>
  <c r="F15" i="3"/>
  <c r="F16" i="3"/>
  <c r="F17" i="3"/>
  <c r="E18" i="3"/>
  <c r="F6" i="3"/>
  <c r="B79" i="3"/>
  <c r="B19" i="8" l="1"/>
  <c r="B23" i="8" s="1"/>
  <c r="B36" i="7"/>
  <c r="B40" i="7" s="1"/>
  <c r="B24" i="4"/>
  <c r="B28" i="4" s="1"/>
  <c r="F18" i="3"/>
  <c r="D79" i="3" s="1"/>
  <c r="D88" i="3" l="1"/>
  <c r="D91" i="3" s="1"/>
</calcChain>
</file>

<file path=xl/sharedStrings.xml><?xml version="1.0" encoding="utf-8"?>
<sst xmlns="http://schemas.openxmlformats.org/spreadsheetml/2006/main" count="189" uniqueCount="99">
  <si>
    <t>Year:</t>
  </si>
  <si>
    <t>Amount</t>
  </si>
  <si>
    <t>Interest Earned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</si>
  <si>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</si>
  <si>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</si>
  <si>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</si>
  <si>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</si>
  <si>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</si>
  <si>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</si>
  <si>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</si>
  <si>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</si>
  <si>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</si>
  <si>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</si>
  <si>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</si>
  <si>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</si>
  <si>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INTEREST EARNED</t>
  </si>
  <si>
    <t>INTEREST EARNED WORKPAPER</t>
  </si>
  <si>
    <t>Bank Account</t>
  </si>
  <si>
    <t>W/holding Tax</t>
  </si>
  <si>
    <t>Gross Interest</t>
  </si>
  <si>
    <t>Op Bal.</t>
  </si>
  <si>
    <t>4th Qtr IAS</t>
  </si>
  <si>
    <t>1st Qtr IAS</t>
  </si>
  <si>
    <t>2nd Qtr IAS</t>
  </si>
  <si>
    <t>3rd Qtr IAS</t>
  </si>
  <si>
    <t>Cl Bal.</t>
  </si>
  <si>
    <t>Tax Payable</t>
  </si>
  <si>
    <t>TOTAL PROV FOR TAX</t>
  </si>
  <si>
    <t>PROVISION FOR TAX WORKPAPER</t>
  </si>
  <si>
    <t>Imputation Credits</t>
  </si>
  <si>
    <t>After Close Balance</t>
  </si>
  <si>
    <t>Difference</t>
  </si>
  <si>
    <t>Trial Balance Total</t>
  </si>
  <si>
    <t>Foreign Credits</t>
  </si>
  <si>
    <t>Final Payment</t>
  </si>
  <si>
    <t xml:space="preserve"> </t>
  </si>
  <si>
    <t>Accounting Fees</t>
  </si>
  <si>
    <t>Establishment Fees</t>
  </si>
  <si>
    <t>Actuarial Fees</t>
  </si>
  <si>
    <t>Have the following expenses been paid from the super fund?</t>
  </si>
  <si>
    <t xml:space="preserve">                   -Annual</t>
  </si>
  <si>
    <t>Paid from super fund</t>
  </si>
  <si>
    <t>Total Tax Instalments</t>
  </si>
  <si>
    <t>If No, Reimbursement or Contribution</t>
  </si>
  <si>
    <t>Expenses Paid within Super</t>
  </si>
  <si>
    <t>DEBTORS WORKPAPER</t>
  </si>
  <si>
    <t>Amounts Received</t>
  </si>
  <si>
    <t>TOTAL Debtors</t>
  </si>
  <si>
    <t>Trial Balance Amount</t>
  </si>
  <si>
    <t>CREDITORS WORKPAPER</t>
  </si>
  <si>
    <t>Amounts Paid</t>
  </si>
  <si>
    <t>Client Code:</t>
  </si>
  <si>
    <t>SMSF Levy</t>
  </si>
  <si>
    <t>Net Interest Received</t>
  </si>
  <si>
    <t>Term Deposit</t>
  </si>
  <si>
    <t>Deposits</t>
  </si>
  <si>
    <t>Withdrawals</t>
  </si>
  <si>
    <t>Balance</t>
  </si>
  <si>
    <t>Opening Balance</t>
  </si>
  <si>
    <t>ATO</t>
  </si>
  <si>
    <t>Audit Fees</t>
  </si>
  <si>
    <t>2020 Debtors</t>
  </si>
  <si>
    <t>2020 Tax</t>
  </si>
  <si>
    <t>2020 Creditors</t>
  </si>
  <si>
    <t>Withholding Tax</t>
  </si>
  <si>
    <t>2021 Debtors</t>
  </si>
  <si>
    <t xml:space="preserve">                   - Mar 2021</t>
  </si>
  <si>
    <t xml:space="preserve">                   - June 2021</t>
  </si>
  <si>
    <t>2021 Tax</t>
  </si>
  <si>
    <t>2021 Creditors</t>
  </si>
  <si>
    <t>2020 Tax Payment.</t>
  </si>
  <si>
    <t>2021 PAYG - Sept 2020</t>
  </si>
  <si>
    <t xml:space="preserve">                   - Dec 2020</t>
  </si>
  <si>
    <t>N/a</t>
  </si>
  <si>
    <t>CATJAMSF</t>
  </si>
  <si>
    <t>Macquarie #4339</t>
  </si>
  <si>
    <t>BT Wrap</t>
  </si>
  <si>
    <t>Account Closed</t>
  </si>
  <si>
    <t>BT Panorama</t>
  </si>
  <si>
    <t>Account Opened</t>
  </si>
  <si>
    <t>AMP SuperEdge</t>
  </si>
  <si>
    <t>ING TD</t>
  </si>
  <si>
    <t>Judo Bank TD</t>
  </si>
  <si>
    <t>Withdrawn</t>
  </si>
  <si>
    <t>Members Equity Online Saving</t>
  </si>
  <si>
    <t>AAP0103AU</t>
  </si>
  <si>
    <t>ACM0006AU</t>
  </si>
  <si>
    <t>ETL0071AU</t>
  </si>
  <si>
    <t>ETL0172AU</t>
  </si>
  <si>
    <t>FID0008AU</t>
  </si>
  <si>
    <t>MAQ0410AU</t>
  </si>
  <si>
    <t>MGE0001AU</t>
  </si>
  <si>
    <t>MGE0006AU</t>
  </si>
  <si>
    <t>MGF</t>
  </si>
  <si>
    <t>PLC0005AU</t>
  </si>
  <si>
    <t>VAN0004AU</t>
  </si>
  <si>
    <t>ZUR0064AU</t>
  </si>
  <si>
    <t>TCL</t>
  </si>
  <si>
    <t>MXT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</si>
</sst>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_);_(&quot;$&quot;* \(#,##0.00\);_(&quot;$&quot;* &quot;-&quot;??_);_(@_)"/>
    <numFmt numFmtId="167" formatCode="0.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Verdana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sz val="11"/>
      <name val="Arial"/>
      <family val="2"/>
    </font>
    <font>
      <b/>
      <sz val="11"/>
      <color theme="9" tint="-0.49998474074526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5" fillId="0" borderId="0" xfId="1" applyFont="1" applyAlignment="1"/>
    <xf numFmtId="0" fontId="5" fillId="0" borderId="1" xfId="1" applyFont="1" applyBorder="1" applyAlignment="1"/>
    <xf numFmtId="0" fontId="5" fillId="0" borderId="0" xfId="1" applyFont="1"/>
    <xf numFmtId="0" fontId="6" fillId="0" borderId="0" xfId="1" applyFont="1" applyAlignment="1"/>
    <xf numFmtId="0" fontId="7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0" fontId="6" fillId="0" borderId="0" xfId="0" applyFont="1"/>
    <xf numFmtId="0" fontId="6" fillId="0" borderId="0" xfId="1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0" fillId="0" borderId="0" xfId="0" applyFont="1"/>
    <xf numFmtId="4" fontId="7" fillId="0" borderId="2" xfId="0" applyNumberFormat="1" applyFont="1" applyBorder="1"/>
    <xf numFmtId="4" fontId="0" fillId="3" borderId="0" xfId="0" applyNumberFormat="1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/>
    <xf numFmtId="0" fontId="9" fillId="0" borderId="0" xfId="0" applyFont="1" applyBorder="1"/>
    <xf numFmtId="0" fontId="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/>
    <xf numFmtId="0" fontId="6" fillId="0" borderId="0" xfId="1" applyFont="1" applyAlignment="1">
      <alignment horizontal="center"/>
    </xf>
    <xf numFmtId="14" fontId="9" fillId="0" borderId="0" xfId="0" applyNumberFormat="1" applyFont="1"/>
    <xf numFmtId="4" fontId="2" fillId="0" borderId="0" xfId="0" applyNumberFormat="1" applyFont="1" applyBorder="1"/>
    <xf numFmtId="0" fontId="3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2" fillId="0" borderId="0" xfId="0" applyNumberFormat="1" applyFont="1"/>
    <xf numFmtId="4" fontId="2" fillId="2" borderId="0" xfId="0" applyNumberFormat="1" applyFont="1" applyFill="1"/>
    <xf numFmtId="4" fontId="2" fillId="0" borderId="2" xfId="0" applyNumberFormat="1" applyFont="1" applyBorder="1"/>
    <xf numFmtId="43" fontId="2" fillId="2" borderId="0" xfId="2" applyFont="1" applyFill="1"/>
    <xf numFmtId="4" fontId="2" fillId="3" borderId="0" xfId="0" applyNumberFormat="1" applyFont="1" applyFill="1"/>
    <xf numFmtId="4" fontId="3" fillId="0" borderId="0" xfId="0" applyNumberFormat="1" applyFont="1"/>
    <xf numFmtId="4" fontId="2" fillId="2" borderId="0" xfId="0" applyNumberFormat="1" applyFont="1" applyFill="1" applyBorder="1"/>
    <xf numFmtId="14" fontId="9" fillId="2" borderId="0" xfId="0" applyNumberFormat="1" applyFont="1" applyFill="1"/>
    <xf numFmtId="0" fontId="2" fillId="0" borderId="0" xfId="0" applyFont="1" applyFill="1" applyBorder="1"/>
    <xf numFmtId="0" fontId="6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165" fontId="1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20" fillId="0" borderId="0" xfId="4" applyFill="1" applyBorder="1"/>
    <xf numFmtId="0" fontId="16" fillId="0" borderId="0" xfId="0" applyFont="1" applyFill="1" applyBorder="1"/>
    <xf numFmtId="164" fontId="16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166" fontId="16" fillId="0" borderId="0" xfId="0" applyNumberFormat="1" applyFont="1" applyFill="1" applyBorder="1"/>
    <xf numFmtId="44" fontId="16" fillId="0" borderId="0" xfId="3" applyFont="1" applyFill="1" applyBorder="1"/>
    <xf numFmtId="0" fontId="19" fillId="0" borderId="0" xfId="0" applyFont="1" applyFill="1" applyBorder="1"/>
    <xf numFmtId="164" fontId="14" fillId="0" borderId="0" xfId="0" applyNumberFormat="1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44" fontId="0" fillId="0" borderId="0" xfId="0" applyNumberFormat="1" applyFill="1" applyBorder="1"/>
    <xf numFmtId="0" fontId="12" fillId="0" borderId="0" xfId="0" applyFont="1" applyFill="1" applyBorder="1"/>
    <xf numFmtId="0" fontId="6" fillId="0" borderId="0" xfId="1" applyFont="1" applyAlignment="1">
      <alignment horizontal="center"/>
    </xf>
    <xf numFmtId="0" fontId="6" fillId="2" borderId="0" xfId="1" applyFont="1" applyFill="1" applyAlignment="1">
      <alignment horizontal="left"/>
    </xf>
    <xf numFmtId="167" fontId="2" fillId="0" borderId="0" xfId="0" applyNumberFormat="1" applyFont="1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4" fontId="16" fillId="0" borderId="0" xfId="3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opLeftCell="A10" workbookViewId="0">
      <selection activeCell="B39" sqref="B39"/>
    </sheetView>
  </sheetViews>
  <sheetFormatPr defaultRowHeight="15" x14ac:dyDescent="0.25"/>
  <cols>
    <col min="1" max="1" width="19.140625" customWidth="1"/>
    <col min="3" max="3" width="21.7109375" customWidth="1"/>
  </cols>
  <sheetData>
    <row r="1" spans="1:5" ht="15.75" x14ac:dyDescent="0.25">
      <c r="A1" s="2" t="s">
        <v>51</v>
      </c>
      <c r="B1" s="75" t="s">
        <v>74</v>
      </c>
      <c r="C1" s="75"/>
      <c r="D1" s="3" t="s">
        <v>0</v>
      </c>
      <c r="E1" s="3">
        <v>2021</v>
      </c>
    </row>
    <row r="2" spans="1:5" ht="15.75" x14ac:dyDescent="0.25">
      <c r="A2" s="4"/>
      <c r="B2" s="5"/>
      <c r="C2" s="5"/>
      <c r="D2" s="10"/>
      <c r="E2" s="10"/>
    </row>
    <row r="3" spans="1:5" ht="15.75" x14ac:dyDescent="0.25">
      <c r="A3" s="76" t="s">
        <v>45</v>
      </c>
      <c r="B3" s="76"/>
      <c r="C3" s="76"/>
      <c r="D3" s="76"/>
      <c r="E3" s="76"/>
    </row>
    <row r="4" spans="1:5" x14ac:dyDescent="0.25">
      <c r="B4" s="7"/>
    </row>
    <row r="5" spans="1:5" x14ac:dyDescent="0.25">
      <c r="A5" s="16" t="s">
        <v>61</v>
      </c>
      <c r="B5" s="7"/>
    </row>
    <row r="6" spans="1:5" x14ac:dyDescent="0.25">
      <c r="A6" t="s">
        <v>20</v>
      </c>
      <c r="B6" s="9">
        <v>9424.83</v>
      </c>
    </row>
    <row r="7" spans="1:5" x14ac:dyDescent="0.25">
      <c r="A7" t="s">
        <v>46</v>
      </c>
      <c r="B7" s="9">
        <v>9424.83</v>
      </c>
    </row>
    <row r="8" spans="1:5" x14ac:dyDescent="0.25">
      <c r="B8" s="9">
        <v>0</v>
      </c>
    </row>
    <row r="9" spans="1:5" x14ac:dyDescent="0.25">
      <c r="B9" s="9">
        <v>0</v>
      </c>
    </row>
    <row r="10" spans="1:5" x14ac:dyDescent="0.25">
      <c r="B10" s="9">
        <v>0</v>
      </c>
    </row>
    <row r="11" spans="1:5" x14ac:dyDescent="0.25">
      <c r="B11" s="9">
        <v>0</v>
      </c>
    </row>
    <row r="12" spans="1:5" x14ac:dyDescent="0.25">
      <c r="B12" s="9">
        <v>0</v>
      </c>
    </row>
    <row r="13" spans="1:5" x14ac:dyDescent="0.25">
      <c r="B13" s="9">
        <v>0</v>
      </c>
    </row>
    <row r="14" spans="1:5" x14ac:dyDescent="0.25">
      <c r="B14" s="9">
        <v>0</v>
      </c>
    </row>
    <row r="15" spans="1:5" x14ac:dyDescent="0.25">
      <c r="B15" s="7"/>
    </row>
    <row r="16" spans="1:5" ht="15.75" thickBot="1" x14ac:dyDescent="0.3">
      <c r="A16" t="s">
        <v>25</v>
      </c>
      <c r="B16" s="17">
        <f>B6-SUM(B7:B15)</f>
        <v>0</v>
      </c>
    </row>
    <row r="17" spans="1:2" ht="15.75" thickTop="1" x14ac:dyDescent="0.25">
      <c r="B17" s="7"/>
    </row>
    <row r="18" spans="1:2" x14ac:dyDescent="0.25">
      <c r="A18" s="16" t="s">
        <v>65</v>
      </c>
      <c r="B18" s="7"/>
    </row>
    <row r="19" spans="1:2" x14ac:dyDescent="0.25">
      <c r="A19" t="s">
        <v>85</v>
      </c>
      <c r="B19" s="9">
        <v>803.2</v>
      </c>
    </row>
    <row r="20" spans="1:2" x14ac:dyDescent="0.25">
      <c r="A20" t="s">
        <v>86</v>
      </c>
      <c r="B20" s="9">
        <v>435.09</v>
      </c>
    </row>
    <row r="21" spans="1:2" x14ac:dyDescent="0.25">
      <c r="A21" t="s">
        <v>87</v>
      </c>
      <c r="B21" s="9">
        <v>2727.29</v>
      </c>
    </row>
    <row r="22" spans="1:2" x14ac:dyDescent="0.25">
      <c r="A22" t="s">
        <v>88</v>
      </c>
      <c r="B22" s="9">
        <v>913</v>
      </c>
    </row>
    <row r="23" spans="1:2" x14ac:dyDescent="0.25">
      <c r="A23" t="s">
        <v>89</v>
      </c>
      <c r="B23" s="9">
        <v>843.84</v>
      </c>
    </row>
    <row r="24" spans="1:2" x14ac:dyDescent="0.25">
      <c r="A24" t="s">
        <v>90</v>
      </c>
      <c r="B24" s="9">
        <v>206.89</v>
      </c>
    </row>
    <row r="25" spans="1:2" x14ac:dyDescent="0.25">
      <c r="A25" t="s">
        <v>91</v>
      </c>
      <c r="B25" s="9">
        <v>397.75</v>
      </c>
    </row>
    <row r="26" spans="1:2" x14ac:dyDescent="0.25">
      <c r="A26" t="s">
        <v>92</v>
      </c>
      <c r="B26" s="9">
        <v>318.45</v>
      </c>
    </row>
    <row r="27" spans="1:2" x14ac:dyDescent="0.25">
      <c r="A27" t="s">
        <v>93</v>
      </c>
      <c r="B27" s="9">
        <v>1548.22</v>
      </c>
    </row>
    <row r="28" spans="1:2" x14ac:dyDescent="0.25">
      <c r="A28" t="s">
        <v>94</v>
      </c>
      <c r="B28" s="9">
        <v>359.55</v>
      </c>
    </row>
    <row r="29" spans="1:2" x14ac:dyDescent="0.25">
      <c r="A29" t="s">
        <v>95</v>
      </c>
      <c r="B29" s="9">
        <v>433.33</v>
      </c>
    </row>
    <row r="30" spans="1:2" x14ac:dyDescent="0.25">
      <c r="A30" t="s">
        <v>96</v>
      </c>
      <c r="B30" s="9">
        <v>269.18</v>
      </c>
    </row>
    <row r="31" spans="1:2" x14ac:dyDescent="0.25">
      <c r="A31" t="s">
        <v>98</v>
      </c>
      <c r="B31" s="9">
        <v>97.5</v>
      </c>
    </row>
    <row r="32" spans="1:2" x14ac:dyDescent="0.25">
      <c r="A32" t="s">
        <v>97</v>
      </c>
      <c r="B32" s="9">
        <v>260.56</v>
      </c>
    </row>
    <row r="33" spans="1:2" ht="15.75" thickBot="1" x14ac:dyDescent="0.3">
      <c r="A33" t="s">
        <v>25</v>
      </c>
      <c r="B33" s="17">
        <f>SUM(B19:B32)</f>
        <v>9613.8499999999985</v>
      </c>
    </row>
    <row r="34" spans="1:2" ht="15.75" thickTop="1" x14ac:dyDescent="0.25">
      <c r="B34" s="7"/>
    </row>
    <row r="35" spans="1:2" x14ac:dyDescent="0.25">
      <c r="B35" s="7"/>
    </row>
    <row r="36" spans="1:2" x14ac:dyDescent="0.25">
      <c r="A36" s="6" t="s">
        <v>47</v>
      </c>
      <c r="B36" s="8">
        <f>B16+B33</f>
        <v>9613.8499999999985</v>
      </c>
    </row>
    <row r="37" spans="1:2" x14ac:dyDescent="0.25">
      <c r="B37" s="7"/>
    </row>
    <row r="38" spans="1:2" x14ac:dyDescent="0.25">
      <c r="A38" t="s">
        <v>48</v>
      </c>
      <c r="B38" s="9">
        <v>9613.85</v>
      </c>
    </row>
    <row r="39" spans="1:2" x14ac:dyDescent="0.25">
      <c r="B39" s="7"/>
    </row>
    <row r="40" spans="1:2" x14ac:dyDescent="0.25">
      <c r="A40" t="s">
        <v>31</v>
      </c>
      <c r="B40" s="18">
        <f>B38-B36</f>
        <v>0</v>
      </c>
    </row>
  </sheetData>
  <mergeCells count="2">
    <mergeCell ref="B1:C1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workbookViewId="0">
      <selection activeCell="B2" sqref="B2"/>
    </sheetView>
  </sheetViews>
  <sheetFormatPr defaultRowHeight="15" x14ac:dyDescent="0.25"/>
  <cols>
    <col min="1" max="1" width="19.140625" customWidth="1"/>
    <col min="3" max="3" width="21.7109375" customWidth="1"/>
  </cols>
  <sheetData>
    <row r="1" spans="1:5" ht="15.75" x14ac:dyDescent="0.25">
      <c r="A1" s="2" t="s">
        <v>51</v>
      </c>
      <c r="B1" s="75" t="s">
        <v>74</v>
      </c>
      <c r="C1" s="75"/>
      <c r="D1" s="3" t="s">
        <v>0</v>
      </c>
      <c r="E1" s="3">
        <v>2021</v>
      </c>
    </row>
    <row r="2" spans="1:5" ht="15.75" x14ac:dyDescent="0.25">
      <c r="A2" s="4"/>
      <c r="B2" s="5"/>
      <c r="C2" s="5"/>
      <c r="D2" s="10"/>
      <c r="E2" s="10"/>
    </row>
    <row r="3" spans="1:5" ht="15.75" x14ac:dyDescent="0.25">
      <c r="A3" s="76" t="s">
        <v>49</v>
      </c>
      <c r="B3" s="76"/>
      <c r="C3" s="76"/>
      <c r="D3" s="76"/>
      <c r="E3" s="76"/>
    </row>
    <row r="4" spans="1:5" x14ac:dyDescent="0.25">
      <c r="B4" s="7"/>
    </row>
    <row r="5" spans="1:5" x14ac:dyDescent="0.25">
      <c r="A5" s="16" t="s">
        <v>63</v>
      </c>
      <c r="B5" s="7"/>
    </row>
    <row r="6" spans="1:5" x14ac:dyDescent="0.25">
      <c r="A6" t="s">
        <v>20</v>
      </c>
      <c r="B6" s="9">
        <v>0</v>
      </c>
    </row>
    <row r="7" spans="1:5" x14ac:dyDescent="0.25">
      <c r="A7" t="s">
        <v>50</v>
      </c>
      <c r="B7" s="9">
        <v>0</v>
      </c>
    </row>
    <row r="8" spans="1:5" x14ac:dyDescent="0.25">
      <c r="B8" s="9">
        <v>0</v>
      </c>
    </row>
    <row r="9" spans="1:5" x14ac:dyDescent="0.25">
      <c r="B9" s="9">
        <v>0</v>
      </c>
    </row>
    <row r="10" spans="1:5" ht="15.75" thickBot="1" x14ac:dyDescent="0.3">
      <c r="A10" t="s">
        <v>25</v>
      </c>
      <c r="B10" s="17">
        <f>B6-SUM(B7:B9)</f>
        <v>0</v>
      </c>
    </row>
    <row r="11" spans="1:5" ht="15.75" thickTop="1" x14ac:dyDescent="0.25">
      <c r="B11" s="7"/>
    </row>
    <row r="12" spans="1:5" x14ac:dyDescent="0.25">
      <c r="A12" s="16" t="s">
        <v>69</v>
      </c>
      <c r="B12" s="7"/>
    </row>
    <row r="13" spans="1:5" x14ac:dyDescent="0.25">
      <c r="B13" s="9">
        <v>0</v>
      </c>
    </row>
    <row r="14" spans="1:5" x14ac:dyDescent="0.25">
      <c r="B14" s="9">
        <v>0</v>
      </c>
    </row>
    <row r="15" spans="1:5" x14ac:dyDescent="0.25">
      <c r="B15" s="9">
        <v>0</v>
      </c>
    </row>
    <row r="16" spans="1:5" ht="15.75" thickBot="1" x14ac:dyDescent="0.3">
      <c r="A16" t="s">
        <v>25</v>
      </c>
      <c r="B16" s="17">
        <f>SUM(B13:B15)</f>
        <v>0</v>
      </c>
    </row>
    <row r="17" spans="1:2" ht="15.75" thickTop="1" x14ac:dyDescent="0.25">
      <c r="B17" s="7"/>
    </row>
    <row r="18" spans="1:2" x14ac:dyDescent="0.25">
      <c r="B18" s="7"/>
    </row>
    <row r="19" spans="1:2" x14ac:dyDescent="0.25">
      <c r="A19" s="6"/>
      <c r="B19" s="8">
        <f>B10+B16</f>
        <v>0</v>
      </c>
    </row>
    <row r="20" spans="1:2" x14ac:dyDescent="0.25">
      <c r="B20" s="7"/>
    </row>
    <row r="21" spans="1:2" x14ac:dyDescent="0.25">
      <c r="A21" t="s">
        <v>48</v>
      </c>
      <c r="B21" s="9"/>
    </row>
    <row r="22" spans="1:2" x14ac:dyDescent="0.25">
      <c r="B22" s="7"/>
    </row>
    <row r="23" spans="1:2" x14ac:dyDescent="0.25">
      <c r="A23" t="s">
        <v>31</v>
      </c>
      <c r="B23" s="18">
        <f>B21-B19</f>
        <v>0</v>
      </c>
    </row>
  </sheetData>
  <mergeCells count="2">
    <mergeCell ref="B1:C1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tabSelected="1" workbookViewId="0">
      <selection activeCell="L22" sqref="L22"/>
    </sheetView>
  </sheetViews>
  <sheetFormatPr defaultRowHeight="15" x14ac:dyDescent="0.25"/>
  <cols>
    <col min="1" max="1" width="31.28515625" customWidth="1"/>
    <col min="2" max="2" width="16.42578125" style="7" customWidth="1"/>
    <col min="257" max="257" width="31.28515625" customWidth="1"/>
    <col min="258" max="258" width="16.42578125" customWidth="1"/>
    <col min="513" max="513" width="31.28515625" customWidth="1"/>
    <col min="514" max="514" width="16.42578125" customWidth="1"/>
    <col min="769" max="769" width="31.28515625" customWidth="1"/>
    <col min="770" max="770" width="16.42578125" customWidth="1"/>
    <col min="1025" max="1025" width="31.28515625" customWidth="1"/>
    <col min="1026" max="1026" width="16.42578125" customWidth="1"/>
    <col min="1281" max="1281" width="31.28515625" customWidth="1"/>
    <col min="1282" max="1282" width="16.42578125" customWidth="1"/>
    <col min="1537" max="1537" width="31.28515625" customWidth="1"/>
    <col min="1538" max="1538" width="16.42578125" customWidth="1"/>
    <col min="1793" max="1793" width="31.28515625" customWidth="1"/>
    <col min="1794" max="1794" width="16.42578125" customWidth="1"/>
    <col min="2049" max="2049" width="31.28515625" customWidth="1"/>
    <col min="2050" max="2050" width="16.42578125" customWidth="1"/>
    <col min="2305" max="2305" width="31.28515625" customWidth="1"/>
    <col min="2306" max="2306" width="16.42578125" customWidth="1"/>
    <col min="2561" max="2561" width="31.28515625" customWidth="1"/>
    <col min="2562" max="2562" width="16.42578125" customWidth="1"/>
    <col min="2817" max="2817" width="31.28515625" customWidth="1"/>
    <col min="2818" max="2818" width="16.42578125" customWidth="1"/>
    <col min="3073" max="3073" width="31.28515625" customWidth="1"/>
    <col min="3074" max="3074" width="16.42578125" customWidth="1"/>
    <col min="3329" max="3329" width="31.28515625" customWidth="1"/>
    <col min="3330" max="3330" width="16.42578125" customWidth="1"/>
    <col min="3585" max="3585" width="31.28515625" customWidth="1"/>
    <col min="3586" max="3586" width="16.42578125" customWidth="1"/>
    <col min="3841" max="3841" width="31.28515625" customWidth="1"/>
    <col min="3842" max="3842" width="16.42578125" customWidth="1"/>
    <col min="4097" max="4097" width="31.28515625" customWidth="1"/>
    <col min="4098" max="4098" width="16.42578125" customWidth="1"/>
    <col min="4353" max="4353" width="31.28515625" customWidth="1"/>
    <col min="4354" max="4354" width="16.42578125" customWidth="1"/>
    <col min="4609" max="4609" width="31.28515625" customWidth="1"/>
    <col min="4610" max="4610" width="16.42578125" customWidth="1"/>
    <col min="4865" max="4865" width="31.28515625" customWidth="1"/>
    <col min="4866" max="4866" width="16.42578125" customWidth="1"/>
    <col min="5121" max="5121" width="31.28515625" customWidth="1"/>
    <col min="5122" max="5122" width="16.42578125" customWidth="1"/>
    <col min="5377" max="5377" width="31.28515625" customWidth="1"/>
    <col min="5378" max="5378" width="16.42578125" customWidth="1"/>
    <col min="5633" max="5633" width="31.28515625" customWidth="1"/>
    <col min="5634" max="5634" width="16.42578125" customWidth="1"/>
    <col min="5889" max="5889" width="31.28515625" customWidth="1"/>
    <col min="5890" max="5890" width="16.42578125" customWidth="1"/>
    <col min="6145" max="6145" width="31.28515625" customWidth="1"/>
    <col min="6146" max="6146" width="16.42578125" customWidth="1"/>
    <col min="6401" max="6401" width="31.28515625" customWidth="1"/>
    <col min="6402" max="6402" width="16.42578125" customWidth="1"/>
    <col min="6657" max="6657" width="31.28515625" customWidth="1"/>
    <col min="6658" max="6658" width="16.42578125" customWidth="1"/>
    <col min="6913" max="6913" width="31.28515625" customWidth="1"/>
    <col min="6914" max="6914" width="16.42578125" customWidth="1"/>
    <col min="7169" max="7169" width="31.28515625" customWidth="1"/>
    <col min="7170" max="7170" width="16.42578125" customWidth="1"/>
    <col min="7425" max="7425" width="31.28515625" customWidth="1"/>
    <col min="7426" max="7426" width="16.42578125" customWidth="1"/>
    <col min="7681" max="7681" width="31.28515625" customWidth="1"/>
    <col min="7682" max="7682" width="16.42578125" customWidth="1"/>
    <col min="7937" max="7937" width="31.28515625" customWidth="1"/>
    <col min="7938" max="7938" width="16.42578125" customWidth="1"/>
    <col min="8193" max="8193" width="31.28515625" customWidth="1"/>
    <col min="8194" max="8194" width="16.42578125" customWidth="1"/>
    <col min="8449" max="8449" width="31.28515625" customWidth="1"/>
    <col min="8450" max="8450" width="16.42578125" customWidth="1"/>
    <col min="8705" max="8705" width="31.28515625" customWidth="1"/>
    <col min="8706" max="8706" width="16.42578125" customWidth="1"/>
    <col min="8961" max="8961" width="31.28515625" customWidth="1"/>
    <col min="8962" max="8962" width="16.42578125" customWidth="1"/>
    <col min="9217" max="9217" width="31.28515625" customWidth="1"/>
    <col min="9218" max="9218" width="16.42578125" customWidth="1"/>
    <col min="9473" max="9473" width="31.28515625" customWidth="1"/>
    <col min="9474" max="9474" width="16.42578125" customWidth="1"/>
    <col min="9729" max="9729" width="31.28515625" customWidth="1"/>
    <col min="9730" max="9730" width="16.42578125" customWidth="1"/>
    <col min="9985" max="9985" width="31.28515625" customWidth="1"/>
    <col min="9986" max="9986" width="16.42578125" customWidth="1"/>
    <col min="10241" max="10241" width="31.28515625" customWidth="1"/>
    <col min="10242" max="10242" width="16.42578125" customWidth="1"/>
    <col min="10497" max="10497" width="31.28515625" customWidth="1"/>
    <col min="10498" max="10498" width="16.42578125" customWidth="1"/>
    <col min="10753" max="10753" width="31.28515625" customWidth="1"/>
    <col min="10754" max="10754" width="16.42578125" customWidth="1"/>
    <col min="11009" max="11009" width="31.28515625" customWidth="1"/>
    <col min="11010" max="11010" width="16.42578125" customWidth="1"/>
    <col min="11265" max="11265" width="31.28515625" customWidth="1"/>
    <col min="11266" max="11266" width="16.42578125" customWidth="1"/>
    <col min="11521" max="11521" width="31.28515625" customWidth="1"/>
    <col min="11522" max="11522" width="16.42578125" customWidth="1"/>
    <col min="11777" max="11777" width="31.28515625" customWidth="1"/>
    <col min="11778" max="11778" width="16.42578125" customWidth="1"/>
    <col min="12033" max="12033" width="31.28515625" customWidth="1"/>
    <col min="12034" max="12034" width="16.42578125" customWidth="1"/>
    <col min="12289" max="12289" width="31.28515625" customWidth="1"/>
    <col min="12290" max="12290" width="16.42578125" customWidth="1"/>
    <col min="12545" max="12545" width="31.28515625" customWidth="1"/>
    <col min="12546" max="12546" width="16.42578125" customWidth="1"/>
    <col min="12801" max="12801" width="31.28515625" customWidth="1"/>
    <col min="12802" max="12802" width="16.42578125" customWidth="1"/>
    <col min="13057" max="13057" width="31.28515625" customWidth="1"/>
    <col min="13058" max="13058" width="16.42578125" customWidth="1"/>
    <col min="13313" max="13313" width="31.28515625" customWidth="1"/>
    <col min="13314" max="13314" width="16.42578125" customWidth="1"/>
    <col min="13569" max="13569" width="31.28515625" customWidth="1"/>
    <col min="13570" max="13570" width="16.42578125" customWidth="1"/>
    <col min="13825" max="13825" width="31.28515625" customWidth="1"/>
    <col min="13826" max="13826" width="16.42578125" customWidth="1"/>
    <col min="14081" max="14081" width="31.28515625" customWidth="1"/>
    <col min="14082" max="14082" width="16.42578125" customWidth="1"/>
    <col min="14337" max="14337" width="31.28515625" customWidth="1"/>
    <col min="14338" max="14338" width="16.42578125" customWidth="1"/>
    <col min="14593" max="14593" width="31.28515625" customWidth="1"/>
    <col min="14594" max="14594" width="16.42578125" customWidth="1"/>
    <col min="14849" max="14849" width="31.28515625" customWidth="1"/>
    <col min="14850" max="14850" width="16.42578125" customWidth="1"/>
    <col min="15105" max="15105" width="31.28515625" customWidth="1"/>
    <col min="15106" max="15106" width="16.42578125" customWidth="1"/>
    <col min="15361" max="15361" width="31.28515625" customWidth="1"/>
    <col min="15362" max="15362" width="16.42578125" customWidth="1"/>
    <col min="15617" max="15617" width="31.28515625" customWidth="1"/>
    <col min="15618" max="15618" width="16.42578125" customWidth="1"/>
    <col min="15873" max="15873" width="31.28515625" customWidth="1"/>
    <col min="15874" max="15874" width="16.42578125" customWidth="1"/>
    <col min="16129" max="16129" width="31.28515625" customWidth="1"/>
    <col min="16130" max="16130" width="16.42578125" customWidth="1"/>
  </cols>
  <sheetData>
    <row r="1" spans="1:6" s="10" customFormat="1" ht="15.75" x14ac:dyDescent="0.25">
      <c r="A1" s="2" t="s">
        <v>51</v>
      </c>
      <c r="B1" s="75" t="s">
        <v>74</v>
      </c>
      <c r="C1" s="75"/>
      <c r="D1" s="3" t="s">
        <v>0</v>
      </c>
      <c r="E1" s="3">
        <v>2021</v>
      </c>
    </row>
    <row r="2" spans="1:6" s="10" customFormat="1" ht="15.75" x14ac:dyDescent="0.25">
      <c r="A2" s="4"/>
      <c r="B2" s="5"/>
      <c r="C2" s="5"/>
    </row>
    <row r="3" spans="1:6" s="10" customFormat="1" ht="15.75" x14ac:dyDescent="0.25">
      <c r="A3" s="76" t="s">
        <v>28</v>
      </c>
      <c r="B3" s="76"/>
      <c r="C3" s="76"/>
      <c r="D3" s="76"/>
      <c r="E3" s="76"/>
      <c r="F3" s="11"/>
    </row>
    <row r="5" spans="1:6" x14ac:dyDescent="0.25">
      <c r="A5" s="16" t="s">
        <v>62</v>
      </c>
    </row>
    <row r="6" spans="1:6" x14ac:dyDescent="0.25">
      <c r="A6" t="s">
        <v>20</v>
      </c>
      <c r="B6" s="9">
        <v>1457.09</v>
      </c>
    </row>
    <row r="7" spans="1:6" x14ac:dyDescent="0.25">
      <c r="A7" t="s">
        <v>21</v>
      </c>
      <c r="B7" s="9">
        <v>1721</v>
      </c>
    </row>
    <row r="8" spans="1:6" x14ac:dyDescent="0.25">
      <c r="A8" t="s">
        <v>34</v>
      </c>
      <c r="B8" s="9">
        <f>-4.91-259</f>
        <v>-263.91000000000003</v>
      </c>
    </row>
    <row r="10" spans="1:6" ht="15.75" thickBot="1" x14ac:dyDescent="0.3">
      <c r="A10" t="s">
        <v>25</v>
      </c>
      <c r="B10" s="17">
        <f>B6-SUM(B7:B8)</f>
        <v>0</v>
      </c>
    </row>
    <row r="11" spans="1:6" ht="15.75" thickTop="1" x14ac:dyDescent="0.25"/>
    <row r="12" spans="1:6" x14ac:dyDescent="0.25">
      <c r="A12" s="16" t="s">
        <v>68</v>
      </c>
    </row>
    <row r="13" spans="1:6" x14ac:dyDescent="0.25">
      <c r="A13" t="s">
        <v>26</v>
      </c>
      <c r="B13" s="9">
        <v>9571.35</v>
      </c>
    </row>
    <row r="14" spans="1:6" x14ac:dyDescent="0.25">
      <c r="A14" t="s">
        <v>22</v>
      </c>
      <c r="B14" s="9">
        <v>1900</v>
      </c>
    </row>
    <row r="15" spans="1:6" x14ac:dyDescent="0.25">
      <c r="A15" t="s">
        <v>23</v>
      </c>
      <c r="B15" s="9">
        <v>1900</v>
      </c>
    </row>
    <row r="16" spans="1:6" x14ac:dyDescent="0.25">
      <c r="A16" t="s">
        <v>24</v>
      </c>
      <c r="B16" s="9">
        <v>1900</v>
      </c>
    </row>
    <row r="17" spans="1:2" x14ac:dyDescent="0.25">
      <c r="A17" t="s">
        <v>29</v>
      </c>
      <c r="B17" s="9">
        <v>2249.88</v>
      </c>
    </row>
    <row r="18" spans="1:2" x14ac:dyDescent="0.25">
      <c r="A18" t="s">
        <v>33</v>
      </c>
      <c r="B18" s="9">
        <v>179.49</v>
      </c>
    </row>
    <row r="19" spans="1:2" x14ac:dyDescent="0.25">
      <c r="A19" t="s">
        <v>64</v>
      </c>
      <c r="B19" s="9"/>
    </row>
    <row r="21" spans="1:2" ht="15.75" thickBot="1" x14ac:dyDescent="0.3">
      <c r="A21" t="s">
        <v>25</v>
      </c>
      <c r="B21" s="17">
        <f>B13-SUM(B14:B20)</f>
        <v>1441.9800000000005</v>
      </c>
    </row>
    <row r="22" spans="1:2" ht="15.75" thickTop="1" x14ac:dyDescent="0.25"/>
    <row r="24" spans="1:2" x14ac:dyDescent="0.25">
      <c r="A24" s="6" t="s">
        <v>27</v>
      </c>
      <c r="B24" s="8">
        <f>B10+B21</f>
        <v>1441.9800000000005</v>
      </c>
    </row>
    <row r="26" spans="1:2" x14ac:dyDescent="0.25">
      <c r="A26" t="s">
        <v>30</v>
      </c>
      <c r="B26" s="9">
        <v>1441.98</v>
      </c>
    </row>
    <row r="28" spans="1:2" x14ac:dyDescent="0.25">
      <c r="A28" t="s">
        <v>31</v>
      </c>
      <c r="B28" s="18">
        <f>B26-B24</f>
        <v>0</v>
      </c>
    </row>
  </sheetData>
  <mergeCells count="2">
    <mergeCell ref="B1:C1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1"/>
  <sheetViews>
    <sheetView topLeftCell="A58" workbookViewId="0">
      <selection activeCell="I75" sqref="I75"/>
    </sheetView>
  </sheetViews>
  <sheetFormatPr defaultRowHeight="15" x14ac:dyDescent="0.2"/>
  <cols>
    <col min="1" max="1" width="16.85546875" style="1" bestFit="1" customWidth="1"/>
    <col min="2" max="2" width="18.7109375" style="1" customWidth="1"/>
    <col min="3" max="3" width="13.85546875" style="1" customWidth="1"/>
    <col min="4" max="5" width="12.7109375" style="1" customWidth="1"/>
    <col min="6" max="6" width="14.5703125" style="1" customWidth="1"/>
    <col min="7" max="7" width="16.85546875" style="1" customWidth="1"/>
    <col min="8" max="16384" width="9.140625" style="1"/>
  </cols>
  <sheetData>
    <row r="1" spans="1:6" x14ac:dyDescent="0.2">
      <c r="A1" s="2" t="s">
        <v>51</v>
      </c>
      <c r="B1" s="75" t="s">
        <v>74</v>
      </c>
      <c r="C1" s="75"/>
      <c r="D1" s="3" t="s">
        <v>0</v>
      </c>
      <c r="E1" s="3">
        <v>2021</v>
      </c>
    </row>
    <row r="2" spans="1:6" ht="15.75" x14ac:dyDescent="0.25">
      <c r="A2" s="4"/>
      <c r="B2" s="5"/>
      <c r="C2" s="5"/>
    </row>
    <row r="3" spans="1:6" ht="15.75" x14ac:dyDescent="0.25">
      <c r="A3" s="76" t="s">
        <v>16</v>
      </c>
      <c r="B3" s="76"/>
      <c r="C3" s="76"/>
      <c r="D3" s="76"/>
      <c r="E3" s="76"/>
      <c r="F3" s="40"/>
    </row>
    <row r="4" spans="1:6" ht="15.75" x14ac:dyDescent="0.25">
      <c r="A4" s="34"/>
      <c r="B4" s="34"/>
      <c r="C4" s="34"/>
      <c r="D4" s="34"/>
      <c r="E4" s="34"/>
      <c r="F4" s="40"/>
    </row>
    <row r="5" spans="1:6" ht="47.25" x14ac:dyDescent="0.25">
      <c r="A5" s="34" t="s">
        <v>17</v>
      </c>
      <c r="B5" s="49" t="s">
        <v>75</v>
      </c>
      <c r="C5" s="34"/>
      <c r="D5" s="14" t="s">
        <v>53</v>
      </c>
      <c r="E5" s="14" t="s">
        <v>18</v>
      </c>
      <c r="F5" s="15" t="s">
        <v>19</v>
      </c>
    </row>
    <row r="6" spans="1:6" x14ac:dyDescent="0.2">
      <c r="A6" s="12" t="s">
        <v>3</v>
      </c>
      <c r="D6" s="41">
        <v>1.57</v>
      </c>
      <c r="E6" s="41"/>
      <c r="F6" s="40">
        <f>D6+E6</f>
        <v>1.57</v>
      </c>
    </row>
    <row r="7" spans="1:6" x14ac:dyDescent="0.2">
      <c r="A7" s="12" t="s">
        <v>4</v>
      </c>
      <c r="D7" s="41">
        <v>1.8</v>
      </c>
      <c r="E7" s="41"/>
      <c r="F7" s="40">
        <f t="shared" ref="F7:F17" si="0">D7+E7</f>
        <v>1.8</v>
      </c>
    </row>
    <row r="8" spans="1:6" x14ac:dyDescent="0.2">
      <c r="A8" s="12" t="s">
        <v>5</v>
      </c>
      <c r="D8" s="41">
        <v>1.88</v>
      </c>
      <c r="E8" s="41"/>
      <c r="F8" s="40">
        <f t="shared" si="0"/>
        <v>1.88</v>
      </c>
    </row>
    <row r="9" spans="1:6" x14ac:dyDescent="0.2">
      <c r="A9" s="12" t="s">
        <v>6</v>
      </c>
      <c r="D9" s="41">
        <v>0</v>
      </c>
      <c r="E9" s="41"/>
      <c r="F9" s="40">
        <f t="shared" si="0"/>
        <v>0</v>
      </c>
    </row>
    <row r="10" spans="1:6" x14ac:dyDescent="0.2">
      <c r="A10" s="12" t="s">
        <v>7</v>
      </c>
      <c r="D10" s="41">
        <v>0</v>
      </c>
      <c r="E10" s="41"/>
      <c r="F10" s="40">
        <f t="shared" si="0"/>
        <v>0</v>
      </c>
    </row>
    <row r="11" spans="1:6" x14ac:dyDescent="0.2">
      <c r="A11" s="12" t="s">
        <v>8</v>
      </c>
      <c r="D11" s="41">
        <v>6.83</v>
      </c>
      <c r="E11" s="41"/>
      <c r="F11" s="40">
        <f t="shared" si="0"/>
        <v>6.83</v>
      </c>
    </row>
    <row r="12" spans="1:6" x14ac:dyDescent="0.2">
      <c r="A12" s="12" t="s">
        <v>9</v>
      </c>
      <c r="D12" s="41">
        <v>3.46</v>
      </c>
      <c r="E12" s="41"/>
      <c r="F12" s="40">
        <f t="shared" si="0"/>
        <v>3.46</v>
      </c>
    </row>
    <row r="13" spans="1:6" x14ac:dyDescent="0.2">
      <c r="A13" s="12" t="s">
        <v>10</v>
      </c>
      <c r="D13" s="41">
        <v>3.27</v>
      </c>
      <c r="E13" s="41"/>
      <c r="F13" s="40">
        <f t="shared" si="0"/>
        <v>3.27</v>
      </c>
    </row>
    <row r="14" spans="1:6" x14ac:dyDescent="0.2">
      <c r="A14" s="12" t="s">
        <v>11</v>
      </c>
      <c r="D14" s="41">
        <v>3.79</v>
      </c>
      <c r="E14" s="41"/>
      <c r="F14" s="40">
        <f t="shared" si="0"/>
        <v>3.79</v>
      </c>
    </row>
    <row r="15" spans="1:6" x14ac:dyDescent="0.2">
      <c r="A15" s="12" t="s">
        <v>12</v>
      </c>
      <c r="D15" s="41">
        <v>3.72</v>
      </c>
      <c r="E15" s="41"/>
      <c r="F15" s="40">
        <f t="shared" si="0"/>
        <v>3.72</v>
      </c>
    </row>
    <row r="16" spans="1:6" x14ac:dyDescent="0.2">
      <c r="A16" s="12" t="s">
        <v>13</v>
      </c>
      <c r="D16" s="41">
        <v>3.63</v>
      </c>
      <c r="E16" s="41"/>
      <c r="F16" s="40">
        <f t="shared" si="0"/>
        <v>3.63</v>
      </c>
    </row>
    <row r="17" spans="1:10" x14ac:dyDescent="0.2">
      <c r="A17" s="12" t="s">
        <v>14</v>
      </c>
      <c r="D17" s="41">
        <v>4.03</v>
      </c>
      <c r="E17" s="41"/>
      <c r="F17" s="40">
        <f t="shared" si="0"/>
        <v>4.03</v>
      </c>
    </row>
    <row r="18" spans="1:10" ht="15.75" thickBot="1" x14ac:dyDescent="0.25">
      <c r="B18" s="12"/>
      <c r="D18" s="42">
        <f>SUM(D6:D17)</f>
        <v>33.979999999999997</v>
      </c>
      <c r="E18" s="42">
        <f t="shared" ref="E18:F18" si="1">SUM(E6:E17)</f>
        <v>0</v>
      </c>
      <c r="F18" s="42">
        <f t="shared" si="1"/>
        <v>33.979999999999997</v>
      </c>
      <c r="J18" s="1" t="s">
        <v>35</v>
      </c>
    </row>
    <row r="19" spans="1:10" ht="15.75" thickTop="1" x14ac:dyDescent="0.2">
      <c r="B19" s="12"/>
      <c r="D19" s="36"/>
      <c r="E19" s="36"/>
      <c r="F19" s="36"/>
    </row>
    <row r="20" spans="1:10" ht="47.25" x14ac:dyDescent="0.25">
      <c r="A20" s="50" t="s">
        <v>17</v>
      </c>
      <c r="B20" s="49" t="s">
        <v>76</v>
      </c>
      <c r="C20" s="50"/>
      <c r="D20" s="14" t="s">
        <v>53</v>
      </c>
      <c r="E20" s="14" t="s">
        <v>18</v>
      </c>
      <c r="F20" s="15" t="s">
        <v>19</v>
      </c>
    </row>
    <row r="21" spans="1:10" x14ac:dyDescent="0.2">
      <c r="A21" s="12" t="s">
        <v>3</v>
      </c>
      <c r="D21" s="41">
        <v>0.75</v>
      </c>
      <c r="E21" s="41"/>
      <c r="F21" s="40">
        <f>D21+E21</f>
        <v>0.75</v>
      </c>
    </row>
    <row r="22" spans="1:10" x14ac:dyDescent="0.2">
      <c r="A22" s="12" t="s">
        <v>4</v>
      </c>
      <c r="D22" s="41">
        <v>0</v>
      </c>
      <c r="E22" s="41"/>
      <c r="F22" s="40">
        <f t="shared" ref="F22:F31" si="2">D22+E22</f>
        <v>0</v>
      </c>
    </row>
    <row r="23" spans="1:10" x14ac:dyDescent="0.2">
      <c r="A23" s="12" t="s">
        <v>5</v>
      </c>
      <c r="D23" s="41">
        <v>0</v>
      </c>
      <c r="E23" s="41"/>
      <c r="F23" s="40">
        <f t="shared" si="2"/>
        <v>0</v>
      </c>
    </row>
    <row r="24" spans="1:10" x14ac:dyDescent="0.2">
      <c r="A24" s="12" t="s">
        <v>6</v>
      </c>
      <c r="D24" s="41">
        <v>0.37</v>
      </c>
      <c r="E24" s="41"/>
      <c r="F24" s="40">
        <f t="shared" si="2"/>
        <v>0.37</v>
      </c>
    </row>
    <row r="25" spans="1:10" x14ac:dyDescent="0.2">
      <c r="A25" s="12" t="s">
        <v>7</v>
      </c>
      <c r="D25" s="41">
        <v>0</v>
      </c>
      <c r="E25" s="41"/>
      <c r="F25" s="40">
        <f t="shared" si="2"/>
        <v>0</v>
      </c>
    </row>
    <row r="26" spans="1:10" x14ac:dyDescent="0.2">
      <c r="A26" s="12" t="s">
        <v>8</v>
      </c>
      <c r="D26" s="41">
        <v>0</v>
      </c>
      <c r="E26" s="41"/>
      <c r="F26" s="40">
        <f t="shared" si="2"/>
        <v>0</v>
      </c>
    </row>
    <row r="27" spans="1:10" x14ac:dyDescent="0.2">
      <c r="A27" s="12" t="s">
        <v>9</v>
      </c>
      <c r="D27" s="41">
        <v>0.41</v>
      </c>
      <c r="E27" s="41"/>
      <c r="F27" s="40">
        <f t="shared" si="2"/>
        <v>0.41</v>
      </c>
    </row>
    <row r="28" spans="1:10" x14ac:dyDescent="0.2">
      <c r="A28" s="12" t="s">
        <v>10</v>
      </c>
      <c r="D28" s="41">
        <v>0</v>
      </c>
      <c r="E28" s="41"/>
      <c r="F28" s="40">
        <f t="shared" si="2"/>
        <v>0</v>
      </c>
    </row>
    <row r="29" spans="1:10" x14ac:dyDescent="0.2">
      <c r="A29" s="12" t="s">
        <v>11</v>
      </c>
      <c r="D29" s="41">
        <v>0</v>
      </c>
      <c r="E29" s="41"/>
      <c r="F29" s="40">
        <f t="shared" si="2"/>
        <v>0</v>
      </c>
    </row>
    <row r="30" spans="1:10" x14ac:dyDescent="0.2">
      <c r="A30" s="12" t="s">
        <v>12</v>
      </c>
      <c r="D30" s="41">
        <v>0.31</v>
      </c>
      <c r="E30" s="41"/>
      <c r="F30" s="40">
        <f t="shared" si="2"/>
        <v>0.31</v>
      </c>
    </row>
    <row r="31" spans="1:10" x14ac:dyDescent="0.2">
      <c r="A31" s="12" t="s">
        <v>13</v>
      </c>
      <c r="B31" s="1" t="s">
        <v>77</v>
      </c>
      <c r="D31" s="41">
        <v>0.11</v>
      </c>
      <c r="E31" s="41"/>
      <c r="F31" s="40">
        <f t="shared" si="2"/>
        <v>0.11</v>
      </c>
    </row>
    <row r="32" spans="1:10" ht="15.75" thickBot="1" x14ac:dyDescent="0.25">
      <c r="B32" s="12"/>
      <c r="D32" s="42">
        <f>SUM(D21:D31)</f>
        <v>1.9500000000000002</v>
      </c>
      <c r="E32" s="42">
        <f>SUM(E21:E31)</f>
        <v>0</v>
      </c>
      <c r="F32" s="42">
        <f>SUM(F21:F31)</f>
        <v>1.9500000000000002</v>
      </c>
      <c r="J32" s="1" t="s">
        <v>35</v>
      </c>
    </row>
    <row r="33" spans="1:10" ht="16.5" thickTop="1" x14ac:dyDescent="0.25">
      <c r="A33" s="72"/>
      <c r="B33" s="72"/>
      <c r="C33" s="72"/>
      <c r="D33" s="72"/>
      <c r="E33" s="72"/>
      <c r="F33" s="40"/>
    </row>
    <row r="34" spans="1:10" ht="47.25" x14ac:dyDescent="0.25">
      <c r="A34" s="72" t="s">
        <v>17</v>
      </c>
      <c r="B34" s="49" t="s">
        <v>78</v>
      </c>
      <c r="C34" s="72"/>
      <c r="D34" s="14" t="s">
        <v>53</v>
      </c>
      <c r="E34" s="14" t="s">
        <v>18</v>
      </c>
      <c r="F34" s="15" t="s">
        <v>19</v>
      </c>
    </row>
    <row r="35" spans="1:10" x14ac:dyDescent="0.2">
      <c r="A35" s="12" t="s">
        <v>13</v>
      </c>
      <c r="B35" s="1" t="s">
        <v>79</v>
      </c>
      <c r="D35" s="41">
        <v>0.02</v>
      </c>
      <c r="E35" s="41"/>
      <c r="F35" s="40">
        <f t="shared" ref="F35:F36" si="3">D35+E35</f>
        <v>0.02</v>
      </c>
    </row>
    <row r="36" spans="1:10" x14ac:dyDescent="0.2">
      <c r="A36" s="12" t="s">
        <v>14</v>
      </c>
      <c r="D36" s="41">
        <v>7.0000000000000007E-2</v>
      </c>
      <c r="E36" s="41"/>
      <c r="F36" s="40">
        <f t="shared" si="3"/>
        <v>7.0000000000000007E-2</v>
      </c>
    </row>
    <row r="37" spans="1:10" ht="15.75" thickBot="1" x14ac:dyDescent="0.25">
      <c r="B37" s="12"/>
      <c r="D37" s="42">
        <f>SUM(D35:D36)</f>
        <v>9.0000000000000011E-2</v>
      </c>
      <c r="E37" s="42">
        <f>SUM(E35:E36)</f>
        <v>0</v>
      </c>
      <c r="F37" s="42">
        <f>SUM(F35:F36)</f>
        <v>9.0000000000000011E-2</v>
      </c>
      <c r="J37" s="1" t="s">
        <v>35</v>
      </c>
    </row>
    <row r="38" spans="1:10" ht="15.75" thickTop="1" x14ac:dyDescent="0.2">
      <c r="B38" s="12"/>
      <c r="D38" s="36"/>
      <c r="E38" s="36"/>
      <c r="F38" s="36"/>
    </row>
    <row r="39" spans="1:10" ht="47.25" x14ac:dyDescent="0.25">
      <c r="A39" s="72" t="s">
        <v>17</v>
      </c>
      <c r="B39" s="49" t="s">
        <v>80</v>
      </c>
      <c r="C39" s="72"/>
      <c r="D39" s="14" t="s">
        <v>53</v>
      </c>
      <c r="E39" s="14" t="s">
        <v>18</v>
      </c>
      <c r="F39" s="15" t="s">
        <v>19</v>
      </c>
    </row>
    <row r="40" spans="1:10" x14ac:dyDescent="0.2">
      <c r="A40" s="12" t="s">
        <v>3</v>
      </c>
      <c r="D40" s="41">
        <v>0.03</v>
      </c>
      <c r="E40" s="41"/>
      <c r="F40" s="40">
        <f>D40+E40</f>
        <v>0.03</v>
      </c>
    </row>
    <row r="41" spans="1:10" x14ac:dyDescent="0.2">
      <c r="A41" s="12" t="s">
        <v>4</v>
      </c>
      <c r="D41" s="41">
        <v>0.02</v>
      </c>
      <c r="E41" s="41"/>
      <c r="F41" s="40">
        <f t="shared" ref="F41:F51" si="4">D41+E41</f>
        <v>0.02</v>
      </c>
    </row>
    <row r="42" spans="1:10" x14ac:dyDescent="0.2">
      <c r="A42" s="12" t="s">
        <v>5</v>
      </c>
      <c r="D42" s="41">
        <v>0.02</v>
      </c>
      <c r="E42" s="41"/>
      <c r="F42" s="40">
        <f t="shared" si="4"/>
        <v>0.02</v>
      </c>
    </row>
    <row r="43" spans="1:10" x14ac:dyDescent="0.2">
      <c r="A43" s="12" t="s">
        <v>6</v>
      </c>
      <c r="D43" s="41">
        <v>0.02</v>
      </c>
      <c r="E43" s="41"/>
      <c r="F43" s="40">
        <f t="shared" si="4"/>
        <v>0.02</v>
      </c>
    </row>
    <row r="44" spans="1:10" x14ac:dyDescent="0.2">
      <c r="A44" s="12" t="s">
        <v>7</v>
      </c>
      <c r="D44" s="41">
        <v>0.02</v>
      </c>
      <c r="E44" s="41"/>
      <c r="F44" s="40">
        <f t="shared" si="4"/>
        <v>0.02</v>
      </c>
    </row>
    <row r="45" spans="1:10" x14ac:dyDescent="0.2">
      <c r="A45" s="12" t="s">
        <v>8</v>
      </c>
      <c r="D45" s="41">
        <v>0.02</v>
      </c>
      <c r="E45" s="41"/>
      <c r="F45" s="40">
        <f t="shared" si="4"/>
        <v>0.02</v>
      </c>
    </row>
    <row r="46" spans="1:10" x14ac:dyDescent="0.2">
      <c r="A46" s="12" t="s">
        <v>9</v>
      </c>
      <c r="D46" s="41">
        <v>0.02</v>
      </c>
      <c r="E46" s="41"/>
      <c r="F46" s="40">
        <f t="shared" si="4"/>
        <v>0.02</v>
      </c>
    </row>
    <row r="47" spans="1:10" x14ac:dyDescent="0.2">
      <c r="A47" s="12" t="s">
        <v>10</v>
      </c>
      <c r="D47" s="41">
        <v>0.02</v>
      </c>
      <c r="E47" s="41"/>
      <c r="F47" s="40">
        <f t="shared" si="4"/>
        <v>0.02</v>
      </c>
    </row>
    <row r="48" spans="1:10" x14ac:dyDescent="0.2">
      <c r="A48" s="12" t="s">
        <v>11</v>
      </c>
      <c r="D48" s="41">
        <v>0.02</v>
      </c>
      <c r="E48" s="41"/>
      <c r="F48" s="40">
        <f t="shared" si="4"/>
        <v>0.02</v>
      </c>
    </row>
    <row r="49" spans="1:10" x14ac:dyDescent="0.2">
      <c r="A49" s="12" t="s">
        <v>12</v>
      </c>
      <c r="D49" s="41">
        <v>0.02</v>
      </c>
      <c r="E49" s="41"/>
      <c r="F49" s="40">
        <f t="shared" si="4"/>
        <v>0.02</v>
      </c>
    </row>
    <row r="50" spans="1:10" x14ac:dyDescent="0.2">
      <c r="A50" s="12" t="s">
        <v>13</v>
      </c>
      <c r="D50" s="41">
        <v>0.02</v>
      </c>
      <c r="E50" s="41"/>
      <c r="F50" s="40">
        <f t="shared" si="4"/>
        <v>0.02</v>
      </c>
    </row>
    <row r="51" spans="1:10" x14ac:dyDescent="0.2">
      <c r="A51" s="12" t="s">
        <v>14</v>
      </c>
      <c r="D51" s="41">
        <v>0.02</v>
      </c>
      <c r="E51" s="41"/>
      <c r="F51" s="40">
        <f t="shared" si="4"/>
        <v>0.02</v>
      </c>
    </row>
    <row r="52" spans="1:10" ht="15.75" thickBot="1" x14ac:dyDescent="0.25">
      <c r="B52" s="12"/>
      <c r="D52" s="42">
        <f>SUM(D40:D51)</f>
        <v>0.24999999999999994</v>
      </c>
      <c r="E52" s="42">
        <f t="shared" ref="E52:F52" si="5">SUM(E40:E51)</f>
        <v>0</v>
      </c>
      <c r="F52" s="42">
        <f t="shared" si="5"/>
        <v>0.24999999999999994</v>
      </c>
      <c r="J52" s="1" t="s">
        <v>35</v>
      </c>
    </row>
    <row r="53" spans="1:10" ht="15.75" thickTop="1" x14ac:dyDescent="0.2">
      <c r="B53" s="12"/>
      <c r="D53" s="36"/>
      <c r="E53" s="36"/>
      <c r="F53" s="36"/>
    </row>
    <row r="54" spans="1:10" ht="47.25" x14ac:dyDescent="0.25">
      <c r="A54" s="72" t="s">
        <v>17</v>
      </c>
      <c r="B54" s="73" t="s">
        <v>84</v>
      </c>
      <c r="C54" s="72"/>
      <c r="D54" s="14" t="s">
        <v>53</v>
      </c>
      <c r="E54" s="14" t="s">
        <v>18</v>
      </c>
      <c r="F54" s="15" t="s">
        <v>19</v>
      </c>
    </row>
    <row r="55" spans="1:10" x14ac:dyDescent="0.2">
      <c r="A55" s="12" t="s">
        <v>6</v>
      </c>
      <c r="B55" s="1" t="s">
        <v>79</v>
      </c>
      <c r="D55" s="41">
        <v>46.51</v>
      </c>
      <c r="E55" s="41"/>
      <c r="F55" s="40">
        <f t="shared" ref="F55:F63" si="6">D55+E55</f>
        <v>46.51</v>
      </c>
    </row>
    <row r="56" spans="1:10" x14ac:dyDescent="0.2">
      <c r="A56" s="12" t="s">
        <v>7</v>
      </c>
      <c r="D56" s="41">
        <v>46.07</v>
      </c>
      <c r="E56" s="41"/>
      <c r="F56" s="40">
        <f t="shared" si="6"/>
        <v>46.07</v>
      </c>
    </row>
    <row r="57" spans="1:10" x14ac:dyDescent="0.2">
      <c r="A57" s="12" t="s">
        <v>8</v>
      </c>
      <c r="D57" s="41">
        <v>45.93</v>
      </c>
      <c r="E57" s="41"/>
      <c r="F57" s="40">
        <f t="shared" si="6"/>
        <v>45.93</v>
      </c>
    </row>
    <row r="58" spans="1:10" x14ac:dyDescent="0.2">
      <c r="A58" s="12" t="s">
        <v>9</v>
      </c>
      <c r="D58" s="41">
        <v>45.97</v>
      </c>
      <c r="E58" s="41"/>
      <c r="F58" s="40">
        <f t="shared" si="6"/>
        <v>45.97</v>
      </c>
    </row>
    <row r="59" spans="1:10" x14ac:dyDescent="0.2">
      <c r="A59" s="12" t="s">
        <v>10</v>
      </c>
      <c r="D59" s="41">
        <v>33.549999999999997</v>
      </c>
      <c r="E59" s="41"/>
      <c r="F59" s="40">
        <f t="shared" si="6"/>
        <v>33.549999999999997</v>
      </c>
    </row>
    <row r="60" spans="1:10" x14ac:dyDescent="0.2">
      <c r="A60" s="12" t="s">
        <v>11</v>
      </c>
      <c r="D60" s="41">
        <v>27.33</v>
      </c>
      <c r="E60" s="41"/>
      <c r="F60" s="40">
        <f t="shared" si="6"/>
        <v>27.33</v>
      </c>
    </row>
    <row r="61" spans="1:10" x14ac:dyDescent="0.2">
      <c r="A61" s="12" t="s">
        <v>12</v>
      </c>
      <c r="D61" s="41">
        <v>26.46</v>
      </c>
      <c r="E61" s="41"/>
      <c r="F61" s="40">
        <f t="shared" si="6"/>
        <v>26.46</v>
      </c>
    </row>
    <row r="62" spans="1:10" x14ac:dyDescent="0.2">
      <c r="A62" s="12" t="s">
        <v>13</v>
      </c>
      <c r="D62" s="41">
        <v>27.36</v>
      </c>
      <c r="E62" s="41"/>
      <c r="F62" s="40">
        <f t="shared" si="6"/>
        <v>27.36</v>
      </c>
    </row>
    <row r="63" spans="1:10" x14ac:dyDescent="0.2">
      <c r="A63" s="12" t="s">
        <v>14</v>
      </c>
      <c r="D63" s="41">
        <v>26.5</v>
      </c>
      <c r="E63" s="41"/>
      <c r="F63" s="40">
        <f t="shared" si="6"/>
        <v>26.5</v>
      </c>
    </row>
    <row r="64" spans="1:10" ht="15.75" thickBot="1" x14ac:dyDescent="0.25">
      <c r="B64" s="12"/>
      <c r="D64" s="42">
        <f>SUM(D55:D63)</f>
        <v>325.67999999999995</v>
      </c>
      <c r="E64" s="42">
        <f>SUM(E55:E63)</f>
        <v>0</v>
      </c>
      <c r="F64" s="42">
        <f>SUM(F55:F63)</f>
        <v>325.67999999999995</v>
      </c>
      <c r="J64" s="1" t="s">
        <v>35</v>
      </c>
    </row>
    <row r="65" spans="1:7" ht="15.75" thickTop="1" x14ac:dyDescent="0.2">
      <c r="B65" s="12"/>
      <c r="D65" s="36"/>
      <c r="E65" s="36"/>
      <c r="F65" s="36"/>
    </row>
    <row r="66" spans="1:7" s="37" customFormat="1" ht="31.5" x14ac:dyDescent="0.25">
      <c r="A66" s="37" t="s">
        <v>54</v>
      </c>
      <c r="B66" s="38" t="s">
        <v>81</v>
      </c>
      <c r="D66" s="39" t="s">
        <v>2</v>
      </c>
      <c r="E66" s="39" t="s">
        <v>55</v>
      </c>
      <c r="F66" s="39" t="s">
        <v>56</v>
      </c>
      <c r="G66" s="28" t="s">
        <v>57</v>
      </c>
    </row>
    <row r="67" spans="1:7" x14ac:dyDescent="0.2">
      <c r="B67" s="35">
        <v>44013</v>
      </c>
      <c r="C67" s="1" t="s">
        <v>58</v>
      </c>
      <c r="D67" s="36"/>
      <c r="E67" s="36"/>
      <c r="F67" s="36"/>
      <c r="G67" s="41">
        <v>47243.06</v>
      </c>
    </row>
    <row r="68" spans="1:7" ht="15.75" x14ac:dyDescent="0.25">
      <c r="B68" s="47">
        <v>44110</v>
      </c>
      <c r="C68" s="1" t="s">
        <v>83</v>
      </c>
      <c r="D68" s="46">
        <v>850.37</v>
      </c>
      <c r="E68" s="46"/>
      <c r="F68" s="46">
        <v>48093.43</v>
      </c>
      <c r="G68" s="45">
        <f>G67+D68+E68-F68</f>
        <v>0</v>
      </c>
    </row>
    <row r="69" spans="1:7" ht="15.75" thickBot="1" x14ac:dyDescent="0.25">
      <c r="B69" s="12"/>
      <c r="D69" s="42">
        <f>SUM(D68:D68)</f>
        <v>850.37</v>
      </c>
      <c r="E69" s="42">
        <f>SUM(E68:E68)</f>
        <v>0</v>
      </c>
      <c r="F69" s="42">
        <f>SUM(F68:F68)</f>
        <v>48093.43</v>
      </c>
    </row>
    <row r="70" spans="1:7" ht="15.75" thickTop="1" x14ac:dyDescent="0.2">
      <c r="B70" s="12"/>
      <c r="D70" s="36"/>
      <c r="E70" s="36"/>
      <c r="F70" s="36"/>
    </row>
    <row r="71" spans="1:7" s="37" customFormat="1" ht="31.5" x14ac:dyDescent="0.25">
      <c r="A71" s="37" t="s">
        <v>54</v>
      </c>
      <c r="B71" s="38" t="s">
        <v>82</v>
      </c>
      <c r="D71" s="39" t="s">
        <v>2</v>
      </c>
      <c r="E71" s="39" t="s">
        <v>55</v>
      </c>
      <c r="F71" s="39" t="s">
        <v>56</v>
      </c>
      <c r="G71" s="28" t="s">
        <v>57</v>
      </c>
    </row>
    <row r="72" spans="1:7" x14ac:dyDescent="0.2">
      <c r="B72" s="35">
        <v>44013</v>
      </c>
      <c r="C72" s="1" t="s">
        <v>58</v>
      </c>
      <c r="D72" s="36"/>
      <c r="E72" s="36"/>
      <c r="F72" s="36"/>
      <c r="G72" s="41">
        <v>100000</v>
      </c>
    </row>
    <row r="73" spans="1:7" x14ac:dyDescent="0.2">
      <c r="B73" s="47">
        <v>80121</v>
      </c>
      <c r="C73" s="1" t="s">
        <v>83</v>
      </c>
      <c r="D73" s="46">
        <v>2000</v>
      </c>
      <c r="E73" s="46"/>
      <c r="F73" s="46">
        <v>2000</v>
      </c>
      <c r="G73" s="40">
        <f>G72+D73+E73-F73</f>
        <v>100000</v>
      </c>
    </row>
    <row r="74" spans="1:7" ht="15.75" x14ac:dyDescent="0.25">
      <c r="B74" s="47">
        <v>44936</v>
      </c>
      <c r="C74" s="1" t="s">
        <v>83</v>
      </c>
      <c r="D74" s="46"/>
      <c r="E74" s="46"/>
      <c r="F74" s="46"/>
      <c r="G74" s="45">
        <f t="shared" ref="G74" si="7">G73+D74+E74-F74</f>
        <v>100000</v>
      </c>
    </row>
    <row r="75" spans="1:7" ht="15.75" thickBot="1" x14ac:dyDescent="0.25">
      <c r="B75" s="12"/>
      <c r="D75" s="42">
        <f>SUM(D73:D74)</f>
        <v>2000</v>
      </c>
      <c r="E75" s="42">
        <f>SUM(E73:E74)</f>
        <v>0</v>
      </c>
      <c r="F75" s="42">
        <f>SUM(F73:F74)</f>
        <v>2000</v>
      </c>
    </row>
    <row r="76" spans="1:7" ht="15.75" thickTop="1" x14ac:dyDescent="0.2">
      <c r="B76" s="12"/>
      <c r="D76" s="36"/>
      <c r="E76" s="36"/>
      <c r="F76" s="36"/>
    </row>
    <row r="77" spans="1:7" x14ac:dyDescent="0.2">
      <c r="B77" s="12"/>
      <c r="D77" s="36"/>
      <c r="E77" s="36"/>
      <c r="F77" s="36"/>
    </row>
    <row r="78" spans="1:7" ht="15.75" x14ac:dyDescent="0.25">
      <c r="B78" s="13" t="s">
        <v>2</v>
      </c>
      <c r="D78" s="40"/>
      <c r="E78" s="40"/>
      <c r="F78" s="40"/>
    </row>
    <row r="79" spans="1:7" x14ac:dyDescent="0.2">
      <c r="B79" s="1" t="str">
        <f>B5</f>
        <v>Macquarie #4339</v>
      </c>
      <c r="D79" s="40">
        <f>F18</f>
        <v>33.979999999999997</v>
      </c>
      <c r="E79" s="40"/>
      <c r="F79" s="40"/>
    </row>
    <row r="80" spans="1:7" x14ac:dyDescent="0.2">
      <c r="B80" s="1" t="str">
        <f>B20</f>
        <v>BT Wrap</v>
      </c>
      <c r="D80" s="40">
        <f>D32</f>
        <v>1.9500000000000002</v>
      </c>
      <c r="E80" s="40"/>
      <c r="F80" s="40"/>
    </row>
    <row r="81" spans="2:6" x14ac:dyDescent="0.2">
      <c r="B81" s="1" t="str">
        <f>B34</f>
        <v>BT Panorama</v>
      </c>
      <c r="D81" s="40">
        <f>D37</f>
        <v>9.0000000000000011E-2</v>
      </c>
      <c r="E81" s="40"/>
      <c r="F81" s="40"/>
    </row>
    <row r="82" spans="2:6" x14ac:dyDescent="0.2">
      <c r="B82" s="1" t="str">
        <f>B39</f>
        <v>AMP SuperEdge</v>
      </c>
      <c r="D82" s="40">
        <f>D52</f>
        <v>0.24999999999999994</v>
      </c>
      <c r="E82" s="40"/>
      <c r="F82" s="40"/>
    </row>
    <row r="83" spans="2:6" x14ac:dyDescent="0.2">
      <c r="B83" s="1" t="str">
        <f>B54</f>
        <v>Members Equity Online Saving</v>
      </c>
      <c r="D83" s="40">
        <f>D64</f>
        <v>325.67999999999995</v>
      </c>
      <c r="E83" s="40"/>
      <c r="F83" s="40"/>
    </row>
    <row r="84" spans="2:6" x14ac:dyDescent="0.2">
      <c r="B84" s="1" t="str">
        <f>B66</f>
        <v>ING TD</v>
      </c>
      <c r="D84" s="40">
        <f>D69</f>
        <v>850.37</v>
      </c>
      <c r="E84" s="40"/>
      <c r="F84" s="40"/>
    </row>
    <row r="85" spans="2:6" x14ac:dyDescent="0.2">
      <c r="B85" s="1" t="str">
        <f>B71</f>
        <v>Judo Bank TD</v>
      </c>
      <c r="D85" s="40">
        <f>D75</f>
        <v>2000</v>
      </c>
      <c r="E85" s="40"/>
      <c r="F85" s="40"/>
    </row>
    <row r="86" spans="2:6" x14ac:dyDescent="0.2">
      <c r="B86" s="1" t="s">
        <v>59</v>
      </c>
      <c r="D86" s="40"/>
      <c r="E86" s="40"/>
      <c r="F86" s="40"/>
    </row>
    <row r="87" spans="2:6" x14ac:dyDescent="0.2">
      <c r="D87" s="40"/>
      <c r="E87" s="40"/>
      <c r="F87" s="40"/>
    </row>
    <row r="88" spans="2:6" ht="15.75" thickBot="1" x14ac:dyDescent="0.25">
      <c r="B88" s="1" t="s">
        <v>15</v>
      </c>
      <c r="D88" s="42">
        <f>SUM(D79:D87)</f>
        <v>3212.3199999999997</v>
      </c>
      <c r="E88" s="36"/>
      <c r="F88" s="36"/>
    </row>
    <row r="89" spans="2:6" ht="15.75" thickTop="1" x14ac:dyDescent="0.2"/>
    <row r="90" spans="2:6" x14ac:dyDescent="0.2">
      <c r="B90" s="1" t="s">
        <v>32</v>
      </c>
      <c r="D90" s="43">
        <f>850.37+2000+361.95</f>
        <v>3212.3199999999997</v>
      </c>
    </row>
    <row r="91" spans="2:6" x14ac:dyDescent="0.2">
      <c r="B91" s="1" t="s">
        <v>31</v>
      </c>
      <c r="D91" s="44">
        <f>D88-D90</f>
        <v>0</v>
      </c>
      <c r="F91" s="40"/>
    </row>
  </sheetData>
  <mergeCells count="2">
    <mergeCell ref="B1:C1"/>
    <mergeCell ref="A3:E3"/>
  </mergeCells>
  <pageMargins left="0.25" right="0.25" top="0.75" bottom="0.75" header="0.3" footer="0.3"/>
  <pageSetup paperSize="9" orientation="portrait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workbookViewId="0">
      <selection activeCell="I6" sqref="I6"/>
    </sheetView>
  </sheetViews>
  <sheetFormatPr defaultRowHeight="15" x14ac:dyDescent="0.2"/>
  <cols>
    <col min="1" max="1" width="25.85546875" style="1" customWidth="1"/>
    <col min="2" max="3" width="15.140625" style="20" customWidth="1"/>
    <col min="4" max="4" width="19" style="20" customWidth="1"/>
    <col min="5" max="8" width="9.140625" style="1"/>
    <col min="9" max="9" width="27" style="1" customWidth="1"/>
    <col min="10" max="16384" width="9.140625" style="1"/>
  </cols>
  <sheetData>
    <row r="1" spans="1:9" x14ac:dyDescent="0.2">
      <c r="A1" s="2" t="s">
        <v>51</v>
      </c>
      <c r="B1" s="75" t="s">
        <v>74</v>
      </c>
      <c r="C1" s="75"/>
      <c r="D1" s="3" t="s">
        <v>0</v>
      </c>
      <c r="E1" s="3">
        <v>2021</v>
      </c>
    </row>
    <row r="2" spans="1:9" x14ac:dyDescent="0.2">
      <c r="A2" s="2"/>
      <c r="B2" s="32"/>
      <c r="C2" s="32"/>
      <c r="D2" s="33"/>
      <c r="E2" s="33"/>
    </row>
    <row r="3" spans="1:9" ht="23.25" x14ac:dyDescent="0.35">
      <c r="A3" s="77" t="s">
        <v>44</v>
      </c>
      <c r="B3" s="77"/>
      <c r="C3" s="77"/>
      <c r="D3" s="77"/>
    </row>
    <row r="4" spans="1:9" ht="15.75" x14ac:dyDescent="0.25">
      <c r="A4" s="22" t="s">
        <v>39</v>
      </c>
      <c r="B4" s="21"/>
    </row>
    <row r="5" spans="1:9" ht="48" customHeight="1" x14ac:dyDescent="0.25">
      <c r="A5" s="23"/>
      <c r="B5" s="26" t="s">
        <v>1</v>
      </c>
      <c r="C5" s="27" t="s">
        <v>41</v>
      </c>
      <c r="D5" s="28" t="s">
        <v>43</v>
      </c>
      <c r="E5" s="24"/>
    </row>
    <row r="6" spans="1:9" x14ac:dyDescent="0.2">
      <c r="A6" s="25" t="s">
        <v>36</v>
      </c>
      <c r="B6" s="29" t="s">
        <v>73</v>
      </c>
      <c r="C6" s="19"/>
      <c r="I6" s="74">
        <f>17132.07/12803.28</f>
        <v>1.338100080604345</v>
      </c>
    </row>
    <row r="7" spans="1:9" x14ac:dyDescent="0.2">
      <c r="A7" s="25" t="s">
        <v>60</v>
      </c>
      <c r="B7" s="29">
        <v>275</v>
      </c>
      <c r="C7" s="19"/>
    </row>
    <row r="8" spans="1:9" x14ac:dyDescent="0.2">
      <c r="A8" s="25" t="s">
        <v>37</v>
      </c>
      <c r="B8" s="29" t="s">
        <v>73</v>
      </c>
      <c r="C8" s="19"/>
    </row>
    <row r="9" spans="1:9" x14ac:dyDescent="0.2">
      <c r="A9" s="25" t="s">
        <v>52</v>
      </c>
      <c r="B9" s="29">
        <v>259</v>
      </c>
      <c r="C9" s="19"/>
    </row>
    <row r="10" spans="1:9" x14ac:dyDescent="0.2">
      <c r="A10" s="25" t="s">
        <v>38</v>
      </c>
      <c r="B10" s="29" t="s">
        <v>73</v>
      </c>
      <c r="C10" s="19"/>
    </row>
    <row r="11" spans="1:9" x14ac:dyDescent="0.2">
      <c r="A11" s="25" t="s">
        <v>70</v>
      </c>
      <c r="B11" s="29">
        <f>'Tax Provision'!B8</f>
        <v>-263.91000000000003</v>
      </c>
      <c r="C11" s="19"/>
    </row>
    <row r="12" spans="1:9" x14ac:dyDescent="0.2">
      <c r="A12" s="25"/>
      <c r="B12" s="29"/>
      <c r="C12" s="19"/>
    </row>
    <row r="13" spans="1:9" x14ac:dyDescent="0.2">
      <c r="A13" s="25" t="s">
        <v>71</v>
      </c>
      <c r="B13" s="29">
        <f>'Tax Provision'!B14</f>
        <v>1900</v>
      </c>
      <c r="C13" s="19"/>
    </row>
    <row r="14" spans="1:9" x14ac:dyDescent="0.2">
      <c r="A14" s="25" t="s">
        <v>72</v>
      </c>
      <c r="B14" s="29">
        <f>'Tax Provision'!B15</f>
        <v>1900</v>
      </c>
      <c r="C14" s="19"/>
    </row>
    <row r="15" spans="1:9" x14ac:dyDescent="0.2">
      <c r="A15" s="25" t="s">
        <v>66</v>
      </c>
      <c r="B15" s="29">
        <f>'Tax Provision'!B16</f>
        <v>1900</v>
      </c>
      <c r="C15" s="19"/>
    </row>
    <row r="16" spans="1:9" x14ac:dyDescent="0.2">
      <c r="A16" s="25" t="s">
        <v>67</v>
      </c>
      <c r="B16" s="29">
        <v>2013</v>
      </c>
      <c r="C16" s="19"/>
    </row>
    <row r="17" spans="1:12" x14ac:dyDescent="0.2">
      <c r="A17" s="25" t="s">
        <v>40</v>
      </c>
      <c r="B17" s="30">
        <v>0</v>
      </c>
    </row>
    <row r="18" spans="1:12" ht="15.75" thickBot="1" x14ac:dyDescent="0.25">
      <c r="A18" s="1" t="s">
        <v>42</v>
      </c>
      <c r="B18" s="31">
        <f>SUM(B13:B17)</f>
        <v>7713</v>
      </c>
    </row>
    <row r="19" spans="1:12" ht="15.75" thickTop="1" x14ac:dyDescent="0.2"/>
    <row r="24" spans="1:12" x14ac:dyDescent="0.2">
      <c r="L24" s="1" t="s">
        <v>35</v>
      </c>
    </row>
  </sheetData>
  <mergeCells count="2">
    <mergeCell ref="A3:D3"/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41"/>
  <sheetViews>
    <sheetView topLeftCell="A13" workbookViewId="0">
      <selection activeCell="H29" sqref="H29:I29"/>
    </sheetView>
  </sheetViews>
  <sheetFormatPr defaultRowHeight="15" x14ac:dyDescent="0.25"/>
  <cols>
    <col min="1" max="16384" width="9.140625" style="54"/>
  </cols>
  <sheetData>
    <row r="2" spans="1:14" x14ac:dyDescent="0.25">
      <c r="G2" s="55"/>
      <c r="I2" s="79"/>
      <c r="J2" s="79"/>
      <c r="K2" s="79"/>
    </row>
    <row r="3" spans="1:14" x14ac:dyDescent="0.25">
      <c r="G3" s="56"/>
      <c r="I3" s="51"/>
      <c r="J3" s="51"/>
      <c r="K3" s="51"/>
    </row>
    <row r="4" spans="1:14" x14ac:dyDescent="0.25">
      <c r="G4" s="56"/>
      <c r="I4" s="80"/>
      <c r="J4" s="80"/>
      <c r="K4" s="81"/>
    </row>
    <row r="5" spans="1:14" x14ac:dyDescent="0.25">
      <c r="G5" s="56"/>
      <c r="I5" s="52"/>
      <c r="J5" s="52"/>
      <c r="K5" s="52"/>
    </row>
    <row r="6" spans="1:14" x14ac:dyDescent="0.25">
      <c r="G6" s="56"/>
      <c r="I6" s="81"/>
      <c r="J6" s="81"/>
      <c r="K6" s="81"/>
    </row>
    <row r="7" spans="1:14" x14ac:dyDescent="0.25">
      <c r="G7" s="56"/>
      <c r="I7" s="52"/>
      <c r="J7" s="52"/>
      <c r="K7" s="52"/>
    </row>
    <row r="8" spans="1:14" x14ac:dyDescent="0.25">
      <c r="G8" s="56"/>
      <c r="I8" s="81"/>
      <c r="J8" s="81"/>
      <c r="K8" s="81"/>
    </row>
    <row r="9" spans="1:14" ht="15.75" x14ac:dyDescent="0.25">
      <c r="G9" s="56"/>
      <c r="I9" s="48"/>
      <c r="J9" s="48"/>
      <c r="K9" s="48"/>
    </row>
    <row r="11" spans="1:14" ht="15.75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4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4" x14ac:dyDescent="0.25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9"/>
    </row>
    <row r="14" spans="1:14" x14ac:dyDescent="0.25">
      <c r="A14" s="83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4" x14ac:dyDescent="0.25">
      <c r="A15" s="83"/>
      <c r="B15" s="78"/>
      <c r="C15" s="78"/>
      <c r="D15" s="78"/>
      <c r="E15" s="78"/>
      <c r="F15" s="78"/>
      <c r="G15" s="78"/>
      <c r="H15" s="78"/>
      <c r="I15" s="78"/>
      <c r="J15" s="78"/>
      <c r="K15" s="78"/>
      <c r="N15" s="60"/>
    </row>
    <row r="16" spans="1:14" x14ac:dyDescent="0.25">
      <c r="A16" s="83"/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4" x14ac:dyDescent="0.25">
      <c r="A17" s="83"/>
      <c r="B17" s="78"/>
      <c r="C17" s="78"/>
      <c r="D17" s="78"/>
      <c r="E17" s="78"/>
      <c r="F17" s="78"/>
      <c r="G17" s="78"/>
      <c r="H17" s="78"/>
      <c r="I17" s="78"/>
      <c r="J17" s="78"/>
      <c r="K17" s="78"/>
      <c r="N17" s="60"/>
    </row>
    <row r="18" spans="1:14" x14ac:dyDescent="0.25">
      <c r="A18" s="83"/>
      <c r="B18" s="78"/>
      <c r="C18" s="78"/>
      <c r="D18" s="78"/>
      <c r="E18" s="78"/>
      <c r="F18" s="78"/>
      <c r="G18" s="78"/>
      <c r="H18" s="78"/>
      <c r="I18" s="78"/>
      <c r="J18" s="78"/>
      <c r="K18" s="78"/>
    </row>
    <row r="19" spans="1:14" x14ac:dyDescent="0.25">
      <c r="A19" s="83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14" x14ac:dyDescent="0.25">
      <c r="A20" s="83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4" x14ac:dyDescent="0.25">
      <c r="A21" s="8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4" x14ac:dyDescent="0.2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4" x14ac:dyDescent="0.25">
      <c r="A23" s="51"/>
      <c r="B23" s="51"/>
      <c r="C23" s="61"/>
      <c r="D23" s="61"/>
      <c r="E23" s="61"/>
      <c r="F23" s="61"/>
      <c r="G23" s="61"/>
      <c r="H23" s="61"/>
      <c r="I23" s="61"/>
      <c r="J23" s="51"/>
      <c r="K23" s="61"/>
    </row>
    <row r="24" spans="1:14" x14ac:dyDescent="0.25">
      <c r="A24" s="51"/>
      <c r="B24" s="51"/>
      <c r="C24" s="61"/>
      <c r="D24" s="61"/>
      <c r="E24" s="61"/>
      <c r="F24" s="61"/>
      <c r="G24" s="61"/>
      <c r="H24" s="61"/>
      <c r="I24" s="61"/>
      <c r="J24" s="51"/>
      <c r="K24" s="61"/>
    </row>
    <row r="25" spans="1:14" x14ac:dyDescent="0.25">
      <c r="A25" s="56"/>
      <c r="B25" s="51"/>
      <c r="C25" s="61"/>
      <c r="D25" s="61"/>
      <c r="E25" s="61"/>
      <c r="F25" s="61"/>
      <c r="G25" s="61"/>
      <c r="H25" s="61"/>
      <c r="I25" s="61"/>
      <c r="J25" s="51"/>
      <c r="K25" s="61"/>
    </row>
    <row r="26" spans="1:14" x14ac:dyDescent="0.25">
      <c r="A26" s="51"/>
      <c r="B26" s="51"/>
      <c r="C26" s="61"/>
      <c r="D26" s="61"/>
      <c r="E26" s="61"/>
      <c r="F26" s="61"/>
      <c r="G26" s="61"/>
      <c r="H26" s="61"/>
      <c r="I26" s="61"/>
      <c r="J26" s="51"/>
      <c r="K26" s="51"/>
    </row>
    <row r="27" spans="1:14" x14ac:dyDescent="0.25">
      <c r="A27" s="63"/>
      <c r="B27" s="86"/>
      <c r="C27" s="86"/>
      <c r="D27" s="61"/>
      <c r="E27" s="61"/>
      <c r="F27" s="61"/>
      <c r="J27" s="51"/>
      <c r="K27" s="51"/>
    </row>
    <row r="28" spans="1:14" x14ac:dyDescent="0.25">
      <c r="A28" s="63"/>
      <c r="B28" s="86"/>
      <c r="C28" s="86"/>
      <c r="D28" s="61"/>
      <c r="E28" s="61"/>
      <c r="F28" s="61"/>
      <c r="G28" s="61"/>
      <c r="H28" s="61"/>
      <c r="I28" s="61"/>
      <c r="J28" s="61"/>
      <c r="K28" s="51"/>
    </row>
    <row r="29" spans="1:14" x14ac:dyDescent="0.25">
      <c r="A29" s="63"/>
      <c r="B29" s="86"/>
      <c r="C29" s="86"/>
      <c r="D29" s="61"/>
      <c r="E29" s="87"/>
      <c r="F29" s="87"/>
      <c r="G29" s="87"/>
      <c r="H29" s="85"/>
      <c r="I29" s="85"/>
      <c r="J29" s="61"/>
      <c r="K29" s="51"/>
    </row>
    <row r="30" spans="1:14" x14ac:dyDescent="0.25">
      <c r="A30" s="63"/>
      <c r="B30" s="53"/>
      <c r="C30" s="53"/>
      <c r="D30" s="61"/>
      <c r="E30" s="84"/>
      <c r="F30" s="84"/>
      <c r="G30" s="84"/>
      <c r="H30" s="85"/>
      <c r="I30" s="85"/>
      <c r="J30" s="61"/>
      <c r="K30" s="51"/>
    </row>
    <row r="31" spans="1:14" x14ac:dyDescent="0.25">
      <c r="A31" s="61"/>
      <c r="B31" s="64"/>
      <c r="C31" s="64"/>
      <c r="D31" s="61"/>
      <c r="E31" s="61"/>
      <c r="F31" s="61"/>
      <c r="G31" s="61"/>
      <c r="H31" s="61"/>
      <c r="I31" s="61"/>
      <c r="J31" s="61"/>
      <c r="K31" s="51"/>
    </row>
    <row r="32" spans="1:14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51"/>
    </row>
    <row r="33" spans="1:11" x14ac:dyDescent="0.25">
      <c r="A33" s="63"/>
      <c r="B33" s="63"/>
      <c r="C33" s="63"/>
      <c r="F33" s="65"/>
      <c r="G33" s="61"/>
      <c r="H33" s="66"/>
      <c r="I33" s="67"/>
      <c r="J33" s="61"/>
      <c r="K33" s="51"/>
    </row>
    <row r="34" spans="1:11" x14ac:dyDescent="0.25">
      <c r="A34" s="68"/>
      <c r="B34" s="68"/>
      <c r="C34" s="68"/>
      <c r="D34" s="68"/>
      <c r="E34" s="68"/>
      <c r="F34" s="65"/>
      <c r="G34" s="61"/>
      <c r="H34" s="61"/>
      <c r="I34" s="51"/>
      <c r="J34" s="61"/>
      <c r="K34" s="51"/>
    </row>
    <row r="35" spans="1:11" x14ac:dyDescent="0.25">
      <c r="A35" s="68"/>
      <c r="B35" s="68"/>
      <c r="C35" s="68"/>
      <c r="D35" s="68"/>
      <c r="E35" s="68"/>
      <c r="F35" s="65"/>
      <c r="G35" s="61"/>
      <c r="H35" s="61"/>
      <c r="I35" s="51"/>
      <c r="J35" s="61"/>
      <c r="K35" s="51"/>
    </row>
    <row r="36" spans="1:11" x14ac:dyDescent="0.25">
      <c r="A36" s="63"/>
      <c r="B36" s="69"/>
      <c r="C36" s="69"/>
      <c r="F36" s="65"/>
      <c r="G36" s="61"/>
      <c r="H36" s="66"/>
      <c r="I36" s="67"/>
      <c r="J36" s="66"/>
      <c r="K36" s="51"/>
    </row>
    <row r="37" spans="1:11" x14ac:dyDescent="0.25">
      <c r="A37" s="61"/>
      <c r="B37" s="61"/>
      <c r="C37" s="61"/>
      <c r="D37" s="61"/>
      <c r="E37" s="61"/>
      <c r="F37" s="65"/>
      <c r="G37" s="61"/>
      <c r="H37" s="61"/>
      <c r="I37" s="51"/>
      <c r="J37" s="61"/>
      <c r="K37" s="51"/>
    </row>
    <row r="38" spans="1:11" x14ac:dyDescent="0.25">
      <c r="F38" s="70"/>
    </row>
    <row r="40" spans="1:11" x14ac:dyDescent="0.25">
      <c r="F40" s="70"/>
    </row>
    <row r="41" spans="1:11" x14ac:dyDescent="0.25">
      <c r="A41" s="71"/>
    </row>
  </sheetData>
  <mergeCells count="57">
    <mergeCell ref="B27:C27"/>
    <mergeCell ref="B28:C28"/>
    <mergeCell ref="B29:C29"/>
    <mergeCell ref="E29:G29"/>
    <mergeCell ref="H29:I29"/>
    <mergeCell ref="E30:G30"/>
    <mergeCell ref="H30:I30"/>
    <mergeCell ref="F20:F21"/>
    <mergeCell ref="G20:G21"/>
    <mergeCell ref="H20:H21"/>
    <mergeCell ref="I20:I21"/>
    <mergeCell ref="J20:J21"/>
    <mergeCell ref="K20:K21"/>
    <mergeCell ref="G18:G19"/>
    <mergeCell ref="H18:H19"/>
    <mergeCell ref="I18:I19"/>
    <mergeCell ref="J18:J19"/>
    <mergeCell ref="K18:K19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F18:F19"/>
    <mergeCell ref="F16:F17"/>
    <mergeCell ref="G16:G17"/>
    <mergeCell ref="H16:H17"/>
    <mergeCell ref="I16:I17"/>
    <mergeCell ref="J16:J17"/>
    <mergeCell ref="K16:K17"/>
    <mergeCell ref="G14:G15"/>
    <mergeCell ref="H14:H15"/>
    <mergeCell ref="I14:I15"/>
    <mergeCell ref="J14:J15"/>
    <mergeCell ref="K14:K15"/>
    <mergeCell ref="A16:A17"/>
    <mergeCell ref="B16:B17"/>
    <mergeCell ref="C16:C17"/>
    <mergeCell ref="D16:D17"/>
    <mergeCell ref="E16:E17"/>
    <mergeCell ref="F14:F15"/>
    <mergeCell ref="I2:K2"/>
    <mergeCell ref="I4:K4"/>
    <mergeCell ref="I6:K6"/>
    <mergeCell ref="I8:K8"/>
    <mergeCell ref="A11:K11"/>
    <mergeCell ref="A12:K12"/>
    <mergeCell ref="A14:A15"/>
    <mergeCell ref="B14:B15"/>
    <mergeCell ref="C14:C15"/>
    <mergeCell ref="D14:D15"/>
    <mergeCell ref="E14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Debtors</vt:lpstr>
      <vt:lpstr>Creditors</vt:lpstr>
      <vt:lpstr>Tax Provision</vt:lpstr>
      <vt:lpstr>Interest Workpaper</vt:lpstr>
      <vt:lpstr>Expenses paid from super fund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catherineh</dc:creator>
  <cp:lastModifiedBy>Ian Fanning</cp:lastModifiedBy>
  <cp:lastPrinted>2013-02-19T00:48:34Z</cp:lastPrinted>
  <dcterms:created xsi:type="dcterms:W3CDTF">2013-02-18T23:24:12Z</dcterms:created>
  <dcterms:modified xsi:type="dcterms:W3CDTF">2022-04-12T02:37:32Z</dcterms:modified>
</cp:coreProperties>
</file>