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ommon\Reception\Admin\Trust Account\RECONCILE\2021 -2022\13. March 2022\"/>
    </mc:Choice>
  </mc:AlternateContent>
  <bookViews>
    <workbookView xWindow="0" yWindow="0" windowWidth="28800" windowHeight="12300" activeTab="2"/>
  </bookViews>
  <sheets>
    <sheet name="Trust Account Reconciliation" sheetId="1" r:id="rId1"/>
    <sheet name="Unpresented Cheques" sheetId="2" r:id="rId2"/>
    <sheet name="Debit Details" sheetId="3" r:id="rId3"/>
    <sheet name="Still in Account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6" i="3" l="1"/>
  <c r="I54" i="3"/>
  <c r="H54" i="3"/>
  <c r="H56" i="3" s="1"/>
  <c r="D54" i="3"/>
  <c r="J52" i="3"/>
  <c r="L52" i="3" s="1"/>
  <c r="N52" i="3" s="1"/>
  <c r="J51" i="3"/>
  <c r="L51" i="3" s="1"/>
  <c r="N51" i="3" s="1"/>
  <c r="J50" i="3"/>
  <c r="L50" i="3" s="1"/>
  <c r="N50" i="3" s="1"/>
  <c r="J49" i="3"/>
  <c r="L49" i="3" s="1"/>
  <c r="N49" i="3" s="1"/>
  <c r="J48" i="3"/>
  <c r="L48" i="3" s="1"/>
  <c r="N48" i="3" s="1"/>
  <c r="L47" i="3"/>
  <c r="J47" i="3"/>
  <c r="J54" i="3" s="1"/>
  <c r="I57" i="3" s="1"/>
  <c r="H42" i="3"/>
  <c r="I40" i="3"/>
  <c r="I42" i="3" s="1"/>
  <c r="H40" i="3"/>
  <c r="D40" i="3"/>
  <c r="N38" i="3"/>
  <c r="L38" i="3"/>
  <c r="J37" i="3"/>
  <c r="L37" i="3" s="1"/>
  <c r="N37" i="3" s="1"/>
  <c r="J36" i="3"/>
  <c r="L36" i="3" s="1"/>
  <c r="N36" i="3" s="1"/>
  <c r="J35" i="3"/>
  <c r="L35" i="3" s="1"/>
  <c r="N35" i="3" s="1"/>
  <c r="J34" i="3"/>
  <c r="J40" i="3" s="1"/>
  <c r="I43" i="3" s="1"/>
  <c r="J33" i="3"/>
  <c r="L33" i="3" s="1"/>
  <c r="I28" i="3"/>
  <c r="H28" i="3"/>
  <c r="I29" i="3" s="1"/>
  <c r="I26" i="3"/>
  <c r="H26" i="3"/>
  <c r="D26" i="3"/>
  <c r="J23" i="3"/>
  <c r="L23" i="3" s="1"/>
  <c r="N23" i="3" s="1"/>
  <c r="J22" i="3"/>
  <c r="L22" i="3" s="1"/>
  <c r="N22" i="3" s="1"/>
  <c r="J21" i="3"/>
  <c r="L21" i="3" s="1"/>
  <c r="N21" i="3" s="1"/>
  <c r="J20" i="3"/>
  <c r="L20" i="3" s="1"/>
  <c r="N20" i="3" s="1"/>
  <c r="J19" i="3"/>
  <c r="L19" i="3" s="1"/>
  <c r="N19" i="3" s="1"/>
  <c r="J18" i="3"/>
  <c r="L18" i="3" s="1"/>
  <c r="N18" i="3" s="1"/>
  <c r="L17" i="3"/>
  <c r="N17" i="3" s="1"/>
  <c r="J17" i="3"/>
  <c r="J26" i="3" s="1"/>
  <c r="H12" i="3"/>
  <c r="I10" i="3"/>
  <c r="I12" i="3" s="1"/>
  <c r="H10" i="3"/>
  <c r="D10" i="3"/>
  <c r="J7" i="3"/>
  <c r="L7" i="3" s="1"/>
  <c r="N7" i="3" s="1"/>
  <c r="J6" i="3"/>
  <c r="L6" i="3" s="1"/>
  <c r="N6" i="3" s="1"/>
  <c r="J5" i="3"/>
  <c r="L5" i="3" s="1"/>
  <c r="N5" i="3" s="1"/>
  <c r="J4" i="3"/>
  <c r="L4" i="3" s="1"/>
  <c r="N4" i="3" s="1"/>
  <c r="L3" i="3"/>
  <c r="N3" i="3" s="1"/>
  <c r="J3" i="3"/>
  <c r="N33" i="3" l="1"/>
  <c r="L40" i="3"/>
  <c r="N10" i="3"/>
  <c r="I13" i="3"/>
  <c r="N26" i="3"/>
  <c r="L54" i="3"/>
  <c r="L26" i="3"/>
  <c r="J10" i="3"/>
  <c r="L34" i="3"/>
  <c r="N34" i="3" s="1"/>
  <c r="N47" i="3"/>
  <c r="N54" i="3" s="1"/>
  <c r="L10" i="3"/>
  <c r="N40" i="3" l="1"/>
  <c r="C6" i="1" l="1"/>
  <c r="C16" i="4"/>
  <c r="C8" i="1" l="1"/>
</calcChain>
</file>

<file path=xl/sharedStrings.xml><?xml version="1.0" encoding="utf-8"?>
<sst xmlns="http://schemas.openxmlformats.org/spreadsheetml/2006/main" count="246" uniqueCount="133">
  <si>
    <t>Opening Balance</t>
  </si>
  <si>
    <t>Total Credits</t>
  </si>
  <si>
    <t>Total Debits</t>
  </si>
  <si>
    <t>Total Remaining in account</t>
  </si>
  <si>
    <t>Cheques</t>
  </si>
  <si>
    <t>Variance</t>
  </si>
  <si>
    <t>Date</t>
  </si>
  <si>
    <t>Narrative</t>
  </si>
  <si>
    <t>Debit Amount</t>
  </si>
  <si>
    <t>Credit Amount</t>
  </si>
  <si>
    <t>Unpresented Cheques</t>
  </si>
  <si>
    <t xml:space="preserve">Client </t>
  </si>
  <si>
    <t>Cheque Number</t>
  </si>
  <si>
    <t>Paid to Client</t>
  </si>
  <si>
    <t xml:space="preserve">Presented </t>
  </si>
  <si>
    <t>Maristella Trenti</t>
  </si>
  <si>
    <t>Colin Murray</t>
  </si>
  <si>
    <t xml:space="preserve">Guiseppina Mercorella </t>
  </si>
  <si>
    <t xml:space="preserve">Francesco Mercorella </t>
  </si>
  <si>
    <t xml:space="preserve">The Trustee for the Bordignon Family Superannuation Fund </t>
  </si>
  <si>
    <t>EF Bozo Grubisic</t>
  </si>
  <si>
    <t>Cheque Cancelled</t>
  </si>
  <si>
    <t>Baggio Electrical Services</t>
  </si>
  <si>
    <t>Darren Piovesan</t>
  </si>
  <si>
    <t>Ann Whitby</t>
  </si>
  <si>
    <t>Rodney Whitby</t>
  </si>
  <si>
    <t>Serghio Trenti</t>
  </si>
  <si>
    <t xml:space="preserve">Carmelo Tripodi </t>
  </si>
  <si>
    <t>Ruben Komjanc</t>
  </si>
  <si>
    <t>Diana Stefani</t>
  </si>
  <si>
    <t xml:space="preserve">Aloe Arborescens Australia Pty Ltd </t>
  </si>
  <si>
    <t>Luke Spajic</t>
  </si>
  <si>
    <t>Not Cashed</t>
  </si>
  <si>
    <t>Baggio Eelectrical Services Pty Ltd</t>
  </si>
  <si>
    <t>Date of Trans</t>
  </si>
  <si>
    <t>Client</t>
  </si>
  <si>
    <t>Paid By ATO</t>
  </si>
  <si>
    <t>Bill Number #</t>
  </si>
  <si>
    <t>Cheque No#</t>
  </si>
  <si>
    <t>Fee</t>
  </si>
  <si>
    <t>GST</t>
  </si>
  <si>
    <t>Total Fee</t>
  </si>
  <si>
    <t>Total</t>
  </si>
  <si>
    <t>EFT</t>
  </si>
  <si>
    <t>NIL</t>
  </si>
  <si>
    <t xml:space="preserve">TTO EFT TRANSFER </t>
  </si>
  <si>
    <t xml:space="preserve">Still in Account </t>
  </si>
  <si>
    <t>STACEY TURNER</t>
  </si>
  <si>
    <t>DAVID TONELLATO</t>
  </si>
  <si>
    <t>FFR</t>
  </si>
  <si>
    <t xml:space="preserve">Phillippe Mortier </t>
  </si>
  <si>
    <t xml:space="preserve">EFT </t>
  </si>
  <si>
    <t>Streamline Plumbing (SA) Pty Ltd</t>
  </si>
  <si>
    <t>TTO Chartered Accountants Trust Account Reconciliation 16 -31 March 2022</t>
  </si>
  <si>
    <t>INTER-BANK CREDIT ATO008000016203188 ATO TONELLATO PTY LT</t>
  </si>
  <si>
    <t>INTER-BANK CREDIT ATO001000016514727 ATO TONELLATO PTY LT</t>
  </si>
  <si>
    <t>INTER-BANK CREDIT ATO001000016514591 ATO TONELLATO PTY LT</t>
  </si>
  <si>
    <t>INTER-BANK CREDIT ATO001000016514246 ATO TONELLATO PTY LT</t>
  </si>
  <si>
    <t>INTER-BANK CREDIT ATO003000016178253 ATO TONELLATO PTY LT</t>
  </si>
  <si>
    <t>INTER-BANK CREDIT ATO009000016057422 ATO TONELLATO PTY LT</t>
  </si>
  <si>
    <t>TRANSFER DEBITS Internet Transfer PYMT-ID 202892121 Multipayment</t>
  </si>
  <si>
    <t>TRANSFER DEBITS Internet Transfer PYMT-ID 202892252 FFR</t>
  </si>
  <si>
    <t>INTER-BANK CREDIT ATO007000015846233 ATO TONELLATO PTY LT</t>
  </si>
  <si>
    <t>INTER-BANK CREDIT ATO006000016064342 ATO TONELLATO PTY LT</t>
  </si>
  <si>
    <t>INTER-BANK CREDIT ATO007000015841981 ATO TONELLATO PTY LT</t>
  </si>
  <si>
    <t>INTER-BANK CREDIT ATO003000016166113 ATO TONELLATO PTY LT</t>
  </si>
  <si>
    <t>INTER-BANK CREDIT ATO004000015857905 ATO TONELLATO PTY LT</t>
  </si>
  <si>
    <t>INTER-BANK CREDIT ATO003000016161567 ATO TONELLATO PTY LT</t>
  </si>
  <si>
    <t>REVERSAL CREDIT 2021 Tax Return Lisa Mathers 015208INCORRECT ACCT</t>
  </si>
  <si>
    <t>TRANSFER DEBITS Internet Transfer PYMT-ID 202469027</t>
  </si>
  <si>
    <t>TRANSFER DEBITS Internet Transfer PYMT-ID 202469434 FFR</t>
  </si>
  <si>
    <t>ISSUED CHEQUE CHEQUE 0000050</t>
  </si>
  <si>
    <t>INTER-BANK CREDIT ATO008000016182260 ATO TONELLATO PTY LT</t>
  </si>
  <si>
    <t>INTER-BANK CREDIT ATO003000016158136 ATO TONELLATO PTY LT</t>
  </si>
  <si>
    <t>INTER-BANK CREDIT ATO003000016158843 ATO TONELLATO PTY LT</t>
  </si>
  <si>
    <t>INTER-BANK CREDIT ATO003000016158974 ATO TONELLATO PTY LT</t>
  </si>
  <si>
    <t>INTER-BANK CREDIT ATO007000015827107 ATO TONELLATO PTY LT</t>
  </si>
  <si>
    <t>TRANSFER DEBITS Internet Transfer PYMT-ID 202242403</t>
  </si>
  <si>
    <t>TRANSFER DEBITS Internet Transfer PYMT-ID 202242786 FFR</t>
  </si>
  <si>
    <t>INTER-BANK CREDIT ATO002000016286848 ATO TONELLATO PTY LT</t>
  </si>
  <si>
    <t>INTER-BANK CREDIT ATO007000015825815 ATO TONELLATO PTY LT</t>
  </si>
  <si>
    <t>INTER-BANK CREDIT ATO007000015825829 ATO TONELLATO PTY LT</t>
  </si>
  <si>
    <t>INTER-BANK CREDIT ATO007000015819648 ATO TONELLATO PTY LT</t>
  </si>
  <si>
    <t>INTER-BANK CREDIT ATO001000016476606 ATO TONELLATO PTY LT</t>
  </si>
  <si>
    <t>INTER-BANK CREDIT ATO009000016026856 ATO TONELLATO PTY LT</t>
  </si>
  <si>
    <t>INTER-BANK CREDIT ATO001000016475502 ATO TONELLATO PTY LT</t>
  </si>
  <si>
    <t>TRANSFER DEBITS Internet Transfer PYMT-ID 202001470</t>
  </si>
  <si>
    <t>TRANSFER DEBITS Internet Transfer PYMT-ID 202088458</t>
  </si>
  <si>
    <t>TRANSFER DEBITS Internet Transfer PYMT-ID 202001917 FFR</t>
  </si>
  <si>
    <t>TRANSFER DEBITS Internet Transfer PYMT-ID 202088674 FFR</t>
  </si>
  <si>
    <t>INTER-BANK CREDIT ATO002000016282020 ATO TONELLATO PTY LT</t>
  </si>
  <si>
    <t>INTER-BANK CREDIT ATO006000016033032 ATO TONELLATO PTY LT</t>
  </si>
  <si>
    <t>INTER-BANK CREDIT ATO009000016022166 ATO TONELLATO PTY LT</t>
  </si>
  <si>
    <t>INTER-BANK CREDIT ATO006000016033661 ATO TONELLATO PTY LT</t>
  </si>
  <si>
    <t>INTER-BANK CREDIT ATO009000016022811 ATO TONELLATO PTY LT</t>
  </si>
  <si>
    <t>INTER-BANK CREDIT ATO006000016033055 ATO TONELLATO PTY LT</t>
  </si>
  <si>
    <t>Robert Lonie</t>
  </si>
  <si>
    <t>Angelo Melito</t>
  </si>
  <si>
    <t>Gregory Jobson</t>
  </si>
  <si>
    <t>Bonnie Jobson</t>
  </si>
  <si>
    <t>Jasmin Slattery</t>
  </si>
  <si>
    <t>Massimo Zorzi</t>
  </si>
  <si>
    <t>Multipayment</t>
  </si>
  <si>
    <t>Georgina Pellicone</t>
  </si>
  <si>
    <t>Karen Gale</t>
  </si>
  <si>
    <t>Stephanie Valenzisi</t>
  </si>
  <si>
    <t>Sandra Bramberger</t>
  </si>
  <si>
    <t>Brett Connelly</t>
  </si>
  <si>
    <t>Suzanne Milne</t>
  </si>
  <si>
    <t>Juszie Whittaker</t>
  </si>
  <si>
    <t>CHQ</t>
  </si>
  <si>
    <t>INCORRECT PAYMENT - Lisa Mathers</t>
  </si>
  <si>
    <t>Aleco Lanfranco</t>
  </si>
  <si>
    <t>Patricia Nolan-Hardman</t>
  </si>
  <si>
    <t>Lynette Zoppa</t>
  </si>
  <si>
    <t>Lisa Mathers</t>
  </si>
  <si>
    <t>Aiden Gasparin</t>
  </si>
  <si>
    <t>Marylou Lanfranco</t>
  </si>
  <si>
    <t>Mark Adams</t>
  </si>
  <si>
    <t>Vittorio Pezzaniti</t>
  </si>
  <si>
    <t>Diane Adams</t>
  </si>
  <si>
    <t>Garreth Brown</t>
  </si>
  <si>
    <t>Tracy Latcham</t>
  </si>
  <si>
    <t>Josephine Chryssochoou</t>
  </si>
  <si>
    <t>John Clapp</t>
  </si>
  <si>
    <t>Scott Wolstencroft</t>
  </si>
  <si>
    <t>Denis Gasparin</t>
  </si>
  <si>
    <t>Briony Liebich</t>
  </si>
  <si>
    <t>Kathleen Gasparin</t>
  </si>
  <si>
    <t>KIRSTY DAVIES</t>
  </si>
  <si>
    <t>Vittorio Pezzanti</t>
  </si>
  <si>
    <t>Tiddlewink Unit Trust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</si>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</sst>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10" xfId="0" applyBorder="1"/>
    <xf numFmtId="44" fontId="16" fillId="0" borderId="0" xfId="0" applyNumberFormat="1" applyFont="1"/>
    <xf numFmtId="0" fontId="16" fillId="0" borderId="11" xfId="0" applyFont="1" applyBorder="1"/>
    <xf numFmtId="44" fontId="16" fillId="0" borderId="11" xfId="0" applyNumberFormat="1" applyFont="1" applyBorder="1"/>
    <xf numFmtId="0" fontId="20" fillId="0" borderId="0" xfId="8" applyFont="1" applyFill="1" applyBorder="1"/>
    <xf numFmtId="44" fontId="0" fillId="0" borderId="0" xfId="0" applyNumberFormat="1"/>
    <xf numFmtId="44" fontId="16" fillId="0" borderId="0" xfId="47" applyFont="1"/>
    <xf numFmtId="44" fontId="0" fillId="0" borderId="0" xfId="47" applyFont="1"/>
    <xf numFmtId="44" fontId="16" fillId="33" borderId="0" xfId="47" applyFont="1" applyFill="1"/>
    <xf numFmtId="44" fontId="0" fillId="0" borderId="0" xfId="47" quotePrefix="1" applyNumberFormat="1" applyFont="1"/>
    <xf numFmtId="44" fontId="14" fillId="0" borderId="0" xfId="48" applyFont="1"/>
    <xf numFmtId="44" fontId="16" fillId="0" borderId="0" xfId="49" applyFont="1"/>
    <xf numFmtId="44" fontId="14" fillId="0" borderId="0" xfId="49" applyNumberFormat="1" applyFont="1"/>
    <xf numFmtId="0" fontId="16" fillId="0" borderId="0" xfId="0" applyFont="1"/>
    <xf numFmtId="44" fontId="16" fillId="0" borderId="0" xfId="49" applyFont="1"/>
    <xf numFmtId="0" fontId="0" fillId="0" borderId="0" xfId="0"/>
    <xf numFmtId="0" fontId="0" fillId="0" borderId="0" xfId="0" applyFont="1" applyBorder="1" applyAlignment="1">
      <alignment horizontal="left"/>
    </xf>
    <xf numFmtId="44" fontId="0" fillId="0" borderId="0" xfId="49" applyFont="1"/>
    <xf numFmtId="0" fontId="16" fillId="0" borderId="0" xfId="0" applyFont="1" applyAlignment="1">
      <alignment horizontal="center"/>
    </xf>
    <xf numFmtId="0" fontId="0" fillId="0" borderId="0" xfId="0" applyAlignment="1">
      <alignment horizontal="left"/>
    </xf>
    <xf numFmtId="44" fontId="14" fillId="0" borderId="0" xfId="49" applyFont="1"/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left"/>
    </xf>
    <xf numFmtId="44" fontId="0" fillId="0" borderId="0" xfId="49" applyFont="1" applyAlignment="1">
      <alignment horizontal="left"/>
    </xf>
    <xf numFmtId="14" fontId="19" fillId="0" borderId="0" xfId="0" applyNumberFormat="1" applyFont="1" applyAlignment="1">
      <alignment horizontal="left"/>
    </xf>
    <xf numFmtId="0" fontId="19" fillId="0" borderId="0" xfId="0" applyFont="1" applyAlignment="1">
      <alignment horizontal="left"/>
    </xf>
    <xf numFmtId="44" fontId="19" fillId="0" borderId="0" xfId="49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Fill="1" applyBorder="1" applyAlignment="1">
      <alignment horizontal="left"/>
    </xf>
    <xf numFmtId="44" fontId="0" fillId="0" borderId="0" xfId="49" applyFont="1" applyFill="1" applyAlignment="1">
      <alignment horizontal="left"/>
    </xf>
    <xf numFmtId="0" fontId="0" fillId="0" borderId="0" xfId="0" applyFont="1" applyFill="1" applyBorder="1" applyAlignment="1">
      <alignment horizontal="left"/>
    </xf>
    <xf numFmtId="14" fontId="19" fillId="0" borderId="0" xfId="0" applyNumberFormat="1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44" fontId="19" fillId="0" borderId="0" xfId="49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0" fillId="0" borderId="0" xfId="0" applyFill="1" applyAlignment="1">
      <alignment horizontal="left"/>
    </xf>
    <xf numFmtId="44" fontId="1" fillId="0" borderId="0" xfId="49" applyFont="1" applyAlignment="1">
      <alignment horizontal="left"/>
    </xf>
    <xf numFmtId="0" fontId="19" fillId="0" borderId="0" xfId="0" applyFont="1"/>
    <xf numFmtId="44" fontId="19" fillId="0" borderId="0" xfId="49" applyFont="1"/>
    <xf numFmtId="14" fontId="19" fillId="0" borderId="0" xfId="0" applyNumberFormat="1" applyFont="1"/>
    <xf numFmtId="14" fontId="14" fillId="0" borderId="0" xfId="0" applyNumberFormat="1" applyFont="1"/>
    <xf numFmtId="0" fontId="14" fillId="0" borderId="0" xfId="0" applyFont="1"/>
    <xf numFmtId="0" fontId="0" fillId="0" borderId="0" xfId="0"/>
    <xf numFmtId="14" fontId="0" fillId="0" borderId="0" xfId="0" applyNumberFormat="1"/>
    <xf numFmtId="0" fontId="7" fillId="3" borderId="0" xfId="7"/>
    <xf numFmtId="0" fontId="6" fillId="2" borderId="0" xfId="6"/>
    <xf numFmtId="0" fontId="16" fillId="0" borderId="12" xfId="0" applyFont="1" applyBorder="1"/>
    <xf numFmtId="0" fontId="0" fillId="0" borderId="0" xfId="0" applyFill="1"/>
    <xf numFmtId="0" fontId="6" fillId="0" borderId="0" xfId="6" applyFill="1"/>
    <xf numFmtId="43" fontId="0" fillId="0" borderId="0" xfId="51" applyFont="1"/>
    <xf numFmtId="44" fontId="0" fillId="0" borderId="0" xfId="52" applyFont="1"/>
    <xf numFmtId="14" fontId="0" fillId="0" borderId="0" xfId="0" applyNumberFormat="1" applyFill="1"/>
    <xf numFmtId="43" fontId="0" fillId="0" borderId="0" xfId="51" applyFont="1" applyFill="1"/>
    <xf numFmtId="0" fontId="16" fillId="0" borderId="10" xfId="0" applyFont="1" applyBorder="1"/>
    <xf numFmtId="44" fontId="16" fillId="0" borderId="10" xfId="0" applyNumberFormat="1" applyFont="1" applyBorder="1"/>
    <xf numFmtId="44" fontId="16" fillId="0" borderId="10" xfId="52" applyFont="1" applyBorder="1"/>
    <xf numFmtId="44" fontId="16" fillId="0" borderId="0" xfId="52" applyFont="1"/>
    <xf numFmtId="0" fontId="16" fillId="0" borderId="13" xfId="0" applyFont="1" applyBorder="1"/>
    <xf numFmtId="44" fontId="16" fillId="0" borderId="13" xfId="0" applyNumberFormat="1" applyFont="1" applyBorder="1"/>
    <xf numFmtId="43" fontId="0" fillId="0" borderId="0" xfId="0" applyNumberFormat="1"/>
    <xf numFmtId="0" fontId="18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10" xfId="0" applyFont="1" applyBorder="1" applyAlignment="1">
      <alignment horizontal="left"/>
    </xf>
    <xf numFmtId="0" fontId="0" fillId="0" borderId="0" xfId="0" applyAlignment="1">
      <alignment horizontal="right"/>
    </xf>
  </cellXfs>
  <cellStyles count="5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51" builtinId="3"/>
    <cellStyle name="Comma 2" xfId="53"/>
    <cellStyle name="Currency" xfId="52" builtinId="4"/>
    <cellStyle name="Currency 2" xfId="49"/>
    <cellStyle name="Currency 2 2" xfId="44"/>
    <cellStyle name="Currency 3" xfId="47"/>
    <cellStyle name="Currency 4" xfId="48"/>
    <cellStyle name="Currency 5" xfId="46"/>
    <cellStyle name="Currency 6" xfId="45"/>
    <cellStyle name="Currency 7" xfId="50"/>
    <cellStyle name="Currency 8" xfId="43"/>
    <cellStyle name="Currency 9" xfId="42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topLeftCell="A31" workbookViewId="0">
      <selection activeCell="B58" sqref="B58"/>
    </sheetView>
  </sheetViews>
  <sheetFormatPr defaultRowHeight="15" x14ac:dyDescent="0.25"/>
  <cols>
    <col min="1" max="1" width="19" customWidth="1"/>
    <col min="2" max="2" width="74.140625" bestFit="1" customWidth="1"/>
    <col min="3" max="3" width="14.7109375" customWidth="1"/>
    <col min="4" max="4" width="18" customWidth="1"/>
    <col min="5" max="5" width="44.42578125" bestFit="1" customWidth="1"/>
  </cols>
  <sheetData>
    <row r="1" spans="1:7" ht="28.5" x14ac:dyDescent="0.45">
      <c r="A1" s="62" t="s">
        <v>53</v>
      </c>
      <c r="B1" s="62"/>
      <c r="C1" s="62"/>
      <c r="D1" s="62"/>
      <c r="E1" s="62"/>
      <c r="F1" s="62"/>
    </row>
    <row r="3" spans="1:7" x14ac:dyDescent="0.25">
      <c r="B3" s="7" t="s">
        <v>0</v>
      </c>
      <c r="C3" s="8">
        <v>148202.65</v>
      </c>
    </row>
    <row r="4" spans="1:7" x14ac:dyDescent="0.25">
      <c r="B4" s="7" t="s">
        <v>1</v>
      </c>
      <c r="C4" s="8">
        <v>79218.66</v>
      </c>
    </row>
    <row r="5" spans="1:7" x14ac:dyDescent="0.25">
      <c r="B5" s="7" t="s">
        <v>2</v>
      </c>
      <c r="C5">
        <v>212584.51</v>
      </c>
    </row>
    <row r="6" spans="1:7" x14ac:dyDescent="0.25">
      <c r="B6" s="9" t="s">
        <v>3</v>
      </c>
      <c r="C6" s="10">
        <f>'Still in Account'!C16</f>
        <v>14754.120000000003</v>
      </c>
    </row>
    <row r="7" spans="1:7" x14ac:dyDescent="0.25">
      <c r="B7" s="7" t="s">
        <v>4</v>
      </c>
      <c r="C7" s="11">
        <v>82.68</v>
      </c>
    </row>
    <row r="8" spans="1:7" x14ac:dyDescent="0.25">
      <c r="B8" s="12" t="s">
        <v>5</v>
      </c>
      <c r="C8" s="13">
        <f>C3+C4-C5-C6-C7</f>
        <v>-1.4267698134062812E-11</v>
      </c>
    </row>
    <row r="10" spans="1:7" x14ac:dyDescent="0.25">
      <c r="A10" s="14" t="s">
        <v>6</v>
      </c>
      <c r="B10" s="14" t="s">
        <v>7</v>
      </c>
      <c r="C10" s="15" t="s">
        <v>8</v>
      </c>
      <c r="D10" s="15" t="s">
        <v>9</v>
      </c>
    </row>
    <row r="11" spans="1:7" x14ac:dyDescent="0.25">
      <c r="A11" s="45">
        <v>44651</v>
      </c>
      <c r="B11" s="44" t="s">
        <v>54</v>
      </c>
      <c r="C11" s="51"/>
      <c r="D11" s="51">
        <v>0.63</v>
      </c>
      <c r="E11" s="46" t="s">
        <v>96</v>
      </c>
      <c r="G11" s="44"/>
    </row>
    <row r="12" spans="1:7" x14ac:dyDescent="0.25">
      <c r="A12" s="45">
        <v>44651</v>
      </c>
      <c r="B12" s="44" t="s">
        <v>55</v>
      </c>
      <c r="C12" s="51"/>
      <c r="D12" s="51">
        <v>0.67</v>
      </c>
      <c r="E12" s="46" t="s">
        <v>97</v>
      </c>
      <c r="G12" s="44"/>
    </row>
    <row r="13" spans="1:7" s="44" customFormat="1" x14ac:dyDescent="0.25">
      <c r="A13" s="45">
        <v>44651</v>
      </c>
      <c r="B13" s="44" t="s">
        <v>56</v>
      </c>
      <c r="C13" s="51"/>
      <c r="D13" s="51">
        <v>419</v>
      </c>
      <c r="E13" s="46" t="s">
        <v>98</v>
      </c>
    </row>
    <row r="14" spans="1:7" s="44" customFormat="1" x14ac:dyDescent="0.25">
      <c r="A14" s="45">
        <v>44651</v>
      </c>
      <c r="B14" s="44" t="s">
        <v>57</v>
      </c>
      <c r="C14" s="51"/>
      <c r="D14" s="51">
        <v>8344.85</v>
      </c>
      <c r="E14" s="46" t="s">
        <v>99</v>
      </c>
    </row>
    <row r="15" spans="1:7" s="44" customFormat="1" x14ac:dyDescent="0.25">
      <c r="A15" s="45">
        <v>44650</v>
      </c>
      <c r="B15" s="44" t="s">
        <v>58</v>
      </c>
      <c r="C15" s="51"/>
      <c r="D15" s="51">
        <v>0.59</v>
      </c>
      <c r="E15" s="46" t="s">
        <v>100</v>
      </c>
    </row>
    <row r="16" spans="1:7" s="44" customFormat="1" x14ac:dyDescent="0.25">
      <c r="A16" s="45">
        <v>44650</v>
      </c>
      <c r="B16" s="44" t="s">
        <v>59</v>
      </c>
      <c r="C16" s="51"/>
      <c r="D16" s="51">
        <v>1.76</v>
      </c>
      <c r="E16" s="46" t="s">
        <v>101</v>
      </c>
    </row>
    <row r="17" spans="1:7" s="44" customFormat="1" x14ac:dyDescent="0.25">
      <c r="A17" s="45">
        <v>44649</v>
      </c>
      <c r="B17" s="44" t="s">
        <v>60</v>
      </c>
      <c r="C17" s="51">
        <v>-17273.560000000001</v>
      </c>
      <c r="D17" s="51"/>
      <c r="E17" s="44" t="s">
        <v>102</v>
      </c>
    </row>
    <row r="18" spans="1:7" s="44" customFormat="1" x14ac:dyDescent="0.25">
      <c r="A18" s="45">
        <v>44649</v>
      </c>
      <c r="B18" s="44" t="s">
        <v>61</v>
      </c>
      <c r="C18" s="51">
        <v>-1672</v>
      </c>
      <c r="D18" s="51"/>
      <c r="E18" s="44" t="s">
        <v>49</v>
      </c>
    </row>
    <row r="19" spans="1:7" s="44" customFormat="1" x14ac:dyDescent="0.25">
      <c r="A19" s="45">
        <v>44649</v>
      </c>
      <c r="B19" s="44" t="s">
        <v>62</v>
      </c>
      <c r="C19" s="51"/>
      <c r="D19" s="51">
        <v>0.84</v>
      </c>
      <c r="E19" s="46" t="s">
        <v>103</v>
      </c>
    </row>
    <row r="20" spans="1:7" s="44" customFormat="1" x14ac:dyDescent="0.25">
      <c r="A20" s="45">
        <v>44649</v>
      </c>
      <c r="B20" s="44" t="s">
        <v>63</v>
      </c>
      <c r="C20" s="51"/>
      <c r="D20" s="51">
        <v>2387.54</v>
      </c>
      <c r="E20" s="47" t="s">
        <v>104</v>
      </c>
    </row>
    <row r="21" spans="1:7" s="44" customFormat="1" x14ac:dyDescent="0.25">
      <c r="A21" s="45">
        <v>44648</v>
      </c>
      <c r="B21" s="44" t="s">
        <v>64</v>
      </c>
      <c r="C21" s="51"/>
      <c r="D21" s="51">
        <v>1863</v>
      </c>
      <c r="E21" s="47" t="s">
        <v>105</v>
      </c>
    </row>
    <row r="22" spans="1:7" s="44" customFormat="1" x14ac:dyDescent="0.25">
      <c r="A22" s="45">
        <v>44645</v>
      </c>
      <c r="B22" s="44" t="s">
        <v>65</v>
      </c>
      <c r="C22" s="51"/>
      <c r="D22" s="51">
        <v>1957.94</v>
      </c>
      <c r="E22" s="47" t="s">
        <v>106</v>
      </c>
    </row>
    <row r="23" spans="1:7" s="44" customFormat="1" x14ac:dyDescent="0.25">
      <c r="A23" s="45">
        <v>44645</v>
      </c>
      <c r="B23" s="44" t="s">
        <v>66</v>
      </c>
      <c r="C23" s="51"/>
      <c r="D23" s="51">
        <v>3215.67</v>
      </c>
      <c r="E23" s="47" t="s">
        <v>107</v>
      </c>
    </row>
    <row r="24" spans="1:7" x14ac:dyDescent="0.25">
      <c r="A24" s="45">
        <v>44644</v>
      </c>
      <c r="B24" s="44" t="s">
        <v>67</v>
      </c>
      <c r="C24" s="51"/>
      <c r="D24" s="51">
        <v>762.41</v>
      </c>
      <c r="E24" s="47" t="s">
        <v>108</v>
      </c>
      <c r="G24" s="44"/>
    </row>
    <row r="25" spans="1:7" x14ac:dyDescent="0.25">
      <c r="A25" s="45">
        <v>44644</v>
      </c>
      <c r="B25" s="44" t="s">
        <v>68</v>
      </c>
      <c r="C25" s="51"/>
      <c r="D25" s="51">
        <v>1992.63</v>
      </c>
      <c r="E25" t="s">
        <v>111</v>
      </c>
      <c r="G25" s="44"/>
    </row>
    <row r="26" spans="1:7" x14ac:dyDescent="0.25">
      <c r="A26" s="45">
        <v>44643</v>
      </c>
      <c r="B26" s="44" t="s">
        <v>69</v>
      </c>
      <c r="C26" s="51">
        <v>-20699.580000000002</v>
      </c>
      <c r="D26" s="51"/>
      <c r="E26" t="s">
        <v>102</v>
      </c>
      <c r="G26" s="44"/>
    </row>
    <row r="27" spans="1:7" x14ac:dyDescent="0.25">
      <c r="A27" s="45">
        <v>44643</v>
      </c>
      <c r="B27" s="44" t="s">
        <v>70</v>
      </c>
      <c r="C27" s="51">
        <v>-8989.6</v>
      </c>
      <c r="D27" s="51"/>
      <c r="E27" t="s">
        <v>49</v>
      </c>
      <c r="G27" s="44"/>
    </row>
    <row r="28" spans="1:7" x14ac:dyDescent="0.25">
      <c r="A28" s="45">
        <v>44643</v>
      </c>
      <c r="B28" s="44" t="s">
        <v>71</v>
      </c>
      <c r="C28" s="51">
        <v>-2459</v>
      </c>
      <c r="D28" s="51"/>
      <c r="E28" t="s">
        <v>110</v>
      </c>
      <c r="G28" s="44"/>
    </row>
    <row r="29" spans="1:7" x14ac:dyDescent="0.25">
      <c r="A29" s="45">
        <v>44643</v>
      </c>
      <c r="B29" s="44" t="s">
        <v>72</v>
      </c>
      <c r="C29" s="51"/>
      <c r="D29" s="51">
        <v>3757.79</v>
      </c>
      <c r="E29" s="46" t="s">
        <v>109</v>
      </c>
      <c r="G29" s="44"/>
    </row>
    <row r="30" spans="1:7" x14ac:dyDescent="0.25">
      <c r="A30" s="45">
        <v>44642</v>
      </c>
      <c r="B30" s="44" t="s">
        <v>73</v>
      </c>
      <c r="C30" s="51"/>
      <c r="D30" s="51">
        <v>2170.63</v>
      </c>
      <c r="E30" s="47" t="s">
        <v>112</v>
      </c>
      <c r="G30" s="44"/>
    </row>
    <row r="31" spans="1:7" x14ac:dyDescent="0.25">
      <c r="A31" s="45">
        <v>44642</v>
      </c>
      <c r="B31" s="44" t="s">
        <v>74</v>
      </c>
      <c r="C31" s="51"/>
      <c r="D31" s="51">
        <v>2289.7600000000002</v>
      </c>
      <c r="E31" s="47" t="s">
        <v>113</v>
      </c>
      <c r="G31" s="44"/>
    </row>
    <row r="32" spans="1:7" x14ac:dyDescent="0.25">
      <c r="A32" s="45">
        <v>44642</v>
      </c>
      <c r="B32" s="44" t="s">
        <v>75</v>
      </c>
      <c r="C32" s="51"/>
      <c r="D32" s="51">
        <v>12438.29</v>
      </c>
      <c r="E32" s="47" t="s">
        <v>114</v>
      </c>
      <c r="G32" s="44"/>
    </row>
    <row r="33" spans="1:7" x14ac:dyDescent="0.25">
      <c r="A33" s="45">
        <v>44641</v>
      </c>
      <c r="B33" s="44" t="s">
        <v>76</v>
      </c>
      <c r="C33" s="51"/>
      <c r="D33" s="51">
        <v>1992.63</v>
      </c>
      <c r="E33" s="46" t="s">
        <v>115</v>
      </c>
      <c r="G33" s="44"/>
    </row>
    <row r="34" spans="1:7" x14ac:dyDescent="0.25">
      <c r="A34" s="45">
        <v>44638</v>
      </c>
      <c r="B34" s="44" t="s">
        <v>77</v>
      </c>
      <c r="C34" s="51">
        <v>-122212.06</v>
      </c>
      <c r="D34" s="51"/>
      <c r="E34" t="s">
        <v>102</v>
      </c>
      <c r="G34" s="44"/>
    </row>
    <row r="35" spans="1:7" x14ac:dyDescent="0.25">
      <c r="A35" s="45">
        <v>44638</v>
      </c>
      <c r="B35" s="44" t="s">
        <v>78</v>
      </c>
      <c r="C35" s="51">
        <v>-924</v>
      </c>
      <c r="D35" s="51"/>
      <c r="E35" t="s">
        <v>49</v>
      </c>
      <c r="G35" s="44"/>
    </row>
    <row r="36" spans="1:7" x14ac:dyDescent="0.25">
      <c r="A36" s="45">
        <v>44638</v>
      </c>
      <c r="B36" s="44" t="s">
        <v>79</v>
      </c>
      <c r="C36" s="51"/>
      <c r="D36" s="51">
        <v>1</v>
      </c>
      <c r="E36" s="47" t="s">
        <v>116</v>
      </c>
      <c r="G36" s="44"/>
    </row>
    <row r="37" spans="1:7" x14ac:dyDescent="0.25">
      <c r="A37" s="45">
        <v>44638</v>
      </c>
      <c r="B37" s="44" t="s">
        <v>80</v>
      </c>
      <c r="C37" s="51"/>
      <c r="D37" s="51">
        <v>2131.6</v>
      </c>
      <c r="E37" s="47" t="s">
        <v>118</v>
      </c>
      <c r="G37" s="44"/>
    </row>
    <row r="38" spans="1:7" x14ac:dyDescent="0.25">
      <c r="A38" s="45">
        <v>44638</v>
      </c>
      <c r="B38" s="44" t="s">
        <v>81</v>
      </c>
      <c r="C38" s="51"/>
      <c r="D38" s="51">
        <v>10796.87</v>
      </c>
      <c r="E38" s="47" t="s">
        <v>117</v>
      </c>
      <c r="G38" s="44"/>
    </row>
    <row r="39" spans="1:7" x14ac:dyDescent="0.25">
      <c r="A39" s="45">
        <v>44637</v>
      </c>
      <c r="B39" s="44" t="s">
        <v>82</v>
      </c>
      <c r="C39" s="51"/>
      <c r="D39" s="51">
        <v>12.02</v>
      </c>
      <c r="E39" s="47" t="s">
        <v>119</v>
      </c>
      <c r="G39" s="44"/>
    </row>
    <row r="40" spans="1:7" x14ac:dyDescent="0.25">
      <c r="A40" s="45">
        <v>44637</v>
      </c>
      <c r="B40" s="44" t="s">
        <v>83</v>
      </c>
      <c r="C40" s="51"/>
      <c r="D40" s="51">
        <v>1614.78</v>
      </c>
      <c r="E40" s="47" t="s">
        <v>120</v>
      </c>
      <c r="G40" s="44"/>
    </row>
    <row r="41" spans="1:7" x14ac:dyDescent="0.25">
      <c r="A41" s="45">
        <v>44637</v>
      </c>
      <c r="B41" s="44" t="s">
        <v>84</v>
      </c>
      <c r="C41" s="51"/>
      <c r="D41" s="51">
        <v>1922.25</v>
      </c>
      <c r="E41" s="47" t="s">
        <v>121</v>
      </c>
      <c r="G41" s="44"/>
    </row>
    <row r="42" spans="1:7" x14ac:dyDescent="0.25">
      <c r="A42" s="45">
        <v>44637</v>
      </c>
      <c r="B42" s="44" t="s">
        <v>85</v>
      </c>
      <c r="C42" s="51"/>
      <c r="D42" s="51">
        <v>2117.81</v>
      </c>
      <c r="E42" s="47" t="s">
        <v>122</v>
      </c>
      <c r="G42" s="44"/>
    </row>
    <row r="43" spans="1:7" x14ac:dyDescent="0.25">
      <c r="A43" s="45">
        <v>44636</v>
      </c>
      <c r="B43" s="44" t="s">
        <v>86</v>
      </c>
      <c r="C43" s="51">
        <v>-16554.07</v>
      </c>
      <c r="D43" s="51"/>
      <c r="E43" t="s">
        <v>102</v>
      </c>
      <c r="G43" s="44"/>
    </row>
    <row r="44" spans="1:7" x14ac:dyDescent="0.25">
      <c r="A44" s="45">
        <v>44636</v>
      </c>
      <c r="B44" s="44" t="s">
        <v>87</v>
      </c>
      <c r="C44" s="51">
        <v>-15387.64</v>
      </c>
      <c r="D44" s="51"/>
      <c r="E44" t="s">
        <v>102</v>
      </c>
      <c r="G44" s="44"/>
    </row>
    <row r="45" spans="1:7" x14ac:dyDescent="0.25">
      <c r="A45" s="45">
        <v>44636</v>
      </c>
      <c r="B45" s="44" t="s">
        <v>88</v>
      </c>
      <c r="C45" s="51">
        <v>-5797</v>
      </c>
      <c r="D45" s="51"/>
      <c r="E45" t="s">
        <v>49</v>
      </c>
      <c r="G45" s="44"/>
    </row>
    <row r="46" spans="1:7" x14ac:dyDescent="0.25">
      <c r="A46" s="45">
        <v>44636</v>
      </c>
      <c r="B46" s="44" t="s">
        <v>89</v>
      </c>
      <c r="C46" s="51">
        <v>-616</v>
      </c>
      <c r="D46" s="51"/>
      <c r="E46" t="s">
        <v>49</v>
      </c>
      <c r="G46" s="44"/>
    </row>
    <row r="47" spans="1:7" x14ac:dyDescent="0.25">
      <c r="A47" s="45">
        <v>44636</v>
      </c>
      <c r="B47" s="44" t="s">
        <v>90</v>
      </c>
      <c r="C47" s="51"/>
      <c r="D47" s="51">
        <v>34.25</v>
      </c>
      <c r="E47" s="47" t="s">
        <v>123</v>
      </c>
      <c r="G47" s="44"/>
    </row>
    <row r="48" spans="1:7" x14ac:dyDescent="0.25">
      <c r="A48" s="45">
        <v>44636</v>
      </c>
      <c r="B48" s="44" t="s">
        <v>91</v>
      </c>
      <c r="C48" s="51"/>
      <c r="D48" s="51">
        <v>1022.06</v>
      </c>
      <c r="E48" s="47" t="s">
        <v>124</v>
      </c>
      <c r="G48" s="44"/>
    </row>
    <row r="49" spans="1:7" x14ac:dyDescent="0.25">
      <c r="A49" s="45">
        <v>44636</v>
      </c>
      <c r="B49" s="44" t="s">
        <v>92</v>
      </c>
      <c r="C49" s="51"/>
      <c r="D49" s="51">
        <v>2185.13</v>
      </c>
      <c r="E49" s="47" t="s">
        <v>125</v>
      </c>
      <c r="G49" s="44"/>
    </row>
    <row r="50" spans="1:7" x14ac:dyDescent="0.25">
      <c r="A50" s="45">
        <v>44636</v>
      </c>
      <c r="B50" s="44" t="s">
        <v>93</v>
      </c>
      <c r="C50" s="51"/>
      <c r="D50" s="51">
        <v>3946</v>
      </c>
      <c r="E50" s="47" t="s">
        <v>126</v>
      </c>
      <c r="G50" s="44"/>
    </row>
    <row r="51" spans="1:7" x14ac:dyDescent="0.25">
      <c r="A51" s="45">
        <v>44636</v>
      </c>
      <c r="B51" s="44" t="s">
        <v>94</v>
      </c>
      <c r="C51" s="51"/>
      <c r="D51" s="51">
        <v>4716.26</v>
      </c>
      <c r="E51" s="47" t="s">
        <v>127</v>
      </c>
      <c r="G51" s="44"/>
    </row>
    <row r="52" spans="1:7" x14ac:dyDescent="0.25">
      <c r="A52" s="45">
        <v>44636</v>
      </c>
      <c r="B52" s="44" t="s">
        <v>95</v>
      </c>
      <c r="C52" s="51"/>
      <c r="D52" s="51">
        <v>5122</v>
      </c>
      <c r="E52" s="47" t="s">
        <v>128</v>
      </c>
      <c r="G52" s="44"/>
    </row>
    <row r="53" spans="1:7" x14ac:dyDescent="0.25">
      <c r="A53" s="53"/>
      <c r="B53" s="49"/>
      <c r="C53" s="54"/>
      <c r="D53" s="54"/>
      <c r="E53" s="50"/>
      <c r="F53" s="44"/>
      <c r="G53" s="44"/>
    </row>
    <row r="54" spans="1:7" s="44" customFormat="1" x14ac:dyDescent="0.25">
      <c r="A54" s="53"/>
      <c r="B54" s="49"/>
      <c r="C54" s="54"/>
      <c r="D54" s="54"/>
      <c r="E54" s="50"/>
    </row>
    <row r="55" spans="1:7" s="44" customFormat="1" x14ac:dyDescent="0.25">
      <c r="A55" s="53"/>
      <c r="B55" s="49"/>
      <c r="C55" s="54"/>
      <c r="D55" s="54"/>
      <c r="E55" s="50"/>
    </row>
    <row r="56" spans="1:7" s="44" customFormat="1" x14ac:dyDescent="0.25">
      <c r="A56" s="53"/>
      <c r="B56" s="49"/>
      <c r="C56" s="54"/>
      <c r="D56" s="54"/>
      <c r="E56" s="50"/>
    </row>
    <row r="57" spans="1:7" s="44" customFormat="1" x14ac:dyDescent="0.25">
      <c r="A57" s="45"/>
      <c r="C57" s="51"/>
      <c r="D57" s="51"/>
    </row>
    <row r="58" spans="1:7" s="44" customFormat="1" ht="15.75" thickBot="1" x14ac:dyDescent="0.3">
      <c r="A58" s="45"/>
      <c r="B58" s="48" t="s">
        <v>129</v>
      </c>
      <c r="C58" s="51"/>
      <c r="D58" s="51"/>
    </row>
    <row r="59" spans="1:7" s="44" customFormat="1" x14ac:dyDescent="0.25">
      <c r="A59" s="45"/>
      <c r="B59" s="49"/>
      <c r="C59" s="51"/>
      <c r="D59" s="51"/>
    </row>
    <row r="60" spans="1:7" s="44" customFormat="1" x14ac:dyDescent="0.25">
      <c r="A60" s="45"/>
      <c r="B60" s="14"/>
      <c r="C60" s="51"/>
      <c r="D60" s="51"/>
    </row>
    <row r="61" spans="1:7" s="44" customFormat="1" x14ac:dyDescent="0.25">
      <c r="A61" s="45"/>
      <c r="B61" s="14"/>
      <c r="C61" s="51"/>
      <c r="D61" s="51"/>
    </row>
    <row r="62" spans="1:7" s="44" customFormat="1" ht="15.75" thickBot="1" x14ac:dyDescent="0.3">
      <c r="A62" s="45"/>
      <c r="B62" s="48" t="s">
        <v>47</v>
      </c>
      <c r="C62" s="51"/>
      <c r="D62" s="51"/>
    </row>
    <row r="63" spans="1:7" s="44" customFormat="1" x14ac:dyDescent="0.25">
      <c r="A63" s="53"/>
      <c r="B63" s="14"/>
      <c r="C63" s="54"/>
      <c r="D63" s="54"/>
      <c r="E63" s="50"/>
    </row>
    <row r="64" spans="1:7" x14ac:dyDescent="0.25">
      <c r="B64" s="14"/>
    </row>
    <row r="65" spans="2:2" x14ac:dyDescent="0.25">
      <c r="B65" s="14"/>
    </row>
    <row r="66" spans="2:2" ht="15.75" thickBot="1" x14ac:dyDescent="0.3">
      <c r="B66" s="48" t="s">
        <v>48</v>
      </c>
    </row>
    <row r="67" spans="2:2" x14ac:dyDescent="0.25">
      <c r="B67" s="44"/>
    </row>
  </sheetData>
  <sortState ref="A11:D63">
    <sortCondition ref="A11:A63"/>
  </sortState>
  <mergeCells count="1">
    <mergeCell ref="A1:F1"/>
  </mergeCells>
  <pageMargins left="0.7" right="0.7" top="0.75" bottom="0.75" header="0.3" footer="0.3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workbookViewId="0">
      <selection activeCell="D54" sqref="D54"/>
    </sheetView>
  </sheetViews>
  <sheetFormatPr defaultRowHeight="15" x14ac:dyDescent="0.25"/>
  <cols>
    <col min="1" max="1" width="10.7109375" bestFit="1" customWidth="1"/>
    <col min="2" max="2" width="55.140625" bestFit="1" customWidth="1"/>
    <col min="3" max="3" width="15.7109375" bestFit="1" customWidth="1"/>
    <col min="5" max="5" width="12.85546875" bestFit="1" customWidth="1"/>
    <col min="7" max="7" width="17.28515625" bestFit="1" customWidth="1"/>
  </cols>
  <sheetData>
    <row r="1" spans="1:7" ht="28.5" x14ac:dyDescent="0.45">
      <c r="A1" s="62" t="s">
        <v>10</v>
      </c>
      <c r="B1" s="62"/>
      <c r="C1" s="62"/>
      <c r="D1" s="62"/>
      <c r="E1" s="62"/>
      <c r="F1" s="16"/>
      <c r="G1" s="16"/>
    </row>
    <row r="2" spans="1:7" ht="28.5" x14ac:dyDescent="0.45">
      <c r="A2" s="22"/>
      <c r="B2" s="22"/>
      <c r="C2" s="22"/>
      <c r="D2" s="22"/>
      <c r="E2" s="22"/>
      <c r="F2" s="16"/>
      <c r="G2" s="16"/>
    </row>
    <row r="3" spans="1:7" x14ac:dyDescent="0.25">
      <c r="A3" s="19" t="s">
        <v>6</v>
      </c>
      <c r="B3" s="19" t="s">
        <v>11</v>
      </c>
      <c r="C3" s="19" t="s">
        <v>12</v>
      </c>
      <c r="D3" s="23"/>
      <c r="E3" s="19" t="s">
        <v>13</v>
      </c>
      <c r="F3" s="23"/>
      <c r="G3" s="19" t="s">
        <v>14</v>
      </c>
    </row>
    <row r="5" spans="1:7" x14ac:dyDescent="0.25">
      <c r="A5" s="24">
        <v>43655</v>
      </c>
      <c r="B5" s="20" t="s">
        <v>15</v>
      </c>
      <c r="C5" s="20">
        <v>19</v>
      </c>
      <c r="D5" s="20"/>
      <c r="E5" s="25">
        <v>194</v>
      </c>
      <c r="F5" s="20"/>
      <c r="G5" s="24">
        <v>43668</v>
      </c>
    </row>
    <row r="6" spans="1:7" x14ac:dyDescent="0.25">
      <c r="A6" s="26">
        <v>43655</v>
      </c>
      <c r="B6" s="27" t="s">
        <v>16</v>
      </c>
      <c r="C6" s="27">
        <v>20</v>
      </c>
      <c r="D6" s="27"/>
      <c r="E6" s="28">
        <v>1.54</v>
      </c>
      <c r="F6" s="29"/>
      <c r="G6" s="26">
        <v>44334</v>
      </c>
    </row>
    <row r="7" spans="1:7" x14ac:dyDescent="0.25">
      <c r="A7" s="20"/>
      <c r="B7" s="20"/>
      <c r="C7" s="20"/>
      <c r="D7" s="20"/>
      <c r="E7" s="20"/>
      <c r="F7" s="20"/>
      <c r="G7" s="20"/>
    </row>
    <row r="8" spans="1:7" x14ac:dyDescent="0.25">
      <c r="A8" s="24">
        <v>43756</v>
      </c>
      <c r="B8" s="30" t="s">
        <v>17</v>
      </c>
      <c r="C8" s="17">
        <v>21</v>
      </c>
      <c r="D8" s="20"/>
      <c r="E8" s="31">
        <v>2371.65</v>
      </c>
      <c r="F8" s="20"/>
      <c r="G8" s="24">
        <v>43763</v>
      </c>
    </row>
    <row r="9" spans="1:7" x14ac:dyDescent="0.25">
      <c r="A9" s="24">
        <v>43756</v>
      </c>
      <c r="B9" s="30" t="s">
        <v>18</v>
      </c>
      <c r="C9" s="32">
        <v>22</v>
      </c>
      <c r="D9" s="20"/>
      <c r="E9" s="31">
        <v>2371.65</v>
      </c>
      <c r="F9" s="20"/>
      <c r="G9" s="24">
        <v>43763</v>
      </c>
    </row>
    <row r="10" spans="1:7" x14ac:dyDescent="0.25">
      <c r="A10" s="20"/>
      <c r="B10" s="20"/>
      <c r="C10" s="20"/>
      <c r="D10" s="20"/>
      <c r="E10" s="20"/>
      <c r="F10" s="20"/>
      <c r="G10" s="20"/>
    </row>
    <row r="11" spans="1:7" x14ac:dyDescent="0.25">
      <c r="A11" s="33">
        <v>43768</v>
      </c>
      <c r="B11" s="30" t="s">
        <v>19</v>
      </c>
      <c r="C11" s="34">
        <v>23</v>
      </c>
      <c r="D11" s="34"/>
      <c r="E11" s="35">
        <v>69</v>
      </c>
      <c r="F11" s="36"/>
      <c r="G11" s="33">
        <v>43776</v>
      </c>
    </row>
    <row r="12" spans="1:7" x14ac:dyDescent="0.25">
      <c r="A12" s="20"/>
      <c r="B12" s="20"/>
      <c r="C12" s="20"/>
      <c r="D12" s="20"/>
      <c r="E12" s="20"/>
      <c r="F12" s="20"/>
      <c r="G12" s="20"/>
    </row>
    <row r="13" spans="1:7" x14ac:dyDescent="0.25">
      <c r="A13" s="26">
        <v>43875</v>
      </c>
      <c r="B13" s="30" t="s">
        <v>20</v>
      </c>
      <c r="C13" s="27">
        <v>29</v>
      </c>
      <c r="D13" s="27"/>
      <c r="E13" s="28">
        <v>5179.79</v>
      </c>
      <c r="F13" s="27"/>
      <c r="G13" s="27" t="s">
        <v>21</v>
      </c>
    </row>
    <row r="14" spans="1:7" x14ac:dyDescent="0.25">
      <c r="A14" s="24"/>
      <c r="B14" s="30"/>
      <c r="C14" s="20"/>
      <c r="D14" s="20"/>
      <c r="E14" s="25"/>
      <c r="F14" s="20"/>
      <c r="G14" s="20"/>
    </row>
    <row r="15" spans="1:7" x14ac:dyDescent="0.25">
      <c r="A15" s="26">
        <v>43886</v>
      </c>
      <c r="B15" s="27" t="s">
        <v>22</v>
      </c>
      <c r="C15" s="27">
        <v>30</v>
      </c>
      <c r="D15" s="27"/>
      <c r="E15" s="28">
        <v>10803.25</v>
      </c>
      <c r="F15" s="27"/>
      <c r="G15" s="26">
        <v>43895</v>
      </c>
    </row>
    <row r="16" spans="1:7" x14ac:dyDescent="0.25">
      <c r="A16" s="20"/>
      <c r="B16" s="20"/>
      <c r="C16" s="20"/>
      <c r="D16" s="20"/>
      <c r="E16" s="20"/>
      <c r="F16" s="20"/>
      <c r="G16" s="20"/>
    </row>
    <row r="17" spans="1:7" x14ac:dyDescent="0.25">
      <c r="A17" s="26">
        <v>43888</v>
      </c>
      <c r="B17" s="27" t="s">
        <v>23</v>
      </c>
      <c r="C17" s="27">
        <v>31</v>
      </c>
      <c r="D17" s="27"/>
      <c r="E17" s="28">
        <v>2470</v>
      </c>
      <c r="F17" s="27"/>
      <c r="G17" s="26">
        <v>43893</v>
      </c>
    </row>
    <row r="18" spans="1:7" x14ac:dyDescent="0.25">
      <c r="A18" s="20"/>
      <c r="B18" s="20"/>
      <c r="C18" s="20"/>
      <c r="D18" s="20"/>
      <c r="E18" s="20"/>
      <c r="F18" s="20"/>
      <c r="G18" s="20"/>
    </row>
    <row r="19" spans="1:7" x14ac:dyDescent="0.25">
      <c r="A19" s="24">
        <v>43915</v>
      </c>
      <c r="B19" s="37" t="s">
        <v>24</v>
      </c>
      <c r="C19" s="20">
        <v>32</v>
      </c>
      <c r="D19" s="20"/>
      <c r="E19" s="38">
        <v>57</v>
      </c>
      <c r="F19" s="20"/>
      <c r="G19" s="24">
        <v>43921</v>
      </c>
    </row>
    <row r="20" spans="1:7" x14ac:dyDescent="0.25">
      <c r="A20" s="24">
        <v>43915</v>
      </c>
      <c r="B20" s="37" t="s">
        <v>25</v>
      </c>
      <c r="C20" s="20">
        <v>33</v>
      </c>
      <c r="D20" s="20"/>
      <c r="E20" s="38">
        <v>2741.12</v>
      </c>
      <c r="F20" s="20"/>
      <c r="G20" s="24">
        <v>43921</v>
      </c>
    </row>
    <row r="21" spans="1:7" x14ac:dyDescent="0.25">
      <c r="A21" s="20"/>
      <c r="B21" s="20"/>
      <c r="C21" s="20"/>
      <c r="D21" s="20"/>
      <c r="E21" s="20"/>
      <c r="F21" s="20"/>
      <c r="G21" s="20"/>
    </row>
    <row r="22" spans="1:7" x14ac:dyDescent="0.25">
      <c r="A22" s="24">
        <v>44020</v>
      </c>
      <c r="B22" s="37" t="s">
        <v>15</v>
      </c>
      <c r="C22" s="20">
        <v>34</v>
      </c>
      <c r="D22" s="20"/>
      <c r="E22" s="25">
        <v>536.82000000000005</v>
      </c>
      <c r="F22" s="20"/>
      <c r="G22" s="26">
        <v>44034</v>
      </c>
    </row>
    <row r="23" spans="1:7" x14ac:dyDescent="0.25">
      <c r="A23" s="24">
        <v>44020</v>
      </c>
      <c r="B23" s="37" t="s">
        <v>26</v>
      </c>
      <c r="C23" s="20">
        <v>35</v>
      </c>
      <c r="D23" s="20"/>
      <c r="E23" s="25">
        <v>8.33</v>
      </c>
      <c r="F23" s="20"/>
      <c r="G23" s="26">
        <v>44034</v>
      </c>
    </row>
    <row r="24" spans="1:7" x14ac:dyDescent="0.25">
      <c r="A24" s="24">
        <v>44020</v>
      </c>
      <c r="B24" s="37" t="s">
        <v>27</v>
      </c>
      <c r="C24" s="20">
        <v>36</v>
      </c>
      <c r="D24" s="20"/>
      <c r="E24" s="25">
        <v>2832.16</v>
      </c>
      <c r="F24" s="20"/>
      <c r="G24" s="24">
        <v>44027</v>
      </c>
    </row>
    <row r="26" spans="1:7" x14ac:dyDescent="0.25">
      <c r="A26" s="26">
        <v>44105</v>
      </c>
      <c r="B26" s="39" t="s">
        <v>28</v>
      </c>
      <c r="C26" s="27">
        <v>37</v>
      </c>
      <c r="D26" s="39"/>
      <c r="E26" s="40">
        <v>54934.94</v>
      </c>
      <c r="F26" s="39"/>
      <c r="G26" s="26">
        <v>44106</v>
      </c>
    </row>
    <row r="28" spans="1:7" x14ac:dyDescent="0.25">
      <c r="A28" s="24">
        <v>44147</v>
      </c>
      <c r="B28" s="16" t="s">
        <v>29</v>
      </c>
      <c r="C28" s="20">
        <v>38</v>
      </c>
      <c r="D28" s="16"/>
      <c r="E28" s="18">
        <v>853.31</v>
      </c>
      <c r="F28" s="16"/>
      <c r="G28" s="24">
        <v>44147</v>
      </c>
    </row>
    <row r="30" spans="1:7" x14ac:dyDescent="0.25">
      <c r="A30" s="41">
        <v>43841</v>
      </c>
      <c r="B30" s="39" t="s">
        <v>30</v>
      </c>
      <c r="C30" s="27">
        <v>39</v>
      </c>
      <c r="D30" s="39"/>
      <c r="E30" s="40">
        <v>454</v>
      </c>
      <c r="F30" s="39"/>
      <c r="G30" s="26">
        <v>44218</v>
      </c>
    </row>
    <row r="32" spans="1:7" x14ac:dyDescent="0.25">
      <c r="A32" s="42">
        <v>44277</v>
      </c>
      <c r="B32" s="43" t="s">
        <v>31</v>
      </c>
      <c r="C32" s="29">
        <v>41</v>
      </c>
      <c r="D32" s="43"/>
      <c r="E32" s="21">
        <v>82.68</v>
      </c>
      <c r="F32" s="16"/>
      <c r="G32" s="29" t="s">
        <v>32</v>
      </c>
    </row>
    <row r="34" spans="1:7" x14ac:dyDescent="0.25">
      <c r="A34" s="41">
        <v>44302</v>
      </c>
      <c r="B34" s="39" t="s">
        <v>33</v>
      </c>
      <c r="C34" s="27">
        <v>42</v>
      </c>
      <c r="D34" s="39"/>
      <c r="E34" s="40">
        <v>365.25</v>
      </c>
      <c r="F34" s="39"/>
      <c r="G34" s="26">
        <v>44319</v>
      </c>
    </row>
  </sheetData>
  <mergeCells count="1">
    <mergeCell ref="A1:E1"/>
  </mergeCells>
  <pageMargins left="0.7" right="0.7" top="0.75" bottom="0.75" header="0.3" footer="0.3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9"/>
  <sheetViews>
    <sheetView tabSelected="1" workbookViewId="0">
      <selection activeCell="U26" sqref="U26"/>
    </sheetView>
  </sheetViews>
  <sheetFormatPr defaultRowHeight="15" x14ac:dyDescent="0.25"/>
  <cols>
    <col min="1" max="1" width="12.5703125" bestFit="1" customWidth="1"/>
    <col min="3" max="3" width="30.7109375" bestFit="1" customWidth="1"/>
    <col min="4" max="4" width="12.5703125" bestFit="1" customWidth="1"/>
    <col min="6" max="6" width="13.140625" bestFit="1" customWidth="1"/>
    <col min="7" max="7" width="11.85546875" bestFit="1" customWidth="1"/>
    <col min="8" max="10" width="10.5703125" bestFit="1" customWidth="1"/>
    <col min="12" max="12" width="12.85546875" bestFit="1" customWidth="1"/>
    <col min="14" max="14" width="11.5703125" bestFit="1" customWidth="1"/>
  </cols>
  <sheetData>
    <row r="1" spans="1:14" s="44" customFormat="1" x14ac:dyDescent="0.25">
      <c r="A1" s="14" t="s">
        <v>34</v>
      </c>
      <c r="C1" s="19" t="s">
        <v>35</v>
      </c>
      <c r="D1" s="19" t="s">
        <v>36</v>
      </c>
      <c r="F1" s="14" t="s">
        <v>37</v>
      </c>
      <c r="G1" s="19" t="s">
        <v>38</v>
      </c>
      <c r="H1" s="19" t="s">
        <v>39</v>
      </c>
      <c r="I1" s="19" t="s">
        <v>40</v>
      </c>
      <c r="J1" s="19" t="s">
        <v>41</v>
      </c>
      <c r="L1" s="14" t="s">
        <v>13</v>
      </c>
      <c r="N1" s="19" t="s">
        <v>42</v>
      </c>
    </row>
    <row r="2" spans="1:14" s="44" customFormat="1" x14ac:dyDescent="0.25">
      <c r="A2" s="45">
        <v>44636</v>
      </c>
    </row>
    <row r="3" spans="1:14" s="44" customFormat="1" x14ac:dyDescent="0.25">
      <c r="B3" s="47">
        <v>2001010</v>
      </c>
      <c r="C3" s="44" t="s">
        <v>123</v>
      </c>
      <c r="D3" s="52">
        <v>34.25</v>
      </c>
      <c r="F3" s="44" t="s">
        <v>44</v>
      </c>
      <c r="G3" s="44" t="s">
        <v>51</v>
      </c>
      <c r="H3" s="52">
        <v>0</v>
      </c>
      <c r="I3" s="52">
        <v>0</v>
      </c>
      <c r="J3" s="52">
        <f t="shared" ref="J3:J7" si="0">H3+I3</f>
        <v>0</v>
      </c>
      <c r="L3" s="6">
        <f>D3-J3</f>
        <v>34.25</v>
      </c>
      <c r="N3" s="6">
        <f>L3+J3</f>
        <v>34.25</v>
      </c>
    </row>
    <row r="4" spans="1:14" s="44" customFormat="1" x14ac:dyDescent="0.25">
      <c r="B4" s="47">
        <v>164600</v>
      </c>
      <c r="C4" s="44" t="s">
        <v>126</v>
      </c>
      <c r="D4" s="52">
        <v>3946</v>
      </c>
      <c r="F4" s="44" t="s">
        <v>44</v>
      </c>
      <c r="G4" s="44" t="s">
        <v>51</v>
      </c>
      <c r="H4" s="52">
        <v>0</v>
      </c>
      <c r="I4" s="52">
        <v>0</v>
      </c>
      <c r="J4" s="52">
        <f t="shared" si="0"/>
        <v>0</v>
      </c>
      <c r="L4" s="6">
        <f>D4-J4</f>
        <v>3946</v>
      </c>
      <c r="N4" s="6">
        <f>L4+J4</f>
        <v>3946</v>
      </c>
    </row>
    <row r="5" spans="1:14" s="44" customFormat="1" x14ac:dyDescent="0.25">
      <c r="B5" s="47">
        <v>1002420</v>
      </c>
      <c r="C5" s="44" t="s">
        <v>128</v>
      </c>
      <c r="D5" s="52">
        <v>5122</v>
      </c>
      <c r="F5" s="44" t="s">
        <v>44</v>
      </c>
      <c r="G5" s="44" t="s">
        <v>51</v>
      </c>
      <c r="H5" s="52">
        <v>0</v>
      </c>
      <c r="I5" s="52">
        <v>0</v>
      </c>
      <c r="J5" s="52">
        <f t="shared" si="0"/>
        <v>0</v>
      </c>
      <c r="L5" s="6">
        <f>D5-J5</f>
        <v>5122</v>
      </c>
      <c r="N5" s="6">
        <f>L5+J5</f>
        <v>5122</v>
      </c>
    </row>
    <row r="6" spans="1:14" s="44" customFormat="1" x14ac:dyDescent="0.25">
      <c r="B6" s="47">
        <v>1004924</v>
      </c>
      <c r="C6" s="44" t="s">
        <v>127</v>
      </c>
      <c r="D6" s="52">
        <v>4716.26</v>
      </c>
      <c r="F6" s="44" t="s">
        <v>44</v>
      </c>
      <c r="G6" s="44" t="s">
        <v>51</v>
      </c>
      <c r="H6" s="52">
        <v>0</v>
      </c>
      <c r="I6" s="52">
        <v>0</v>
      </c>
      <c r="J6" s="52">
        <f t="shared" si="0"/>
        <v>0</v>
      </c>
      <c r="L6" s="6">
        <f>D6-J6</f>
        <v>4716.26</v>
      </c>
      <c r="N6" s="6">
        <f>L6+J6</f>
        <v>4716.26</v>
      </c>
    </row>
    <row r="7" spans="1:14" s="44" customFormat="1" x14ac:dyDescent="0.25">
      <c r="B7" s="47">
        <v>1003086</v>
      </c>
      <c r="C7" s="44" t="s">
        <v>125</v>
      </c>
      <c r="D7" s="52">
        <v>2185.13</v>
      </c>
      <c r="F7" s="20">
        <v>25133</v>
      </c>
      <c r="G7" s="44" t="s">
        <v>51</v>
      </c>
      <c r="H7" s="52">
        <v>560</v>
      </c>
      <c r="I7" s="52">
        <v>56</v>
      </c>
      <c r="J7" s="52">
        <f t="shared" si="0"/>
        <v>616</v>
      </c>
      <c r="L7" s="6">
        <f>D7-J7</f>
        <v>1569.13</v>
      </c>
      <c r="N7" s="6">
        <f>L7+J7</f>
        <v>2185.13</v>
      </c>
    </row>
    <row r="8" spans="1:14" s="44" customFormat="1" x14ac:dyDescent="0.25">
      <c r="F8" s="20"/>
      <c r="H8" s="52"/>
      <c r="I8" s="52"/>
      <c r="J8" s="52"/>
      <c r="L8" s="6"/>
      <c r="N8" s="6"/>
    </row>
    <row r="9" spans="1:14" s="44" customFormat="1" x14ac:dyDescent="0.25">
      <c r="F9" s="20"/>
      <c r="H9" s="52"/>
      <c r="I9" s="52"/>
      <c r="J9" s="52"/>
      <c r="L9" s="6"/>
      <c r="N9" s="6"/>
    </row>
    <row r="10" spans="1:14" s="44" customFormat="1" x14ac:dyDescent="0.25">
      <c r="C10" s="14"/>
      <c r="D10" s="2">
        <f>SUM(D3:D9)</f>
        <v>16003.64</v>
      </c>
      <c r="E10" s="14"/>
      <c r="F10" s="63"/>
      <c r="G10" s="14"/>
      <c r="H10" s="58">
        <f>SUM(H3:H9)</f>
        <v>560</v>
      </c>
      <c r="I10" s="58">
        <f>SUM(I3:I9)</f>
        <v>56</v>
      </c>
      <c r="J10" s="58">
        <f>SUM(J3:J9)</f>
        <v>616</v>
      </c>
      <c r="K10" s="14"/>
      <c r="L10" s="2">
        <f>SUM(L3:L9)</f>
        <v>15387.64</v>
      </c>
      <c r="M10" s="14"/>
      <c r="N10" s="2">
        <f>SUM(N3:N9)</f>
        <v>16003.64</v>
      </c>
    </row>
    <row r="11" spans="1:14" s="44" customFormat="1" x14ac:dyDescent="0.25">
      <c r="C11" s="14"/>
      <c r="D11" s="14"/>
      <c r="E11" s="14"/>
      <c r="F11" s="63"/>
      <c r="G11" s="14"/>
      <c r="H11" s="58"/>
      <c r="I11" s="58"/>
      <c r="J11" s="58"/>
      <c r="K11" s="14"/>
      <c r="L11" s="2"/>
      <c r="M11" s="14"/>
      <c r="N11" s="2"/>
    </row>
    <row r="12" spans="1:14" s="44" customFormat="1" x14ac:dyDescent="0.25">
      <c r="C12" s="5" t="s">
        <v>45</v>
      </c>
      <c r="D12" s="55" t="s">
        <v>43</v>
      </c>
      <c r="E12" s="55"/>
      <c r="F12" s="64"/>
      <c r="G12" s="55"/>
      <c r="H12" s="57">
        <f>SUM(H10:H11)</f>
        <v>560</v>
      </c>
      <c r="I12" s="57">
        <f>SUM(I10:I11)</f>
        <v>56</v>
      </c>
      <c r="J12" s="58"/>
      <c r="K12" s="14"/>
      <c r="L12" s="2"/>
      <c r="M12" s="14"/>
      <c r="N12" s="2"/>
    </row>
    <row r="13" spans="1:14" s="44" customFormat="1" ht="15.75" thickBot="1" x14ac:dyDescent="0.3">
      <c r="C13" s="14"/>
      <c r="D13" s="59"/>
      <c r="E13" s="59"/>
      <c r="F13" s="59"/>
      <c r="G13" s="59"/>
      <c r="H13" s="59"/>
      <c r="I13" s="60">
        <f>H12+I12</f>
        <v>616</v>
      </c>
      <c r="J13" s="14"/>
      <c r="K13" s="14"/>
      <c r="L13" s="14"/>
      <c r="M13" s="14"/>
      <c r="N13" s="14"/>
    </row>
    <row r="14" spans="1:14" s="44" customFormat="1" ht="15.75" thickTop="1" x14ac:dyDescent="0.25">
      <c r="A14" s="1"/>
      <c r="B14" s="1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</row>
    <row r="15" spans="1:14" s="44" customFormat="1" x14ac:dyDescent="0.25">
      <c r="A15" s="14" t="s">
        <v>34</v>
      </c>
      <c r="C15" s="19" t="s">
        <v>35</v>
      </c>
      <c r="D15" s="19" t="s">
        <v>36</v>
      </c>
      <c r="F15" s="14" t="s">
        <v>37</v>
      </c>
      <c r="G15" s="19" t="s">
        <v>38</v>
      </c>
      <c r="H15" s="19" t="s">
        <v>39</v>
      </c>
      <c r="I15" s="19" t="s">
        <v>40</v>
      </c>
      <c r="J15" s="19" t="s">
        <v>41</v>
      </c>
      <c r="L15" s="14" t="s">
        <v>13</v>
      </c>
      <c r="N15" s="19" t="s">
        <v>42</v>
      </c>
    </row>
    <row r="16" spans="1:14" s="44" customFormat="1" x14ac:dyDescent="0.25">
      <c r="A16" s="45">
        <v>44638</v>
      </c>
    </row>
    <row r="17" spans="1:14" s="44" customFormat="1" x14ac:dyDescent="0.25">
      <c r="B17" s="47">
        <v>1003503</v>
      </c>
      <c r="C17" s="44" t="s">
        <v>124</v>
      </c>
      <c r="D17" s="52">
        <v>1022.06</v>
      </c>
      <c r="F17" s="44" t="s">
        <v>44</v>
      </c>
      <c r="G17" s="44" t="s">
        <v>51</v>
      </c>
      <c r="H17" s="52">
        <v>0</v>
      </c>
      <c r="I17" s="52">
        <v>0</v>
      </c>
      <c r="J17" s="52">
        <f t="shared" ref="J17:J23" si="1">H17+I17</f>
        <v>0</v>
      </c>
      <c r="L17" s="6">
        <f>D17-J17</f>
        <v>1022.06</v>
      </c>
      <c r="N17" s="6">
        <f>L17+J17</f>
        <v>1022.06</v>
      </c>
    </row>
    <row r="18" spans="1:14" s="44" customFormat="1" x14ac:dyDescent="0.25">
      <c r="B18" s="47">
        <v>265200</v>
      </c>
      <c r="C18" s="44" t="s">
        <v>130</v>
      </c>
      <c r="D18" s="52">
        <v>12.02</v>
      </c>
      <c r="F18" s="44" t="s">
        <v>44</v>
      </c>
      <c r="G18" s="44" t="s">
        <v>51</v>
      </c>
      <c r="H18" s="52">
        <v>0</v>
      </c>
      <c r="I18" s="52">
        <v>0</v>
      </c>
      <c r="J18" s="52">
        <f t="shared" si="1"/>
        <v>0</v>
      </c>
      <c r="L18" s="6">
        <f t="shared" ref="L18:L23" si="2">D18-J18</f>
        <v>12.02</v>
      </c>
      <c r="N18" s="6">
        <f t="shared" ref="N18:N23" si="3">L18+J18</f>
        <v>12.02</v>
      </c>
    </row>
    <row r="19" spans="1:14" s="44" customFormat="1" x14ac:dyDescent="0.25">
      <c r="B19" s="47">
        <v>1002168</v>
      </c>
      <c r="C19" s="44" t="s">
        <v>120</v>
      </c>
      <c r="D19" s="52">
        <v>1614.78</v>
      </c>
      <c r="F19" s="44" t="s">
        <v>44</v>
      </c>
      <c r="G19" s="44" t="s">
        <v>51</v>
      </c>
      <c r="H19" s="52">
        <v>0</v>
      </c>
      <c r="I19" s="52">
        <v>0</v>
      </c>
      <c r="J19" s="52">
        <f t="shared" si="1"/>
        <v>0</v>
      </c>
      <c r="L19" s="6">
        <f t="shared" si="2"/>
        <v>1614.78</v>
      </c>
      <c r="N19" s="6">
        <f t="shared" si="3"/>
        <v>1614.78</v>
      </c>
    </row>
    <row r="20" spans="1:14" s="44" customFormat="1" x14ac:dyDescent="0.25">
      <c r="B20" s="47">
        <v>1002177</v>
      </c>
      <c r="C20" s="44" t="s">
        <v>121</v>
      </c>
      <c r="D20" s="52">
        <v>1922.25</v>
      </c>
      <c r="F20" s="20">
        <v>25632</v>
      </c>
      <c r="G20" s="44" t="s">
        <v>51</v>
      </c>
      <c r="H20" s="52">
        <v>280</v>
      </c>
      <c r="I20" s="52">
        <v>28</v>
      </c>
      <c r="J20" s="52">
        <f t="shared" si="1"/>
        <v>308</v>
      </c>
      <c r="L20" s="6">
        <f t="shared" si="2"/>
        <v>1614.25</v>
      </c>
      <c r="N20" s="6">
        <f t="shared" si="3"/>
        <v>1922.25</v>
      </c>
    </row>
    <row r="21" spans="1:14" s="44" customFormat="1" x14ac:dyDescent="0.25">
      <c r="B21" s="47">
        <v>1005020</v>
      </c>
      <c r="C21" s="44" t="s">
        <v>122</v>
      </c>
      <c r="D21" s="52">
        <v>2117.81</v>
      </c>
      <c r="F21" s="44" t="s">
        <v>44</v>
      </c>
      <c r="G21" s="44" t="s">
        <v>51</v>
      </c>
      <c r="H21" s="52">
        <v>0</v>
      </c>
      <c r="I21" s="52">
        <v>0</v>
      </c>
      <c r="J21" s="52">
        <f t="shared" si="1"/>
        <v>0</v>
      </c>
      <c r="L21" s="6">
        <f t="shared" si="2"/>
        <v>2117.81</v>
      </c>
      <c r="N21" s="6">
        <f t="shared" si="3"/>
        <v>2117.81</v>
      </c>
    </row>
    <row r="22" spans="1:14" s="44" customFormat="1" x14ac:dyDescent="0.25">
      <c r="B22" s="47">
        <v>1007704</v>
      </c>
      <c r="C22" s="44" t="s">
        <v>52</v>
      </c>
      <c r="D22" s="52">
        <v>114315.54</v>
      </c>
      <c r="F22" s="44" t="s">
        <v>44</v>
      </c>
      <c r="G22" s="44" t="s">
        <v>51</v>
      </c>
      <c r="H22" s="52">
        <v>0</v>
      </c>
      <c r="I22" s="52">
        <v>0</v>
      </c>
      <c r="J22" s="52">
        <f t="shared" si="1"/>
        <v>0</v>
      </c>
      <c r="L22" s="6">
        <f t="shared" si="2"/>
        <v>114315.54</v>
      </c>
      <c r="N22" s="6">
        <f t="shared" si="3"/>
        <v>114315.54</v>
      </c>
    </row>
    <row r="23" spans="1:14" s="44" customFormat="1" x14ac:dyDescent="0.25">
      <c r="B23" s="47">
        <v>1002167</v>
      </c>
      <c r="C23" s="44" t="s">
        <v>118</v>
      </c>
      <c r="D23" s="52">
        <v>2131.6</v>
      </c>
      <c r="F23" s="20">
        <v>25608</v>
      </c>
      <c r="G23" s="44" t="s">
        <v>51</v>
      </c>
      <c r="H23" s="52">
        <v>560</v>
      </c>
      <c r="I23" s="52">
        <v>56</v>
      </c>
      <c r="J23" s="52">
        <f t="shared" si="1"/>
        <v>616</v>
      </c>
      <c r="L23" s="6">
        <f t="shared" si="2"/>
        <v>1515.6</v>
      </c>
      <c r="N23" s="6">
        <f t="shared" si="3"/>
        <v>2131.6</v>
      </c>
    </row>
    <row r="24" spans="1:14" s="44" customFormat="1" x14ac:dyDescent="0.25"/>
    <row r="25" spans="1:14" s="44" customFormat="1" x14ac:dyDescent="0.25"/>
    <row r="26" spans="1:14" s="44" customFormat="1" x14ac:dyDescent="0.25">
      <c r="C26" s="14"/>
      <c r="D26" s="2">
        <f>SUM(D17:D24)</f>
        <v>123136.06</v>
      </c>
      <c r="E26" s="14"/>
      <c r="F26" s="14"/>
      <c r="G26" s="14"/>
      <c r="H26" s="2">
        <f>SUM(H17:H25)</f>
        <v>840</v>
      </c>
      <c r="I26" s="2">
        <f>SUM(I17:I25)</f>
        <v>84</v>
      </c>
      <c r="J26" s="2">
        <f>SUM(J17:J25)</f>
        <v>924</v>
      </c>
      <c r="K26" s="14"/>
      <c r="L26" s="2">
        <f>SUM(L17:L25)</f>
        <v>122212.06</v>
      </c>
      <c r="M26" s="14"/>
      <c r="N26" s="2">
        <f>SUM(N17:N25)</f>
        <v>123136.06</v>
      </c>
    </row>
    <row r="27" spans="1:14" s="44" customFormat="1" x14ac:dyDescent="0.25"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</row>
    <row r="28" spans="1:14" s="44" customFormat="1" x14ac:dyDescent="0.25">
      <c r="C28" s="5" t="s">
        <v>45</v>
      </c>
      <c r="D28" s="55" t="s">
        <v>43</v>
      </c>
      <c r="E28" s="55"/>
      <c r="F28" s="55"/>
      <c r="G28" s="55"/>
      <c r="H28" s="56">
        <f>SUM(H26:H27)</f>
        <v>840</v>
      </c>
      <c r="I28" s="56">
        <f>SUM(I26:I27)</f>
        <v>84</v>
      </c>
      <c r="J28" s="14"/>
      <c r="K28" s="14"/>
      <c r="L28" s="14"/>
      <c r="M28" s="14"/>
      <c r="N28" s="14"/>
    </row>
    <row r="29" spans="1:14" s="44" customFormat="1" ht="15.75" thickBot="1" x14ac:dyDescent="0.3">
      <c r="C29" s="14"/>
      <c r="D29" s="59"/>
      <c r="E29" s="59"/>
      <c r="F29" s="59"/>
      <c r="G29" s="59"/>
      <c r="H29" s="59"/>
      <c r="I29" s="60">
        <f>H28+I28</f>
        <v>924</v>
      </c>
      <c r="J29" s="14"/>
      <c r="K29" s="14"/>
      <c r="L29" s="14"/>
      <c r="M29" s="14"/>
      <c r="N29" s="14"/>
    </row>
    <row r="30" spans="1:14" s="44" customFormat="1" ht="15.75" thickTop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s="44" customFormat="1" x14ac:dyDescent="0.25">
      <c r="A31" s="14" t="s">
        <v>34</v>
      </c>
      <c r="C31" s="19" t="s">
        <v>35</v>
      </c>
      <c r="D31" s="19" t="s">
        <v>36</v>
      </c>
      <c r="F31" s="14" t="s">
        <v>37</v>
      </c>
      <c r="G31" s="19" t="s">
        <v>38</v>
      </c>
      <c r="H31" s="19" t="s">
        <v>39</v>
      </c>
      <c r="I31" s="19" t="s">
        <v>40</v>
      </c>
      <c r="J31" s="19" t="s">
        <v>41</v>
      </c>
      <c r="L31" s="14" t="s">
        <v>13</v>
      </c>
      <c r="N31" s="19" t="s">
        <v>42</v>
      </c>
    </row>
    <row r="32" spans="1:14" s="44" customFormat="1" x14ac:dyDescent="0.25">
      <c r="A32" s="45">
        <v>44642</v>
      </c>
    </row>
    <row r="33" spans="1:14" s="44" customFormat="1" x14ac:dyDescent="0.25">
      <c r="B33" s="47">
        <v>1005900</v>
      </c>
      <c r="C33" s="44" t="s">
        <v>112</v>
      </c>
      <c r="D33" s="52">
        <v>2170.63</v>
      </c>
      <c r="F33" s="44" t="s">
        <v>44</v>
      </c>
      <c r="G33" s="44" t="s">
        <v>51</v>
      </c>
      <c r="H33" s="52">
        <v>0</v>
      </c>
      <c r="I33" s="52">
        <v>0</v>
      </c>
      <c r="J33" s="52">
        <f t="shared" ref="J33:J37" si="4">H33+I33</f>
        <v>0</v>
      </c>
      <c r="L33" s="6">
        <f t="shared" ref="L33:L38" si="5">D33-J33</f>
        <v>2170.63</v>
      </c>
      <c r="N33" s="6">
        <f t="shared" ref="N33:N38" si="6">L33+J33</f>
        <v>2170.63</v>
      </c>
    </row>
    <row r="34" spans="1:14" s="44" customFormat="1" x14ac:dyDescent="0.25">
      <c r="B34" s="47">
        <v>232800</v>
      </c>
      <c r="C34" s="44" t="s">
        <v>113</v>
      </c>
      <c r="D34" s="52">
        <v>2289.7600000000002</v>
      </c>
      <c r="F34" s="20">
        <v>24832</v>
      </c>
      <c r="G34" s="44" t="s">
        <v>51</v>
      </c>
      <c r="H34" s="52">
        <v>290</v>
      </c>
      <c r="I34" s="52">
        <v>29</v>
      </c>
      <c r="J34" s="52">
        <f t="shared" si="4"/>
        <v>319</v>
      </c>
      <c r="L34" s="6">
        <f t="shared" si="5"/>
        <v>1970.7600000000002</v>
      </c>
      <c r="N34" s="6">
        <f t="shared" si="6"/>
        <v>2289.7600000000002</v>
      </c>
    </row>
    <row r="35" spans="1:14" s="44" customFormat="1" x14ac:dyDescent="0.25">
      <c r="B35" s="47">
        <v>1007376</v>
      </c>
      <c r="C35" s="44" t="s">
        <v>115</v>
      </c>
      <c r="D35" s="52">
        <v>1992.63</v>
      </c>
      <c r="F35" s="44" t="s">
        <v>44</v>
      </c>
      <c r="G35" s="44" t="s">
        <v>51</v>
      </c>
      <c r="H35" s="52">
        <v>0</v>
      </c>
      <c r="I35" s="52">
        <v>0</v>
      </c>
      <c r="J35" s="52">
        <f t="shared" si="4"/>
        <v>0</v>
      </c>
      <c r="L35" s="6">
        <f t="shared" si="5"/>
        <v>1992.63</v>
      </c>
      <c r="N35" s="6">
        <f t="shared" si="6"/>
        <v>1992.63</v>
      </c>
    </row>
    <row r="36" spans="1:14" s="44" customFormat="1" x14ac:dyDescent="0.25">
      <c r="B36" s="47">
        <v>210508</v>
      </c>
      <c r="C36" s="44" t="s">
        <v>117</v>
      </c>
      <c r="D36" s="52">
        <v>10796.87</v>
      </c>
      <c r="F36" s="44" t="s">
        <v>44</v>
      </c>
      <c r="G36" s="44" t="s">
        <v>51</v>
      </c>
      <c r="H36" s="52">
        <v>0</v>
      </c>
      <c r="I36" s="52">
        <v>0</v>
      </c>
      <c r="J36" s="52">
        <f t="shared" si="4"/>
        <v>0</v>
      </c>
      <c r="L36" s="6">
        <f t="shared" si="5"/>
        <v>10796.87</v>
      </c>
      <c r="N36" s="6">
        <f t="shared" si="6"/>
        <v>10796.87</v>
      </c>
    </row>
    <row r="37" spans="1:14" s="44" customFormat="1" x14ac:dyDescent="0.25">
      <c r="B37" s="47">
        <v>1008250</v>
      </c>
      <c r="C37" s="44" t="s">
        <v>116</v>
      </c>
      <c r="D37" s="52">
        <v>1</v>
      </c>
      <c r="F37" s="44" t="s">
        <v>44</v>
      </c>
      <c r="G37" s="44" t="s">
        <v>51</v>
      </c>
      <c r="H37" s="52">
        <v>0</v>
      </c>
      <c r="I37" s="52">
        <v>0</v>
      </c>
      <c r="J37" s="52">
        <f t="shared" si="4"/>
        <v>0</v>
      </c>
      <c r="L37" s="6">
        <f t="shared" si="5"/>
        <v>1</v>
      </c>
      <c r="N37" s="6">
        <f t="shared" si="6"/>
        <v>1</v>
      </c>
    </row>
    <row r="38" spans="1:14" s="44" customFormat="1" x14ac:dyDescent="0.25">
      <c r="B38" s="47">
        <v>200127</v>
      </c>
      <c r="C38" s="44" t="s">
        <v>114</v>
      </c>
      <c r="D38" s="52">
        <v>12438.29</v>
      </c>
      <c r="F38" s="20">
        <v>25570</v>
      </c>
      <c r="G38" s="44" t="s">
        <v>51</v>
      </c>
      <c r="H38" s="52">
        <v>0</v>
      </c>
      <c r="I38" s="52">
        <v>0</v>
      </c>
      <c r="J38" s="52">
        <v>8670.6</v>
      </c>
      <c r="L38" s="6">
        <f t="shared" si="5"/>
        <v>3767.6900000000005</v>
      </c>
      <c r="N38" s="6">
        <f t="shared" si="6"/>
        <v>12438.29</v>
      </c>
    </row>
    <row r="39" spans="1:14" s="44" customFormat="1" x14ac:dyDescent="0.25"/>
    <row r="40" spans="1:14" s="44" customFormat="1" x14ac:dyDescent="0.25">
      <c r="D40" s="2">
        <f>SUM(D33:D39)</f>
        <v>29689.18</v>
      </c>
      <c r="E40" s="14"/>
      <c r="F40" s="14"/>
      <c r="G40" s="14"/>
      <c r="H40" s="2">
        <f>SUM(H33:H39)</f>
        <v>290</v>
      </c>
      <c r="I40" s="2">
        <f>SUM(I33:I39)</f>
        <v>29</v>
      </c>
      <c r="J40" s="2">
        <f>SUM(J33:J39)</f>
        <v>8989.6</v>
      </c>
      <c r="K40" s="14"/>
      <c r="L40" s="2">
        <f>SUM(L33:L39)</f>
        <v>20699.580000000002</v>
      </c>
      <c r="M40" s="14"/>
      <c r="N40" s="2">
        <f>SUM(N33:N39)</f>
        <v>29689.18</v>
      </c>
    </row>
    <row r="41" spans="1:14" s="44" customFormat="1" x14ac:dyDescent="0.25"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4" s="44" customFormat="1" x14ac:dyDescent="0.25">
      <c r="C42" s="5" t="s">
        <v>45</v>
      </c>
      <c r="D42" s="55" t="s">
        <v>43</v>
      </c>
      <c r="E42" s="55"/>
      <c r="F42" s="55"/>
      <c r="G42" s="55"/>
      <c r="H42" s="56">
        <f>SUM(H40:H41)</f>
        <v>290</v>
      </c>
      <c r="I42" s="56">
        <f>SUM(I40:I41)</f>
        <v>29</v>
      </c>
    </row>
    <row r="43" spans="1:14" s="44" customFormat="1" ht="15.75" thickBot="1" x14ac:dyDescent="0.3">
      <c r="D43" s="3"/>
      <c r="E43" s="3"/>
      <c r="F43" s="3"/>
      <c r="G43" s="3"/>
      <c r="H43" s="3"/>
      <c r="I43" s="4">
        <f>J40</f>
        <v>8989.6</v>
      </c>
    </row>
    <row r="44" spans="1:14" s="44" customFormat="1" ht="15.75" thickTop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s="44" customFormat="1" x14ac:dyDescent="0.25">
      <c r="A45" s="14" t="s">
        <v>34</v>
      </c>
      <c r="C45" s="19" t="s">
        <v>35</v>
      </c>
      <c r="D45" s="19" t="s">
        <v>36</v>
      </c>
      <c r="F45" s="14" t="s">
        <v>37</v>
      </c>
      <c r="G45" s="19" t="s">
        <v>38</v>
      </c>
      <c r="H45" s="19" t="s">
        <v>39</v>
      </c>
      <c r="I45" s="19" t="s">
        <v>40</v>
      </c>
      <c r="J45" s="19" t="s">
        <v>41</v>
      </c>
      <c r="L45" s="14" t="s">
        <v>13</v>
      </c>
      <c r="N45" s="19" t="s">
        <v>42</v>
      </c>
    </row>
    <row r="46" spans="1:14" s="44" customFormat="1" x14ac:dyDescent="0.25">
      <c r="A46" s="45">
        <v>44649</v>
      </c>
    </row>
    <row r="47" spans="1:14" s="44" customFormat="1" x14ac:dyDescent="0.25">
      <c r="B47" s="47">
        <v>386700</v>
      </c>
      <c r="C47" s="44" t="s">
        <v>108</v>
      </c>
      <c r="D47" s="52">
        <v>762.41</v>
      </c>
      <c r="F47" s="44">
        <v>25342</v>
      </c>
      <c r="G47" s="44" t="s">
        <v>51</v>
      </c>
      <c r="H47" s="52">
        <v>240</v>
      </c>
      <c r="I47" s="52">
        <v>24</v>
      </c>
      <c r="J47" s="52">
        <f t="shared" ref="J47:J51" si="7">H47+I47</f>
        <v>264</v>
      </c>
      <c r="L47" s="6">
        <f t="shared" ref="L47:L51" si="8">D47-J47</f>
        <v>498.40999999999997</v>
      </c>
      <c r="N47" s="6">
        <f t="shared" ref="N47:N51" si="9">L47+J47</f>
        <v>762.41</v>
      </c>
    </row>
    <row r="48" spans="1:14" s="44" customFormat="1" x14ac:dyDescent="0.25">
      <c r="B48" s="47">
        <v>1002417</v>
      </c>
      <c r="C48" s="44" t="s">
        <v>107</v>
      </c>
      <c r="D48" s="52">
        <v>3215.67</v>
      </c>
      <c r="F48" s="44">
        <v>25532</v>
      </c>
      <c r="G48" s="44" t="s">
        <v>51</v>
      </c>
      <c r="H48" s="52">
        <v>780</v>
      </c>
      <c r="I48" s="52">
        <v>78</v>
      </c>
      <c r="J48" s="52">
        <f t="shared" si="7"/>
        <v>858</v>
      </c>
      <c r="L48" s="6">
        <f t="shared" si="8"/>
        <v>2357.67</v>
      </c>
      <c r="N48" s="6">
        <f t="shared" si="9"/>
        <v>3215.67</v>
      </c>
    </row>
    <row r="49" spans="1:19" s="44" customFormat="1" x14ac:dyDescent="0.25">
      <c r="B49" s="47">
        <v>1008503</v>
      </c>
      <c r="C49" s="44" t="s">
        <v>106</v>
      </c>
      <c r="D49" s="52">
        <v>1957.94</v>
      </c>
      <c r="F49" s="44">
        <v>25645</v>
      </c>
      <c r="G49" s="44" t="s">
        <v>51</v>
      </c>
      <c r="H49" s="52">
        <v>220</v>
      </c>
      <c r="I49" s="52">
        <v>22</v>
      </c>
      <c r="J49" s="52">
        <f t="shared" si="7"/>
        <v>242</v>
      </c>
      <c r="L49" s="6">
        <f t="shared" si="8"/>
        <v>1715.94</v>
      </c>
      <c r="N49" s="6">
        <f t="shared" si="9"/>
        <v>1957.94</v>
      </c>
    </row>
    <row r="50" spans="1:19" s="44" customFormat="1" x14ac:dyDescent="0.25">
      <c r="B50" s="47">
        <v>200493</v>
      </c>
      <c r="C50" s="44" t="s">
        <v>131</v>
      </c>
      <c r="D50" s="52">
        <v>8759</v>
      </c>
      <c r="F50" s="65" t="s">
        <v>132</v>
      </c>
      <c r="G50" s="44" t="s">
        <v>51</v>
      </c>
      <c r="H50" s="52">
        <v>0</v>
      </c>
      <c r="I50" s="52">
        <v>0</v>
      </c>
      <c r="J50" s="52">
        <f>H50+I50</f>
        <v>0</v>
      </c>
      <c r="L50" s="6">
        <f>D50-J50</f>
        <v>8759</v>
      </c>
      <c r="N50" s="6">
        <f>L50+J50</f>
        <v>8759</v>
      </c>
    </row>
    <row r="51" spans="1:19" s="44" customFormat="1" x14ac:dyDescent="0.25">
      <c r="B51" s="47">
        <v>1008686</v>
      </c>
      <c r="C51" s="44" t="s">
        <v>105</v>
      </c>
      <c r="D51" s="52">
        <v>1863</v>
      </c>
      <c r="F51" s="65">
        <v>25690</v>
      </c>
      <c r="G51" s="44" t="s">
        <v>51</v>
      </c>
      <c r="H51" s="52">
        <v>280</v>
      </c>
      <c r="I51" s="52">
        <v>28</v>
      </c>
      <c r="J51" s="52">
        <f t="shared" si="7"/>
        <v>308</v>
      </c>
      <c r="L51" s="6">
        <f t="shared" si="8"/>
        <v>1555</v>
      </c>
      <c r="N51" s="6">
        <f t="shared" si="9"/>
        <v>1863</v>
      </c>
    </row>
    <row r="52" spans="1:19" s="44" customFormat="1" x14ac:dyDescent="0.25">
      <c r="B52" s="47">
        <v>1000783</v>
      </c>
      <c r="C52" s="44" t="s">
        <v>104</v>
      </c>
      <c r="D52" s="52">
        <v>2387.54</v>
      </c>
      <c r="F52" s="65" t="s">
        <v>132</v>
      </c>
      <c r="G52" s="44" t="s">
        <v>51</v>
      </c>
      <c r="H52" s="52">
        <v>0</v>
      </c>
      <c r="I52" s="52">
        <v>0</v>
      </c>
      <c r="J52" s="52">
        <f>H52+I52</f>
        <v>0</v>
      </c>
      <c r="L52" s="6">
        <f>D52-J52</f>
        <v>2387.54</v>
      </c>
      <c r="N52" s="6">
        <f>L52+J52</f>
        <v>2387.54</v>
      </c>
    </row>
    <row r="53" spans="1:19" s="44" customFormat="1" x14ac:dyDescent="0.25"/>
    <row r="54" spans="1:19" s="44" customFormat="1" x14ac:dyDescent="0.25">
      <c r="D54" s="2">
        <f>SUM(D47:D53)</f>
        <v>18945.560000000001</v>
      </c>
      <c r="E54" s="14"/>
      <c r="F54" s="14"/>
      <c r="G54" s="14"/>
      <c r="H54" s="2">
        <f>SUM(H47:H53)</f>
        <v>1520</v>
      </c>
      <c r="I54" s="2">
        <f>SUM(I47:I53)</f>
        <v>152</v>
      </c>
      <c r="J54" s="2">
        <f>SUM(J47:J53)</f>
        <v>1672</v>
      </c>
      <c r="K54" s="14"/>
      <c r="L54" s="2">
        <f>SUM(L47:L53)</f>
        <v>17273.560000000001</v>
      </c>
      <c r="M54" s="14"/>
      <c r="N54" s="2">
        <f>SUM(N47:N52)</f>
        <v>18945.560000000001</v>
      </c>
    </row>
    <row r="55" spans="1:19" s="44" customFormat="1" x14ac:dyDescent="0.25"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</row>
    <row r="56" spans="1:19" s="44" customFormat="1" x14ac:dyDescent="0.25">
      <c r="C56" s="5" t="s">
        <v>45</v>
      </c>
      <c r="D56" s="55" t="s">
        <v>43</v>
      </c>
      <c r="E56" s="55"/>
      <c r="F56" s="55"/>
      <c r="G56" s="55"/>
      <c r="H56" s="56">
        <f>SUM(H54:H55)</f>
        <v>1520</v>
      </c>
      <c r="I56" s="56">
        <f>SUM(I54:I55)</f>
        <v>152</v>
      </c>
    </row>
    <row r="57" spans="1:19" s="44" customFormat="1" ht="15.75" thickBot="1" x14ac:dyDescent="0.3">
      <c r="D57" s="3"/>
      <c r="E57" s="3"/>
      <c r="F57" s="3"/>
      <c r="G57" s="3"/>
      <c r="H57" s="3"/>
      <c r="I57" s="4">
        <f>J54</f>
        <v>1672</v>
      </c>
    </row>
    <row r="58" spans="1:19" s="44" customFormat="1" ht="15.75" thickTop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9" s="44" customFormat="1" x14ac:dyDescent="0.25"/>
    <row r="60" spans="1:19" s="44" customFormat="1" x14ac:dyDescent="0.25"/>
    <row r="61" spans="1:19" s="44" customFormat="1" x14ac:dyDescent="0.25"/>
    <row r="62" spans="1:19" x14ac:dyDescent="0.25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</row>
    <row r="63" spans="1:19" x14ac:dyDescent="0.25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</row>
    <row r="64" spans="1:19" x14ac:dyDescent="0.25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</row>
    <row r="65" spans="1:19" x14ac:dyDescent="0.25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</row>
    <row r="66" spans="1:19" x14ac:dyDescent="0.25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</row>
    <row r="67" spans="1:19" x14ac:dyDescent="0.25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</row>
    <row r="68" spans="1:19" x14ac:dyDescent="0.25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</row>
    <row r="69" spans="1:19" x14ac:dyDescent="0.25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</row>
    <row r="70" spans="1:19" x14ac:dyDescent="0.25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</row>
    <row r="71" spans="1:19" x14ac:dyDescent="0.25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</row>
    <row r="72" spans="1:19" x14ac:dyDescent="0.25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</row>
    <row r="73" spans="1:19" x14ac:dyDescent="0.25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</row>
    <row r="74" spans="1:19" x14ac:dyDescent="0.25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</row>
    <row r="75" spans="1:19" x14ac:dyDescent="0.25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</row>
    <row r="76" spans="1:19" x14ac:dyDescent="0.25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</row>
    <row r="77" spans="1:19" x14ac:dyDescent="0.25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</row>
    <row r="78" spans="1:19" x14ac:dyDescent="0.25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</row>
    <row r="79" spans="1:19" x14ac:dyDescent="0.25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</row>
    <row r="80" spans="1:19" x14ac:dyDescent="0.25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</row>
    <row r="81" spans="1:19" x14ac:dyDescent="0.25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</row>
    <row r="82" spans="1:19" x14ac:dyDescent="0.25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</row>
    <row r="83" spans="1:19" x14ac:dyDescent="0.25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</row>
    <row r="84" spans="1:19" x14ac:dyDescent="0.25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</row>
    <row r="85" spans="1:19" x14ac:dyDescent="0.25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</row>
    <row r="86" spans="1:19" x14ac:dyDescent="0.25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</row>
    <row r="87" spans="1:19" x14ac:dyDescent="0.25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</row>
    <row r="88" spans="1:19" x14ac:dyDescent="0.25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</row>
    <row r="89" spans="1:19" x14ac:dyDescent="0.25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</row>
    <row r="90" spans="1:19" x14ac:dyDescent="0.25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</row>
    <row r="91" spans="1:19" x14ac:dyDescent="0.25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</row>
    <row r="92" spans="1:19" x14ac:dyDescent="0.25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</row>
    <row r="93" spans="1:19" x14ac:dyDescent="0.25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</row>
    <row r="94" spans="1:19" x14ac:dyDescent="0.25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</row>
    <row r="95" spans="1:19" x14ac:dyDescent="0.25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</row>
    <row r="96" spans="1:19" x14ac:dyDescent="0.25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</row>
    <row r="97" spans="1:19" x14ac:dyDescent="0.25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</row>
    <row r="98" spans="1:19" x14ac:dyDescent="0.25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</row>
    <row r="99" spans="1:19" x14ac:dyDescent="0.25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</row>
    <row r="100" spans="1:19" x14ac:dyDescent="0.25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</row>
    <row r="101" spans="1:19" x14ac:dyDescent="0.25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</row>
    <row r="102" spans="1:19" x14ac:dyDescent="0.25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</row>
    <row r="103" spans="1:19" x14ac:dyDescent="0.25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</row>
    <row r="104" spans="1:19" x14ac:dyDescent="0.25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</row>
    <row r="105" spans="1:19" x14ac:dyDescent="0.25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</row>
    <row r="106" spans="1:19" x14ac:dyDescent="0.25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</row>
    <row r="107" spans="1:19" x14ac:dyDescent="0.25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</row>
    <row r="108" spans="1:19" x14ac:dyDescent="0.25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</row>
    <row r="109" spans="1:19" x14ac:dyDescent="0.25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</row>
    <row r="110" spans="1:19" x14ac:dyDescent="0.25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</row>
    <row r="111" spans="1:19" x14ac:dyDescent="0.25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</row>
    <row r="112" spans="1:19" x14ac:dyDescent="0.25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</row>
    <row r="113" spans="1:19" x14ac:dyDescent="0.25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</row>
    <row r="114" spans="1:19" x14ac:dyDescent="0.25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</row>
    <row r="115" spans="1:19" x14ac:dyDescent="0.25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</row>
    <row r="116" spans="1:19" x14ac:dyDescent="0.25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</row>
    <row r="117" spans="1:19" x14ac:dyDescent="0.25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</row>
    <row r="118" spans="1:19" x14ac:dyDescent="0.25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</row>
    <row r="119" spans="1:19" x14ac:dyDescent="0.25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</row>
    <row r="120" spans="1:19" x14ac:dyDescent="0.25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</row>
    <row r="121" spans="1:19" x14ac:dyDescent="0.25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</row>
    <row r="122" spans="1:19" x14ac:dyDescent="0.25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</row>
    <row r="123" spans="1:19" x14ac:dyDescent="0.25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</row>
    <row r="124" spans="1:19" x14ac:dyDescent="0.25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</row>
    <row r="125" spans="1:19" x14ac:dyDescent="0.25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</row>
    <row r="126" spans="1:19" x14ac:dyDescent="0.25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</row>
    <row r="127" spans="1:19" x14ac:dyDescent="0.25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</row>
    <row r="128" spans="1:19" x14ac:dyDescent="0.25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</row>
    <row r="129" spans="1:19" x14ac:dyDescent="0.25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</row>
    <row r="130" spans="1:19" x14ac:dyDescent="0.25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</row>
    <row r="131" spans="1:19" x14ac:dyDescent="0.25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</row>
    <row r="132" spans="1:19" x14ac:dyDescent="0.25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</row>
    <row r="133" spans="1:19" x14ac:dyDescent="0.25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</row>
    <row r="134" spans="1:19" x14ac:dyDescent="0.25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</row>
    <row r="135" spans="1:19" x14ac:dyDescent="0.25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</row>
    <row r="136" spans="1:19" x14ac:dyDescent="0.25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</row>
    <row r="137" spans="1:19" x14ac:dyDescent="0.25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</row>
    <row r="138" spans="1:19" x14ac:dyDescent="0.25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</row>
    <row r="139" spans="1:19" x14ac:dyDescent="0.25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</row>
    <row r="140" spans="1:19" x14ac:dyDescent="0.25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</row>
    <row r="141" spans="1:19" x14ac:dyDescent="0.25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</row>
    <row r="142" spans="1:19" x14ac:dyDescent="0.25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</row>
    <row r="143" spans="1:19" x14ac:dyDescent="0.25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</row>
    <row r="144" spans="1:19" x14ac:dyDescent="0.25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</row>
    <row r="145" spans="1:19" x14ac:dyDescent="0.25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</row>
    <row r="146" spans="1:19" x14ac:dyDescent="0.25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</row>
    <row r="147" spans="1:19" x14ac:dyDescent="0.25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</row>
    <row r="148" spans="1:19" x14ac:dyDescent="0.25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</row>
    <row r="149" spans="1:19" x14ac:dyDescent="0.25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C17" sqref="C17"/>
    </sheetView>
  </sheetViews>
  <sheetFormatPr defaultRowHeight="15" x14ac:dyDescent="0.25"/>
  <cols>
    <col min="2" max="2" width="37.7109375" bestFit="1" customWidth="1"/>
    <col min="3" max="3" width="12.5703125" bestFit="1" customWidth="1"/>
  </cols>
  <sheetData>
    <row r="1" spans="1:5" ht="28.5" x14ac:dyDescent="0.45">
      <c r="A1" s="62" t="s">
        <v>46</v>
      </c>
      <c r="B1" s="62"/>
      <c r="C1" s="62"/>
      <c r="D1" s="62"/>
      <c r="E1" s="62"/>
    </row>
    <row r="3" spans="1:5" s="44" customFormat="1" x14ac:dyDescent="0.25"/>
    <row r="4" spans="1:5" s="44" customFormat="1" x14ac:dyDescent="0.25">
      <c r="C4" s="51"/>
    </row>
    <row r="5" spans="1:5" s="44" customFormat="1" x14ac:dyDescent="0.25">
      <c r="B5" s="44" t="s">
        <v>50</v>
      </c>
      <c r="C5" s="51">
        <v>235.36</v>
      </c>
    </row>
    <row r="6" spans="1:5" x14ac:dyDescent="0.25">
      <c r="B6" t="s">
        <v>96</v>
      </c>
      <c r="C6">
        <v>0.63</v>
      </c>
    </row>
    <row r="7" spans="1:5" x14ac:dyDescent="0.25">
      <c r="B7" t="s">
        <v>97</v>
      </c>
      <c r="C7">
        <v>0.67</v>
      </c>
    </row>
    <row r="8" spans="1:5" x14ac:dyDescent="0.25">
      <c r="B8" t="s">
        <v>98</v>
      </c>
      <c r="C8">
        <v>419</v>
      </c>
    </row>
    <row r="9" spans="1:5" x14ac:dyDescent="0.25">
      <c r="B9" t="s">
        <v>99</v>
      </c>
      <c r="C9">
        <v>8344.85</v>
      </c>
    </row>
    <row r="10" spans="1:5" x14ac:dyDescent="0.25">
      <c r="B10" t="s">
        <v>100</v>
      </c>
      <c r="C10">
        <v>0.59</v>
      </c>
    </row>
    <row r="11" spans="1:5" x14ac:dyDescent="0.25">
      <c r="B11" t="s">
        <v>101</v>
      </c>
      <c r="C11">
        <v>1.76</v>
      </c>
    </row>
    <row r="12" spans="1:5" x14ac:dyDescent="0.25">
      <c r="B12" t="s">
        <v>103</v>
      </c>
      <c r="C12">
        <v>0.84</v>
      </c>
    </row>
    <row r="13" spans="1:5" x14ac:dyDescent="0.25">
      <c r="B13" t="s">
        <v>109</v>
      </c>
      <c r="C13">
        <v>3757.79</v>
      </c>
    </row>
    <row r="14" spans="1:5" x14ac:dyDescent="0.25">
      <c r="B14" t="s">
        <v>115</v>
      </c>
      <c r="C14">
        <v>1992.63</v>
      </c>
    </row>
    <row r="15" spans="1:5" s="44" customFormat="1" x14ac:dyDescent="0.25"/>
    <row r="16" spans="1:5" x14ac:dyDescent="0.25">
      <c r="C16" s="61">
        <f>SUM(C5:C14)</f>
        <v>14754.120000000003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Trust Account Reconciliation</vt:lpstr>
      <vt:lpstr>Unpresented Cheques</vt:lpstr>
      <vt:lpstr>Debit Details</vt:lpstr>
      <vt:lpstr>Still in Account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Zeccola</dc:creator>
  <cp:lastModifiedBy>Kirsty Davies</cp:lastModifiedBy>
  <cp:lastPrinted>2022-03-21T06:28:06Z</cp:lastPrinted>
  <dcterms:created xsi:type="dcterms:W3CDTF">2021-11-16T03:26:53Z</dcterms:created>
  <dcterms:modified xsi:type="dcterms:W3CDTF">2022-05-03T01:39:54Z</dcterms:modified>
</cp:coreProperties>
</file>