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\Sync\Clients\Bradshaw, Evan\Redgum Super Fund\2019\Workings\"/>
    </mc:Choice>
  </mc:AlternateContent>
  <xr:revisionPtr revIDLastSave="0" documentId="13_ncr:1_{98A9FDDC-FB0D-42A7-A423-D151C90E0C43}" xr6:coauthVersionLast="46" xr6:coauthVersionMax="46" xr10:uidLastSave="{00000000-0000-0000-0000-000000000000}"/>
  <bookViews>
    <workbookView xWindow="34065" yWindow="915" windowWidth="18510" windowHeight="14835" activeTab="1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2" l="1"/>
  <c r="B36" i="2"/>
  <c r="C36" i="2" s="1"/>
  <c r="B35" i="2"/>
  <c r="C34" i="2"/>
  <c r="C33" i="2"/>
  <c r="E33" i="2"/>
  <c r="E32" i="2"/>
  <c r="C32" i="2"/>
  <c r="B34" i="2"/>
  <c r="B33" i="2"/>
  <c r="B32" i="2"/>
  <c r="E34" i="2" l="1"/>
  <c r="C35" i="2" l="1"/>
  <c r="C38" i="2" s="1"/>
  <c r="E35" i="2" l="1"/>
  <c r="B30" i="2"/>
  <c r="B28" i="2"/>
  <c r="B26" i="2"/>
  <c r="B24" i="2"/>
  <c r="B23" i="2"/>
  <c r="B21" i="2"/>
  <c r="B20" i="2"/>
  <c r="B19" i="2"/>
  <c r="B18" i="2"/>
  <c r="B17" i="2"/>
  <c r="B16" i="2"/>
  <c r="B15" i="2"/>
  <c r="B12" i="2"/>
  <c r="B11" i="2"/>
  <c r="B10" i="2"/>
  <c r="B9" i="2"/>
  <c r="B8" i="2"/>
  <c r="E7" i="2"/>
  <c r="C8" i="2" s="1"/>
  <c r="E8" i="2" s="1"/>
  <c r="C9" i="2" l="1"/>
  <c r="E9" i="2" s="1"/>
  <c r="D24" i="1"/>
  <c r="E18" i="1"/>
  <c r="B18" i="1"/>
  <c r="B19" i="1"/>
  <c r="B17" i="1"/>
  <c r="B16" i="1"/>
  <c r="B15" i="1"/>
  <c r="B14" i="1"/>
  <c r="C10" i="2" l="1"/>
  <c r="E10" i="2" s="1"/>
  <c r="C11" i="2" s="1"/>
  <c r="E11" i="2" s="1"/>
  <c r="C12" i="2" l="1"/>
  <c r="E12" i="2" s="1"/>
  <c r="C14" i="2" l="1"/>
  <c r="E14" i="2" s="1"/>
  <c r="C15" i="2" l="1"/>
  <c r="E15" i="2" s="1"/>
  <c r="C16" i="2" l="1"/>
  <c r="E16" i="2"/>
  <c r="C17" i="2" s="1"/>
  <c r="E17" i="2" s="1"/>
  <c r="C18" i="2" s="1"/>
  <c r="E18" i="2" s="1"/>
  <c r="C19" i="2" s="1"/>
  <c r="E19" i="2" s="1"/>
  <c r="C20" i="2" s="1"/>
  <c r="E20" i="2" s="1"/>
  <c r="C21" i="2" s="1"/>
  <c r="E21" i="2" s="1"/>
  <c r="E23" i="2" l="1"/>
  <c r="C23" i="2"/>
  <c r="C24" i="2" l="1"/>
  <c r="E24" i="2" s="1"/>
  <c r="C26" i="2" l="1"/>
  <c r="E26" i="2" s="1"/>
  <c r="C28" i="2" s="1"/>
  <c r="E28" i="2" s="1"/>
  <c r="C30" i="2" s="1"/>
  <c r="E30" i="2" s="1"/>
</calcChain>
</file>

<file path=xl/sharedStrings.xml><?xml version="1.0" encoding="utf-8"?>
<sst xmlns="http://schemas.openxmlformats.org/spreadsheetml/2006/main" count="27" uniqueCount="27">
  <si>
    <t xml:space="preserve">Loan amount </t>
  </si>
  <si>
    <t>Interest rate</t>
  </si>
  <si>
    <t>Lender</t>
  </si>
  <si>
    <t>Borrower</t>
  </si>
  <si>
    <t>Interest Income</t>
  </si>
  <si>
    <t>Payout date</t>
  </si>
  <si>
    <t>Start date</t>
  </si>
  <si>
    <t>Interest in 2017</t>
  </si>
  <si>
    <t>Interest in 2016</t>
  </si>
  <si>
    <t>Interest in 2018</t>
  </si>
  <si>
    <t>Interest in 2019</t>
  </si>
  <si>
    <t>Interest in 2020</t>
  </si>
  <si>
    <t>6th March 2020</t>
  </si>
  <si>
    <t>Total interest and principal loan</t>
  </si>
  <si>
    <t>Number of days in 2020FY</t>
  </si>
  <si>
    <t>Redgum Superannuation Holding Pty Ltd ATF Redgum Superannuation Fund</t>
  </si>
  <si>
    <t>Loan per Financial Statement</t>
  </si>
  <si>
    <t>Loan per agreement</t>
  </si>
  <si>
    <t>Aleix Shore</t>
  </si>
  <si>
    <t>Balance</t>
  </si>
  <si>
    <t>Interest</t>
  </si>
  <si>
    <t>Drawdowns</t>
  </si>
  <si>
    <t>Redgum Super Fund</t>
  </si>
  <si>
    <t>Alexis Shore loan interest calculation</t>
  </si>
  <si>
    <t>Days</t>
  </si>
  <si>
    <t>Drawdown</t>
  </si>
  <si>
    <t>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</si>
</sst>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;[Red]\(&quot;$&quot;#,##0.00\)"/>
    <numFmt numFmtId="165" formatCode="_(* #,##0.00_);_(* \(#,##0.00\);_(* &quot;-&quot;??_);_(@_)"/>
    <numFmt numFmtId="166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56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75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6" fillId="12" borderId="0" applyNumberFormat="0" applyBorder="0" applyAlignment="0" applyProtection="0"/>
    <xf numFmtId="0" fontId="1" fillId="16" borderId="0" applyNumberFormat="0" applyBorder="0" applyAlignment="0" applyProtection="0"/>
    <xf numFmtId="0" fontId="16" fillId="16" borderId="0" applyNumberFormat="0" applyBorder="0" applyAlignment="0" applyProtection="0"/>
    <xf numFmtId="0" fontId="1" fillId="20" borderId="0" applyNumberFormat="0" applyBorder="0" applyAlignment="0" applyProtection="0"/>
    <xf numFmtId="0" fontId="16" fillId="20" borderId="0" applyNumberFormat="0" applyBorder="0" applyAlignment="0" applyProtection="0"/>
    <xf numFmtId="0" fontId="1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7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24" fillId="4" borderId="0" applyNumberFormat="0" applyBorder="0" applyAlignment="0" applyProtection="0"/>
    <xf numFmtId="0" fontId="7" fillId="4" borderId="0" applyNumberFormat="0" applyBorder="0" applyAlignment="0" applyProtection="0"/>
    <xf numFmtId="0" fontId="22" fillId="0" borderId="0"/>
    <xf numFmtId="0" fontId="1" fillId="0" borderId="0"/>
    <xf numFmtId="0" fontId="22" fillId="0" borderId="0">
      <alignment vertical="center"/>
    </xf>
    <xf numFmtId="0" fontId="1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1" fillId="8" borderId="8" applyNumberFormat="0" applyFont="0" applyAlignment="0" applyProtection="0"/>
    <xf numFmtId="0" fontId="9" fillId="6" borderId="5" applyNumberFormat="0" applyAlignment="0" applyProtection="0"/>
    <xf numFmtId="9" fontId="2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ont="1"/>
    <xf numFmtId="0" fontId="18" fillId="0" borderId="0" xfId="2" applyFont="1" applyBorder="1"/>
    <xf numFmtId="0" fontId="19" fillId="0" borderId="0" xfId="2" applyFont="1" applyBorder="1"/>
    <xf numFmtId="17" fontId="19" fillId="0" borderId="0" xfId="2" applyNumberFormat="1" applyFont="1" applyBorder="1"/>
    <xf numFmtId="0" fontId="20" fillId="0" borderId="0" xfId="2" applyFont="1" applyBorder="1" applyAlignment="1"/>
    <xf numFmtId="0" fontId="18" fillId="0" borderId="0" xfId="2" applyFont="1" applyBorder="1" applyAlignment="1"/>
    <xf numFmtId="49" fontId="21" fillId="0" borderId="0" xfId="2" applyNumberFormat="1" applyFont="1" applyFill="1" applyBorder="1" applyAlignment="1"/>
    <xf numFmtId="49" fontId="18" fillId="0" borderId="0" xfId="2" applyNumberFormat="1" applyFont="1" applyFill="1" applyBorder="1" applyAlignment="1">
      <alignment vertical="top"/>
    </xf>
    <xf numFmtId="49" fontId="18" fillId="0" borderId="0" xfId="2" applyNumberFormat="1" applyFont="1" applyFill="1" applyBorder="1" applyAlignment="1">
      <alignment horizontal="left" vertical="top"/>
    </xf>
    <xf numFmtId="43" fontId="15" fillId="34" borderId="0" xfId="0" applyNumberFormat="1" applyFont="1" applyFill="1"/>
    <xf numFmtId="0" fontId="15" fillId="0" borderId="0" xfId="0" applyFont="1"/>
    <xf numFmtId="43" fontId="0" fillId="0" borderId="0" xfId="1" applyFont="1"/>
    <xf numFmtId="14" fontId="0" fillId="35" borderId="0" xfId="3" applyNumberFormat="1" applyFont="1" applyFill="1" applyBorder="1" applyAlignment="1">
      <alignment horizontal="left" vertical="center"/>
    </xf>
    <xf numFmtId="0" fontId="15" fillId="35" borderId="0" xfId="3" applyFont="1" applyFill="1" applyBorder="1" applyAlignment="1">
      <alignment horizontal="left" vertical="center"/>
    </xf>
    <xf numFmtId="0" fontId="19" fillId="36" borderId="0" xfId="2" applyFont="1" applyFill="1" applyBorder="1"/>
    <xf numFmtId="0" fontId="18" fillId="36" borderId="0" xfId="2" applyFont="1" applyFill="1" applyBorder="1"/>
    <xf numFmtId="14" fontId="18" fillId="0" borderId="0" xfId="2" applyNumberFormat="1" applyFont="1" applyFill="1" applyAlignment="1">
      <alignment vertical="top" wrapText="1"/>
    </xf>
    <xf numFmtId="43" fontId="18" fillId="0" borderId="0" xfId="1" applyFont="1" applyFill="1" applyAlignment="1">
      <alignment vertical="top" wrapText="1"/>
    </xf>
    <xf numFmtId="0" fontId="18" fillId="0" borderId="0" xfId="2" applyFont="1" applyFill="1" applyAlignment="1">
      <alignment vertical="top" wrapText="1"/>
    </xf>
    <xf numFmtId="0" fontId="18" fillId="0" borderId="0" xfId="2" applyFont="1" applyFill="1" applyAlignment="1">
      <alignment vertical="top"/>
    </xf>
    <xf numFmtId="43" fontId="0" fillId="34" borderId="0" xfId="1" applyFont="1" applyFill="1"/>
    <xf numFmtId="0" fontId="0" fillId="0" borderId="0" xfId="3" applyFont="1" applyFill="1" applyBorder="1" applyAlignment="1">
      <alignment vertical="center"/>
    </xf>
    <xf numFmtId="9" fontId="0" fillId="0" borderId="0" xfId="0" applyNumberFormat="1" applyFont="1"/>
    <xf numFmtId="14" fontId="0" fillId="0" borderId="0" xfId="0" applyNumberFormat="1" applyFont="1"/>
    <xf numFmtId="0" fontId="18" fillId="33" borderId="0" xfId="2" applyFont="1" applyFill="1" applyBorder="1" applyAlignment="1"/>
    <xf numFmtId="49" fontId="0" fillId="0" borderId="0" xfId="2" applyNumberFormat="1" applyFont="1" applyFill="1" applyBorder="1"/>
    <xf numFmtId="0" fontId="19" fillId="0" borderId="0" xfId="2" applyFont="1" applyFill="1" applyBorder="1" applyAlignment="1">
      <alignment horizontal="left" vertical="top"/>
    </xf>
    <xf numFmtId="0" fontId="15" fillId="0" borderId="0" xfId="2" applyFont="1" applyFill="1" applyBorder="1" applyAlignment="1">
      <alignment vertical="center"/>
    </xf>
    <xf numFmtId="0" fontId="19" fillId="0" borderId="0" xfId="2" applyFont="1"/>
    <xf numFmtId="0" fontId="0" fillId="0" borderId="0" xfId="2" applyFont="1"/>
    <xf numFmtId="0" fontId="0" fillId="0" borderId="0" xfId="2" applyFont="1" applyFill="1"/>
    <xf numFmtId="49" fontId="15" fillId="0" borderId="0" xfId="2" applyNumberFormat="1" applyFont="1" applyFill="1" applyBorder="1" applyAlignment="1">
      <alignment horizontal="center" vertical="top"/>
    </xf>
    <xf numFmtId="0" fontId="18" fillId="0" borderId="0" xfId="2" applyFont="1" applyFill="1" applyBorder="1" applyAlignment="1">
      <alignment vertical="top" wrapText="1"/>
    </xf>
    <xf numFmtId="49" fontId="15" fillId="0" borderId="0" xfId="2" applyNumberFormat="1" applyFont="1" applyFill="1" applyBorder="1" applyAlignment="1">
      <alignment horizontal="left" vertical="top"/>
    </xf>
    <xf numFmtId="43" fontId="18" fillId="0" borderId="0" xfId="1" applyFont="1" applyFill="1" applyBorder="1" applyAlignment="1">
      <alignment vertical="top"/>
    </xf>
    <xf numFmtId="43" fontId="18" fillId="0" borderId="0" xfId="1" applyFont="1" applyFill="1" applyAlignment="1">
      <alignment vertical="top"/>
    </xf>
    <xf numFmtId="164" fontId="18" fillId="0" borderId="0" xfId="2" applyNumberFormat="1" applyFont="1" applyFill="1" applyAlignment="1">
      <alignment vertical="top" wrapText="1"/>
    </xf>
    <xf numFmtId="49" fontId="0" fillId="0" borderId="0" xfId="2" applyNumberFormat="1" applyFont="1" applyFill="1" applyBorder="1" applyAlignment="1">
      <alignment horizontal="center" vertical="top"/>
    </xf>
    <xf numFmtId="49" fontId="0" fillId="0" borderId="0" xfId="2" applyNumberFormat="1" applyFont="1" applyFill="1" applyBorder="1" applyAlignment="1">
      <alignment vertical="top"/>
    </xf>
    <xf numFmtId="49" fontId="0" fillId="0" borderId="0" xfId="2" applyNumberFormat="1" applyFont="1" applyFill="1" applyBorder="1" applyAlignment="1"/>
    <xf numFmtId="0" fontId="18" fillId="0" borderId="0" xfId="2" applyFont="1" applyFill="1" applyBorder="1"/>
    <xf numFmtId="0" fontId="20" fillId="33" borderId="0" xfId="2" applyFont="1" applyFill="1" applyBorder="1" applyAlignment="1"/>
    <xf numFmtId="49" fontId="15" fillId="0" borderId="0" xfId="2" applyNumberFormat="1" applyFont="1" applyFill="1" applyBorder="1"/>
    <xf numFmtId="0" fontId="20" fillId="0" borderId="0" xfId="2" applyFont="1"/>
    <xf numFmtId="0" fontId="19" fillId="33" borderId="0" xfId="2" applyFont="1" applyFill="1" applyBorder="1" applyAlignment="1"/>
    <xf numFmtId="0" fontId="18" fillId="0" borderId="0" xfId="2" applyFont="1"/>
    <xf numFmtId="0" fontId="0" fillId="0" borderId="0" xfId="2" applyFont="1" applyFill="1" applyBorder="1"/>
    <xf numFmtId="14" fontId="0" fillId="0" borderId="0" xfId="0" applyNumberFormat="1"/>
    <xf numFmtId="3" fontId="0" fillId="0" borderId="0" xfId="0" applyNumberFormat="1"/>
    <xf numFmtId="4" fontId="0" fillId="0" borderId="0" xfId="0" applyNumberFormat="1"/>
    <xf numFmtId="0" fontId="26" fillId="0" borderId="0" xfId="0" applyFont="1"/>
    <xf numFmtId="0" fontId="15" fillId="0" borderId="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10" fontId="15" fillId="0" borderId="10" xfId="74" applyNumberFormat="1" applyFont="1" applyBorder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5" fillId="0" borderId="10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3" fontId="15" fillId="0" borderId="10" xfId="0" applyNumberFormat="1" applyFont="1" applyBorder="1" applyAlignment="1">
      <alignment horizontal="center"/>
    </xf>
    <xf numFmtId="4" fontId="0" fillId="0" borderId="0" xfId="1" applyNumberFormat="1" applyFont="1"/>
    <xf numFmtId="0" fontId="15" fillId="35" borderId="0" xfId="2" applyFont="1" applyFill="1" applyBorder="1" applyAlignment="1">
      <alignment horizontal="center" vertical="center"/>
    </xf>
  </cellXfs>
  <cellStyles count="75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1 3" xfId="17" xr:uid="{00000000-0005-0000-0000-00000D000000}"/>
    <cellStyle name="60% - Accent2 2" xfId="18" xr:uid="{00000000-0005-0000-0000-00000E000000}"/>
    <cellStyle name="60% - Accent2 3" xfId="19" xr:uid="{00000000-0005-0000-0000-00000F000000}"/>
    <cellStyle name="60% - Accent3 2" xfId="20" xr:uid="{00000000-0005-0000-0000-000010000000}"/>
    <cellStyle name="60% - Accent3 3" xfId="21" xr:uid="{00000000-0005-0000-0000-000011000000}"/>
    <cellStyle name="60% - Accent4 2" xfId="22" xr:uid="{00000000-0005-0000-0000-000012000000}"/>
    <cellStyle name="60% - Accent4 3" xfId="23" xr:uid="{00000000-0005-0000-0000-000013000000}"/>
    <cellStyle name="60% - Accent5 2" xfId="24" xr:uid="{00000000-0005-0000-0000-000014000000}"/>
    <cellStyle name="60% - Accent5 3" xfId="25" xr:uid="{00000000-0005-0000-0000-000015000000}"/>
    <cellStyle name="60% - Accent6 2" xfId="26" xr:uid="{00000000-0005-0000-0000-000016000000}"/>
    <cellStyle name="60% - Accent6 3" xfId="27" xr:uid="{00000000-0005-0000-0000-000017000000}"/>
    <cellStyle name="Accent1 2" xfId="28" xr:uid="{00000000-0005-0000-0000-000018000000}"/>
    <cellStyle name="Accent2 2" xfId="29" xr:uid="{00000000-0005-0000-0000-000019000000}"/>
    <cellStyle name="Accent3 2" xfId="30" xr:uid="{00000000-0005-0000-0000-00001A000000}"/>
    <cellStyle name="Accent4 2" xfId="31" xr:uid="{00000000-0005-0000-0000-00001B000000}"/>
    <cellStyle name="Accent5 2" xfId="32" xr:uid="{00000000-0005-0000-0000-00001C000000}"/>
    <cellStyle name="Accent6 2" xfId="33" xr:uid="{00000000-0005-0000-0000-00001D000000}"/>
    <cellStyle name="Bad 2" xfId="34" xr:uid="{00000000-0005-0000-0000-00001E000000}"/>
    <cellStyle name="Calculation 2" xfId="35" xr:uid="{00000000-0005-0000-0000-00001F000000}"/>
    <cellStyle name="Check Cell 2" xfId="36" xr:uid="{00000000-0005-0000-0000-000020000000}"/>
    <cellStyle name="Comma" xfId="1" builtinId="3"/>
    <cellStyle name="Comma 2" xfId="37" xr:uid="{00000000-0005-0000-0000-000022000000}"/>
    <cellStyle name="Comma 2 2" xfId="38" xr:uid="{00000000-0005-0000-0000-000023000000}"/>
    <cellStyle name="Comma 2 3" xfId="39" xr:uid="{00000000-0005-0000-0000-000024000000}"/>
    <cellStyle name="Comma 3" xfId="40" xr:uid="{00000000-0005-0000-0000-000025000000}"/>
    <cellStyle name="Comma 4" xfId="41" xr:uid="{00000000-0005-0000-0000-000026000000}"/>
    <cellStyle name="Comma 5" xfId="42" xr:uid="{00000000-0005-0000-0000-000027000000}"/>
    <cellStyle name="Comma 6" xfId="43" xr:uid="{00000000-0005-0000-0000-000028000000}"/>
    <cellStyle name="Comma 7" xfId="44" xr:uid="{00000000-0005-0000-0000-000029000000}"/>
    <cellStyle name="Currency [0] 2" xfId="45" xr:uid="{00000000-0005-0000-0000-00002A000000}"/>
    <cellStyle name="Currency 2" xfId="46" xr:uid="{00000000-0005-0000-0000-00002B000000}"/>
    <cellStyle name="Currency 3" xfId="47" xr:uid="{00000000-0005-0000-0000-00002C000000}"/>
    <cellStyle name="Currency 4" xfId="48" xr:uid="{00000000-0005-0000-0000-00002D000000}"/>
    <cellStyle name="Explanatory Text 2" xfId="49" xr:uid="{00000000-0005-0000-0000-00002E000000}"/>
    <cellStyle name="Good 2" xfId="50" xr:uid="{00000000-0005-0000-0000-00002F000000}"/>
    <cellStyle name="Heading 1 2" xfId="51" xr:uid="{00000000-0005-0000-0000-000030000000}"/>
    <cellStyle name="Heading 2 2" xfId="52" xr:uid="{00000000-0005-0000-0000-000031000000}"/>
    <cellStyle name="Heading 3 2" xfId="53" xr:uid="{00000000-0005-0000-0000-000032000000}"/>
    <cellStyle name="Heading 4 2" xfId="54" xr:uid="{00000000-0005-0000-0000-000033000000}"/>
    <cellStyle name="Input 2" xfId="55" xr:uid="{00000000-0005-0000-0000-000034000000}"/>
    <cellStyle name="Linked Cell 2" xfId="56" xr:uid="{00000000-0005-0000-0000-000035000000}"/>
    <cellStyle name="Neutral 2" xfId="57" xr:uid="{00000000-0005-0000-0000-000036000000}"/>
    <cellStyle name="Neutral 3" xfId="58" xr:uid="{00000000-0005-0000-0000-000037000000}"/>
    <cellStyle name="Normal" xfId="0" builtinId="0"/>
    <cellStyle name="Normal 2" xfId="59" xr:uid="{00000000-0005-0000-0000-000039000000}"/>
    <cellStyle name="Normal 2 2" xfId="60" xr:uid="{00000000-0005-0000-0000-00003A000000}"/>
    <cellStyle name="Normal 2 2 2" xfId="61" xr:uid="{00000000-0005-0000-0000-00003B000000}"/>
    <cellStyle name="Normal 3" xfId="3" xr:uid="{00000000-0005-0000-0000-00003C000000}"/>
    <cellStyle name="Normal 3 2" xfId="62" xr:uid="{00000000-0005-0000-0000-00003D000000}"/>
    <cellStyle name="Normal 3 3" xfId="63" xr:uid="{00000000-0005-0000-0000-00003E000000}"/>
    <cellStyle name="Normal 4" xfId="64" xr:uid="{00000000-0005-0000-0000-00003F000000}"/>
    <cellStyle name="Normal 5" xfId="65" xr:uid="{00000000-0005-0000-0000-000040000000}"/>
    <cellStyle name="Normal 5 2" xfId="66" xr:uid="{00000000-0005-0000-0000-000041000000}"/>
    <cellStyle name="Normal 6" xfId="67" xr:uid="{00000000-0005-0000-0000-000042000000}"/>
    <cellStyle name="Normal 7" xfId="2" xr:uid="{00000000-0005-0000-0000-000043000000}"/>
    <cellStyle name="Note 2" xfId="68" xr:uid="{00000000-0005-0000-0000-000044000000}"/>
    <cellStyle name="Output 2" xfId="69" xr:uid="{00000000-0005-0000-0000-000045000000}"/>
    <cellStyle name="Percent" xfId="74" builtinId="5"/>
    <cellStyle name="Percent 2" xfId="70" xr:uid="{00000000-0005-0000-0000-000046000000}"/>
    <cellStyle name="Title 2" xfId="71" xr:uid="{00000000-0005-0000-0000-000047000000}"/>
    <cellStyle name="Total 2" xfId="72" xr:uid="{00000000-0005-0000-0000-000048000000}"/>
    <cellStyle name="Warning Text 2" xfId="73" xr:uid="{00000000-0005-0000-0000-00004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BE76"/>
  <sheetViews>
    <sheetView workbookViewId="0">
      <selection activeCell="B14" sqref="B14"/>
    </sheetView>
  </sheetViews>
  <sheetFormatPr defaultRowHeight="15" x14ac:dyDescent="0.25"/>
  <cols>
    <col min="1" max="1" width="29.7109375" style="1" bestFit="1" customWidth="1"/>
    <col min="2" max="2" width="70.7109375" style="1" customWidth="1"/>
    <col min="3" max="3" width="9.140625" style="1"/>
    <col min="4" max="4" width="11.5703125" style="1" bestFit="1" customWidth="1"/>
    <col min="5" max="6" width="11.85546875" style="1" bestFit="1" customWidth="1"/>
    <col min="7" max="16384" width="9.140625" style="1"/>
  </cols>
  <sheetData>
    <row r="4" spans="1:57" x14ac:dyDescent="0.25">
      <c r="A4" s="16"/>
      <c r="B4" s="15"/>
      <c r="C4" s="25"/>
      <c r="D4" s="26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</row>
    <row r="5" spans="1:57" x14ac:dyDescent="0.25">
      <c r="A5" s="16"/>
      <c r="B5" s="15"/>
      <c r="C5" s="25"/>
      <c r="D5" s="26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</row>
    <row r="6" spans="1:57" x14ac:dyDescent="0.25">
      <c r="A6" s="16"/>
      <c r="B6" s="15"/>
      <c r="C6" s="25"/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</row>
    <row r="7" spans="1:57" x14ac:dyDescent="0.25">
      <c r="A7" s="60" t="s">
        <v>4</v>
      </c>
      <c r="B7" s="60"/>
      <c r="C7" s="28"/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</row>
    <row r="8" spans="1:57" x14ac:dyDescent="0.25">
      <c r="A8" s="14" t="s">
        <v>5</v>
      </c>
      <c r="B8" s="13" t="s">
        <v>12</v>
      </c>
      <c r="C8" s="22"/>
      <c r="D8" s="22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</row>
    <row r="9" spans="1:57" x14ac:dyDescent="0.25">
      <c r="A9" s="11" t="s">
        <v>3</v>
      </c>
      <c r="B9" s="1" t="s">
        <v>18</v>
      </c>
      <c r="C9" s="22"/>
      <c r="D9" s="22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</row>
    <row r="10" spans="1:57" x14ac:dyDescent="0.25">
      <c r="A10" s="11" t="s">
        <v>2</v>
      </c>
      <c r="B10" s="1" t="s">
        <v>15</v>
      </c>
      <c r="C10" s="32"/>
      <c r="D10" s="33"/>
      <c r="E10" s="19"/>
      <c r="F10" s="19"/>
      <c r="G10" s="19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</row>
    <row r="11" spans="1:57" x14ac:dyDescent="0.25">
      <c r="A11" s="11" t="s">
        <v>1</v>
      </c>
      <c r="B11" s="23">
        <v>7.0000000000000007E-2</v>
      </c>
      <c r="C11" s="32"/>
      <c r="D11" s="33"/>
      <c r="E11" s="19"/>
      <c r="F11" s="19"/>
      <c r="G11" s="19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</row>
    <row r="12" spans="1:57" x14ac:dyDescent="0.25">
      <c r="A12" s="11" t="s">
        <v>6</v>
      </c>
      <c r="B12" s="24">
        <v>42186</v>
      </c>
      <c r="C12" s="32"/>
      <c r="D12" s="33"/>
      <c r="E12" s="19"/>
      <c r="F12" s="19"/>
      <c r="G12" s="19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</row>
    <row r="13" spans="1:57" x14ac:dyDescent="0.25">
      <c r="A13" s="11" t="s">
        <v>0</v>
      </c>
      <c r="B13" s="21">
        <v>30859</v>
      </c>
      <c r="C13" s="34" t="s">
        <v>16</v>
      </c>
      <c r="D13" s="33"/>
      <c r="F13" s="19"/>
      <c r="G13" s="19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</row>
    <row r="14" spans="1:57" x14ac:dyDescent="0.25">
      <c r="A14" s="11" t="s">
        <v>8</v>
      </c>
      <c r="B14" s="12">
        <f>+$B$13*$B$11</f>
        <v>2160.13</v>
      </c>
      <c r="C14" s="32"/>
      <c r="D14" s="33"/>
      <c r="F14" s="19"/>
      <c r="G14" s="19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</row>
    <row r="15" spans="1:57" x14ac:dyDescent="0.25">
      <c r="A15" s="11" t="s">
        <v>7</v>
      </c>
      <c r="B15" s="12">
        <f>+$B$13*$B$11</f>
        <v>2160.13</v>
      </c>
      <c r="C15" s="32"/>
      <c r="D15" s="33"/>
      <c r="F15" s="19"/>
      <c r="G15" s="19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</row>
    <row r="16" spans="1:57" x14ac:dyDescent="0.25">
      <c r="A16" s="11" t="s">
        <v>9</v>
      </c>
      <c r="B16" s="12">
        <f>+$B$13*$B$11</f>
        <v>2160.13</v>
      </c>
      <c r="C16" s="32"/>
      <c r="D16" s="33"/>
      <c r="E16" s="17">
        <v>43647</v>
      </c>
      <c r="F16" s="17">
        <v>43896</v>
      </c>
      <c r="G16" s="19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</row>
    <row r="17" spans="1:57" x14ac:dyDescent="0.25">
      <c r="A17" s="11" t="s">
        <v>10</v>
      </c>
      <c r="B17" s="12">
        <f>+$B$13*$B$11</f>
        <v>2160.13</v>
      </c>
      <c r="C17" s="32"/>
      <c r="D17" s="33"/>
      <c r="F17" s="19"/>
      <c r="G17" s="19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</row>
    <row r="18" spans="1:57" x14ac:dyDescent="0.25">
      <c r="A18" s="11" t="s">
        <v>11</v>
      </c>
      <c r="B18" s="12">
        <f>+$B$13*$B$11*250/365</f>
        <v>1479.541095890411</v>
      </c>
      <c r="C18" s="32"/>
      <c r="D18" s="33"/>
      <c r="E18" s="18">
        <f>+F16-E16+1</f>
        <v>250</v>
      </c>
      <c r="F18" s="20" t="s">
        <v>14</v>
      </c>
      <c r="G18" s="19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</row>
    <row r="19" spans="1:57" x14ac:dyDescent="0.25">
      <c r="A19" s="11" t="s">
        <v>13</v>
      </c>
      <c r="B19" s="10">
        <f>SUM(B13:B18)</f>
        <v>40979.0610958904</v>
      </c>
      <c r="C19" s="32"/>
      <c r="D19" s="33"/>
      <c r="E19" s="19"/>
      <c r="F19" s="19"/>
      <c r="G19" s="19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</row>
    <row r="20" spans="1:57" x14ac:dyDescent="0.25">
      <c r="A20" s="9"/>
      <c r="B20" s="9"/>
      <c r="C20" s="32"/>
      <c r="D20" s="33"/>
      <c r="E20" s="19"/>
      <c r="F20" s="19"/>
      <c r="G20" s="19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</row>
    <row r="21" spans="1:57" x14ac:dyDescent="0.25">
      <c r="A21" s="9"/>
      <c r="B21" s="9"/>
      <c r="C21" s="32"/>
      <c r="D21" s="33"/>
      <c r="E21" s="19"/>
      <c r="F21" s="19"/>
      <c r="G21" s="19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</row>
    <row r="22" spans="1:57" x14ac:dyDescent="0.25">
      <c r="A22" s="9"/>
      <c r="B22" s="9"/>
      <c r="C22" s="32"/>
      <c r="D22" s="33"/>
      <c r="E22" s="19"/>
      <c r="F22" s="19"/>
      <c r="G22" s="19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</row>
    <row r="23" spans="1:57" x14ac:dyDescent="0.25">
      <c r="A23" s="9"/>
      <c r="B23" s="9"/>
      <c r="C23" s="32"/>
      <c r="D23" s="35">
        <v>31000</v>
      </c>
      <c r="E23" s="36" t="s">
        <v>17</v>
      </c>
      <c r="F23" s="19"/>
      <c r="G23" s="19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</row>
    <row r="24" spans="1:57" x14ac:dyDescent="0.25">
      <c r="A24" s="9"/>
      <c r="B24" s="9"/>
      <c r="C24" s="32"/>
      <c r="D24" s="35">
        <f>+D23-B13</f>
        <v>141</v>
      </c>
      <c r="E24" s="36"/>
      <c r="F24" s="19"/>
      <c r="G24" s="19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</row>
    <row r="25" spans="1:57" x14ac:dyDescent="0.25">
      <c r="A25" s="9"/>
      <c r="B25" s="9"/>
      <c r="C25" s="32"/>
      <c r="D25" s="33"/>
      <c r="E25" s="19"/>
      <c r="F25" s="19"/>
      <c r="G25" s="19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</row>
    <row r="26" spans="1:57" x14ac:dyDescent="0.25">
      <c r="A26" s="9"/>
      <c r="B26" s="9"/>
      <c r="C26" s="32"/>
      <c r="D26" s="33"/>
      <c r="E26" s="19"/>
      <c r="F26" s="19"/>
      <c r="G26" s="19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</row>
    <row r="27" spans="1:57" x14ac:dyDescent="0.25">
      <c r="A27" s="9"/>
      <c r="B27" s="9"/>
      <c r="C27" s="32"/>
      <c r="D27" s="33"/>
      <c r="E27" s="19"/>
      <c r="F27" s="19"/>
      <c r="G27" s="19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</row>
    <row r="28" spans="1:57" x14ac:dyDescent="0.25">
      <c r="A28" s="9"/>
      <c r="B28" s="9"/>
      <c r="C28" s="32"/>
      <c r="D28" s="33"/>
      <c r="E28" s="19"/>
      <c r="F28" s="19"/>
      <c r="G28" s="19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</row>
    <row r="29" spans="1:57" x14ac:dyDescent="0.25">
      <c r="A29" s="9"/>
      <c r="B29" s="9"/>
      <c r="C29" s="32"/>
      <c r="D29" s="33"/>
      <c r="E29" s="19"/>
      <c r="F29" s="19"/>
      <c r="G29" s="19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</row>
    <row r="30" spans="1:57" x14ac:dyDescent="0.25">
      <c r="A30" s="9"/>
      <c r="B30" s="9"/>
      <c r="C30" s="32"/>
      <c r="D30" s="33"/>
      <c r="E30" s="19"/>
      <c r="F30" s="19"/>
      <c r="G30" s="19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</row>
    <row r="31" spans="1:57" x14ac:dyDescent="0.25">
      <c r="A31" s="9"/>
      <c r="B31" s="9"/>
      <c r="C31" s="32"/>
      <c r="D31" s="33"/>
      <c r="E31" s="19"/>
      <c r="F31" s="19"/>
      <c r="G31" s="19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</row>
    <row r="32" spans="1:57" x14ac:dyDescent="0.25">
      <c r="A32" s="9"/>
      <c r="B32" s="9"/>
      <c r="C32" s="32"/>
      <c r="D32" s="33"/>
      <c r="E32" s="19"/>
      <c r="F32" s="19"/>
      <c r="G32" s="19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</row>
    <row r="33" spans="1:57" x14ac:dyDescent="0.25">
      <c r="A33" s="9"/>
      <c r="B33" s="9"/>
      <c r="C33" s="32"/>
      <c r="D33" s="33"/>
      <c r="E33" s="19"/>
      <c r="F33" s="19"/>
      <c r="G33" s="19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</row>
    <row r="34" spans="1:57" x14ac:dyDescent="0.25">
      <c r="A34" s="9"/>
      <c r="B34" s="9"/>
      <c r="C34" s="32"/>
      <c r="D34" s="33"/>
      <c r="E34" s="19"/>
      <c r="F34" s="19"/>
      <c r="G34" s="19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</row>
    <row r="35" spans="1:57" x14ac:dyDescent="0.25">
      <c r="A35" s="9"/>
      <c r="B35" s="9"/>
      <c r="C35" s="32"/>
      <c r="D35" s="33"/>
      <c r="E35" s="19"/>
      <c r="F35" s="19"/>
      <c r="G35" s="19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</row>
    <row r="36" spans="1:57" x14ac:dyDescent="0.25">
      <c r="A36" s="9"/>
      <c r="B36" s="9"/>
      <c r="C36" s="32"/>
      <c r="D36" s="33"/>
      <c r="E36" s="19"/>
      <c r="F36" s="19"/>
      <c r="G36" s="19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</row>
    <row r="37" spans="1:57" x14ac:dyDescent="0.25">
      <c r="A37" s="9"/>
      <c r="B37" s="9"/>
      <c r="C37" s="32"/>
      <c r="D37" s="33"/>
      <c r="E37" s="19"/>
      <c r="F37" s="19"/>
      <c r="G37" s="19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</row>
    <row r="38" spans="1:57" x14ac:dyDescent="0.25">
      <c r="A38" s="9"/>
      <c r="B38" s="9"/>
      <c r="C38" s="32"/>
      <c r="D38" s="33"/>
      <c r="E38" s="19"/>
      <c r="F38" s="19"/>
      <c r="G38" s="19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</row>
    <row r="39" spans="1:57" x14ac:dyDescent="0.25">
      <c r="A39" s="9"/>
      <c r="B39" s="9"/>
      <c r="C39" s="32"/>
      <c r="D39" s="33"/>
      <c r="E39" s="19"/>
      <c r="F39" s="19"/>
      <c r="G39" s="19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19"/>
      <c r="AX39" s="19"/>
      <c r="AY39" s="19"/>
      <c r="AZ39" s="19"/>
      <c r="BA39" s="19"/>
      <c r="BB39" s="19"/>
      <c r="BC39" s="19"/>
      <c r="BD39" s="19"/>
      <c r="BE39" s="19"/>
    </row>
    <row r="40" spans="1:57" x14ac:dyDescent="0.25">
      <c r="A40" s="9"/>
      <c r="B40" s="9"/>
      <c r="C40" s="32"/>
      <c r="D40" s="33"/>
      <c r="E40" s="19"/>
      <c r="F40" s="19"/>
      <c r="G40" s="19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19"/>
      <c r="AX40" s="19"/>
      <c r="AY40" s="19"/>
      <c r="AZ40" s="19"/>
      <c r="BA40" s="19"/>
      <c r="BB40" s="19"/>
      <c r="BC40" s="19"/>
      <c r="BD40" s="19"/>
      <c r="BE40" s="19"/>
    </row>
    <row r="41" spans="1:57" x14ac:dyDescent="0.25">
      <c r="A41" s="9"/>
      <c r="B41" s="9"/>
      <c r="C41" s="32"/>
      <c r="D41" s="33"/>
      <c r="E41" s="37"/>
      <c r="F41" s="19"/>
      <c r="G41" s="19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19"/>
      <c r="AX41" s="19"/>
      <c r="AY41" s="19"/>
      <c r="AZ41" s="19"/>
      <c r="BA41" s="19"/>
      <c r="BB41" s="19"/>
      <c r="BC41" s="19"/>
      <c r="BD41" s="19"/>
      <c r="BE41" s="19"/>
    </row>
    <row r="42" spans="1:57" x14ac:dyDescent="0.25">
      <c r="A42" s="9"/>
      <c r="B42" s="9"/>
      <c r="C42" s="32"/>
      <c r="D42" s="33"/>
      <c r="E42" s="19"/>
      <c r="F42" s="19"/>
      <c r="G42" s="19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19"/>
      <c r="AX42" s="19"/>
      <c r="AY42" s="19"/>
      <c r="AZ42" s="19"/>
      <c r="BA42" s="19"/>
      <c r="BB42" s="19"/>
      <c r="BC42" s="19"/>
      <c r="BD42" s="19"/>
      <c r="BE42" s="19"/>
    </row>
    <row r="43" spans="1:57" x14ac:dyDescent="0.25">
      <c r="A43" s="9"/>
      <c r="B43" s="9"/>
      <c r="C43" s="32"/>
      <c r="D43" s="33"/>
      <c r="E43" s="19"/>
      <c r="F43" s="19"/>
      <c r="G43" s="19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19"/>
      <c r="AX43" s="19"/>
      <c r="AY43" s="19"/>
      <c r="AZ43" s="19"/>
      <c r="BA43" s="19"/>
      <c r="BB43" s="19"/>
      <c r="BC43" s="19"/>
      <c r="BD43" s="19"/>
      <c r="BE43" s="19"/>
    </row>
    <row r="44" spans="1:57" x14ac:dyDescent="0.25">
      <c r="A44" s="9"/>
      <c r="B44" s="9"/>
      <c r="C44" s="32"/>
      <c r="D44" s="33"/>
      <c r="E44" s="19"/>
      <c r="F44" s="19"/>
      <c r="G44" s="19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19"/>
      <c r="AX44" s="19"/>
      <c r="AY44" s="19"/>
      <c r="AZ44" s="19"/>
      <c r="BA44" s="19"/>
      <c r="BB44" s="19"/>
      <c r="BC44" s="19"/>
      <c r="BD44" s="19"/>
      <c r="BE44" s="19"/>
    </row>
    <row r="45" spans="1:57" x14ac:dyDescent="0.25">
      <c r="A45" s="9"/>
      <c r="B45" s="9"/>
      <c r="C45" s="32"/>
      <c r="D45" s="33"/>
      <c r="E45" s="19"/>
      <c r="F45" s="19"/>
      <c r="G45" s="19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19"/>
      <c r="AX45" s="19"/>
      <c r="AY45" s="19"/>
      <c r="AZ45" s="19"/>
      <c r="BA45" s="19"/>
      <c r="BB45" s="19"/>
      <c r="BC45" s="19"/>
      <c r="BD45" s="19"/>
      <c r="BE45" s="19"/>
    </row>
    <row r="46" spans="1:57" x14ac:dyDescent="0.25">
      <c r="A46" s="9"/>
      <c r="B46" s="9"/>
      <c r="C46" s="32"/>
      <c r="D46" s="33"/>
      <c r="E46" s="19"/>
      <c r="F46" s="19"/>
      <c r="G46" s="19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19"/>
      <c r="AX46" s="19"/>
      <c r="AY46" s="19"/>
      <c r="AZ46" s="19"/>
      <c r="BA46" s="19"/>
      <c r="BB46" s="19"/>
      <c r="BC46" s="19"/>
      <c r="BD46" s="19"/>
      <c r="BE46" s="19"/>
    </row>
    <row r="47" spans="1:57" x14ac:dyDescent="0.25">
      <c r="A47" s="9"/>
      <c r="B47" s="9"/>
      <c r="C47" s="32"/>
      <c r="D47" s="33"/>
      <c r="E47" s="19"/>
      <c r="F47" s="19"/>
      <c r="G47" s="19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19"/>
      <c r="AX47" s="19"/>
      <c r="AY47" s="19"/>
      <c r="AZ47" s="19"/>
      <c r="BA47" s="19"/>
      <c r="BB47" s="19"/>
      <c r="BC47" s="19"/>
      <c r="BD47" s="19"/>
      <c r="BE47" s="19"/>
    </row>
    <row r="48" spans="1:57" x14ac:dyDescent="0.25">
      <c r="A48" s="9"/>
      <c r="B48" s="9"/>
      <c r="C48" s="38"/>
      <c r="D48" s="3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x14ac:dyDescent="0.25">
      <c r="A49" s="8"/>
      <c r="B49" s="8"/>
      <c r="C49" s="39"/>
      <c r="D49" s="3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x14ac:dyDescent="0.25">
      <c r="A50" s="7"/>
      <c r="B50" s="7"/>
      <c r="C50" s="40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</row>
    <row r="51" spans="1:16" x14ac:dyDescent="0.25">
      <c r="A51" s="6"/>
      <c r="B51" s="6"/>
      <c r="C51" s="25"/>
      <c r="D51" s="2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1:16" x14ac:dyDescent="0.25">
      <c r="A52" s="5"/>
      <c r="B52" s="5"/>
      <c r="C52" s="42"/>
      <c r="D52" s="43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</row>
    <row r="53" spans="1:16" x14ac:dyDescent="0.25">
      <c r="A53" s="2"/>
      <c r="B53" s="3"/>
      <c r="C53" s="45"/>
      <c r="D53" s="26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</row>
    <row r="54" spans="1:16" x14ac:dyDescent="0.25">
      <c r="A54" s="2"/>
      <c r="B54" s="2"/>
      <c r="C54" s="25"/>
      <c r="D54" s="2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</row>
    <row r="55" spans="1:16" x14ac:dyDescent="0.25">
      <c r="A55" s="2"/>
      <c r="B55" s="2"/>
      <c r="C55" s="25"/>
      <c r="D55" s="2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</row>
    <row r="56" spans="1:16" x14ac:dyDescent="0.25">
      <c r="A56" s="2"/>
      <c r="B56" s="2"/>
      <c r="C56" s="25"/>
      <c r="D56" s="2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</row>
    <row r="57" spans="1:16" x14ac:dyDescent="0.25">
      <c r="A57" s="2"/>
      <c r="B57" s="3"/>
      <c r="C57" s="45"/>
      <c r="D57" s="26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</row>
    <row r="58" spans="1:16" x14ac:dyDescent="0.25">
      <c r="A58" s="2"/>
      <c r="B58" s="3"/>
      <c r="C58" s="45"/>
      <c r="D58" s="26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1:16" x14ac:dyDescent="0.25">
      <c r="A59" s="2"/>
      <c r="B59" s="3"/>
      <c r="C59" s="45"/>
      <c r="D59" s="26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spans="1:16" x14ac:dyDescent="0.25">
      <c r="A60" s="2"/>
      <c r="B60" s="3"/>
      <c r="C60" s="45"/>
      <c r="D60" s="26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</row>
    <row r="61" spans="1:16" x14ac:dyDescent="0.25">
      <c r="A61" s="2"/>
      <c r="B61" s="3"/>
      <c r="C61" s="45"/>
      <c r="D61" s="26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</row>
    <row r="62" spans="1:16" x14ac:dyDescent="0.25">
      <c r="A62" s="2"/>
      <c r="B62" s="3"/>
      <c r="C62" s="45"/>
      <c r="D62" s="26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1:16" x14ac:dyDescent="0.25">
      <c r="A63" s="2"/>
      <c r="B63" s="3"/>
      <c r="C63" s="45"/>
      <c r="D63" s="26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</row>
    <row r="64" spans="1:16" x14ac:dyDescent="0.25">
      <c r="A64" s="2"/>
      <c r="B64" s="3"/>
      <c r="C64" s="45"/>
      <c r="D64" s="26"/>
    </row>
    <row r="65" spans="1:4" x14ac:dyDescent="0.25">
      <c r="A65" s="2"/>
      <c r="B65" s="3"/>
      <c r="C65" s="45"/>
      <c r="D65" s="26"/>
    </row>
    <row r="66" spans="1:4" x14ac:dyDescent="0.25">
      <c r="A66" s="2"/>
      <c r="B66" s="3"/>
      <c r="C66" s="45"/>
      <c r="D66" s="47"/>
    </row>
    <row r="67" spans="1:4" x14ac:dyDescent="0.25">
      <c r="A67" s="2"/>
      <c r="B67" s="4"/>
      <c r="C67" s="45"/>
      <c r="D67" s="47"/>
    </row>
    <row r="68" spans="1:4" x14ac:dyDescent="0.25">
      <c r="A68" s="2"/>
      <c r="B68" s="3"/>
      <c r="C68" s="45"/>
      <c r="D68" s="47"/>
    </row>
    <row r="69" spans="1:4" x14ac:dyDescent="0.25">
      <c r="A69" s="2"/>
      <c r="B69" s="3"/>
      <c r="C69" s="45"/>
      <c r="D69" s="47"/>
    </row>
    <row r="70" spans="1:4" x14ac:dyDescent="0.25">
      <c r="A70" s="2"/>
      <c r="B70" s="3"/>
      <c r="C70" s="45"/>
      <c r="D70" s="47"/>
    </row>
    <row r="71" spans="1:4" x14ac:dyDescent="0.25">
      <c r="A71" s="2"/>
      <c r="B71" s="3"/>
      <c r="C71" s="45"/>
      <c r="D71" s="47"/>
    </row>
    <row r="72" spans="1:4" x14ac:dyDescent="0.25">
      <c r="A72" s="2"/>
      <c r="B72" s="2"/>
      <c r="C72" s="25"/>
      <c r="D72" s="26"/>
    </row>
    <row r="73" spans="1:4" x14ac:dyDescent="0.25">
      <c r="A73" s="2"/>
      <c r="B73" s="2"/>
      <c r="C73" s="25"/>
      <c r="D73" s="26"/>
    </row>
    <row r="74" spans="1:4" x14ac:dyDescent="0.25">
      <c r="A74" s="2"/>
      <c r="B74" s="2"/>
      <c r="C74" s="25"/>
      <c r="D74" s="26"/>
    </row>
    <row r="75" spans="1:4" x14ac:dyDescent="0.25">
      <c r="A75" s="2"/>
      <c r="B75" s="2"/>
      <c r="C75" s="25"/>
      <c r="D75" s="26"/>
    </row>
    <row r="76" spans="1:4" x14ac:dyDescent="0.25">
      <c r="A76" s="2"/>
      <c r="B76" s="2"/>
      <c r="C76" s="25"/>
      <c r="D76" s="26"/>
    </row>
  </sheetData>
  <mergeCells count="1">
    <mergeCell ref="A7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CD8B2-C377-4FAA-B233-8F71E6B08908}">
  <dimension ref="A1:E38"/>
  <sheetViews>
    <sheetView tabSelected="1" topLeftCell="A10" workbookViewId="0">
      <selection activeCell="F29" sqref="F29"/>
    </sheetView>
  </sheetViews>
  <sheetFormatPr defaultRowHeight="15" x14ac:dyDescent="0.25"/>
  <cols>
    <col min="1" max="1" width="12.140625" customWidth="1"/>
    <col min="2" max="2" width="10.7109375" customWidth="1"/>
    <col min="3" max="3" width="11.42578125" customWidth="1"/>
    <col min="4" max="4" width="12.5703125" style="49" customWidth="1"/>
    <col min="5" max="5" width="11" style="50" customWidth="1"/>
  </cols>
  <sheetData>
    <row r="1" spans="1:5" ht="18.75" x14ac:dyDescent="0.3">
      <c r="A1" s="51" t="s">
        <v>22</v>
      </c>
    </row>
    <row r="2" spans="1:5" ht="18.75" x14ac:dyDescent="0.3">
      <c r="A2" s="51" t="s">
        <v>23</v>
      </c>
    </row>
    <row r="5" spans="1:5" x14ac:dyDescent="0.25">
      <c r="A5" s="52" t="s">
        <v>25</v>
      </c>
      <c r="B5" s="52"/>
      <c r="C5" s="52" t="s">
        <v>20</v>
      </c>
      <c r="D5" s="57"/>
      <c r="E5" s="55"/>
    </row>
    <row r="6" spans="1:5" x14ac:dyDescent="0.25">
      <c r="A6" s="53" t="s">
        <v>26</v>
      </c>
      <c r="B6" s="53" t="s">
        <v>24</v>
      </c>
      <c r="C6" s="54">
        <v>7.0000000000000007E-2</v>
      </c>
      <c r="D6" s="58" t="s">
        <v>21</v>
      </c>
      <c r="E6" s="56" t="s">
        <v>19</v>
      </c>
    </row>
    <row r="7" spans="1:5" x14ac:dyDescent="0.25">
      <c r="A7" s="48">
        <v>41751</v>
      </c>
      <c r="B7" s="48"/>
      <c r="C7" s="48"/>
      <c r="D7" s="49">
        <v>5000</v>
      </c>
      <c r="E7" s="50">
        <f>D7</f>
        <v>5000</v>
      </c>
    </row>
    <row r="8" spans="1:5" x14ac:dyDescent="0.25">
      <c r="A8" s="48">
        <v>41764</v>
      </c>
      <c r="B8" s="49">
        <f>A8-A7</f>
        <v>13</v>
      </c>
      <c r="C8" s="50">
        <f>(E7*$C$6)*(B8/365)</f>
        <v>12.465753424657535</v>
      </c>
      <c r="D8" s="49">
        <v>1925</v>
      </c>
      <c r="E8" s="50">
        <f>E7+D8+C8</f>
        <v>6937.4657534246571</v>
      </c>
    </row>
    <row r="9" spans="1:5" x14ac:dyDescent="0.25">
      <c r="A9" s="48">
        <v>41765</v>
      </c>
      <c r="B9" s="49">
        <f t="shared" ref="B9:B12" si="0">A9-A8</f>
        <v>1</v>
      </c>
      <c r="C9" s="50">
        <f>(E8*$C$6)*(B9/365)</f>
        <v>1.3304728842184277</v>
      </c>
      <c r="D9" s="49">
        <v>1100</v>
      </c>
      <c r="E9" s="50">
        <f t="shared" ref="E9:E12" si="1">E8+D9+C9</f>
        <v>8038.7962263088757</v>
      </c>
    </row>
    <row r="10" spans="1:5" x14ac:dyDescent="0.25">
      <c r="A10" s="48">
        <v>41779</v>
      </c>
      <c r="B10" s="49">
        <f t="shared" si="0"/>
        <v>14</v>
      </c>
      <c r="C10" s="50">
        <f>(E9*$C$6)*(B10/365)</f>
        <v>21.583617265158082</v>
      </c>
      <c r="D10" s="49">
        <v>2817</v>
      </c>
      <c r="E10" s="50">
        <f t="shared" si="1"/>
        <v>10877.379843574034</v>
      </c>
    </row>
    <row r="11" spans="1:5" x14ac:dyDescent="0.25">
      <c r="A11" s="48">
        <v>41794</v>
      </c>
      <c r="B11" s="49">
        <f t="shared" si="0"/>
        <v>15</v>
      </c>
      <c r="C11" s="50">
        <f>(E10*$C$6)*(B11/365)</f>
        <v>31.291092700692428</v>
      </c>
      <c r="D11" s="49">
        <v>1100</v>
      </c>
      <c r="E11" s="50">
        <f t="shared" si="1"/>
        <v>12008.670936274726</v>
      </c>
    </row>
    <row r="12" spans="1:5" x14ac:dyDescent="0.25">
      <c r="A12" s="48">
        <v>41820</v>
      </c>
      <c r="B12" s="49">
        <f t="shared" si="0"/>
        <v>26</v>
      </c>
      <c r="C12" s="50">
        <f>(E11*$C$6)*(B12/365)</f>
        <v>59.878852339780835</v>
      </c>
      <c r="D12" s="49">
        <v>0</v>
      </c>
      <c r="E12" s="50">
        <f t="shared" si="1"/>
        <v>12068.549788614508</v>
      </c>
    </row>
    <row r="13" spans="1:5" x14ac:dyDescent="0.25">
      <c r="A13" s="48"/>
      <c r="B13" s="48"/>
      <c r="C13" s="48"/>
    </row>
    <row r="14" spans="1:5" x14ac:dyDescent="0.25">
      <c r="A14" s="48">
        <v>41821</v>
      </c>
      <c r="B14" s="49">
        <v>1</v>
      </c>
      <c r="C14" s="50">
        <f>(E12*$C$6)*(B14/365)</f>
        <v>2.3145163978164813</v>
      </c>
      <c r="D14" s="49">
        <v>2100</v>
      </c>
      <c r="E14" s="50">
        <f>E12+D14+C14</f>
        <v>14170.864305012325</v>
      </c>
    </row>
    <row r="15" spans="1:5" x14ac:dyDescent="0.25">
      <c r="A15" s="48">
        <v>41827</v>
      </c>
      <c r="B15" s="49">
        <f t="shared" ref="B15:B21" si="2">A15-A14</f>
        <v>6</v>
      </c>
      <c r="C15" s="50">
        <f t="shared" ref="C15:C21" si="3">(E14*$C$6)*(B15/365)</f>
        <v>16.306200022205964</v>
      </c>
      <c r="D15" s="49">
        <v>1000</v>
      </c>
      <c r="E15" s="50">
        <f>E14+D15+C15</f>
        <v>15187.17050503453</v>
      </c>
    </row>
    <row r="16" spans="1:5" x14ac:dyDescent="0.25">
      <c r="A16" s="48">
        <v>41837</v>
      </c>
      <c r="B16" s="49">
        <f t="shared" si="2"/>
        <v>10</v>
      </c>
      <c r="C16" s="50">
        <f t="shared" si="3"/>
        <v>29.126080420614169</v>
      </c>
      <c r="D16" s="49">
        <v>3000</v>
      </c>
      <c r="E16" s="50">
        <f t="shared" ref="E16:E21" si="4">E15+D16+C16</f>
        <v>18216.296585455144</v>
      </c>
    </row>
    <row r="17" spans="1:5" x14ac:dyDescent="0.25">
      <c r="A17" s="48">
        <v>41870</v>
      </c>
      <c r="B17" s="49">
        <f t="shared" si="2"/>
        <v>33</v>
      </c>
      <c r="C17" s="50">
        <f t="shared" si="3"/>
        <v>115.286698938086</v>
      </c>
      <c r="D17" s="49">
        <v>3000</v>
      </c>
      <c r="E17" s="50">
        <f t="shared" si="4"/>
        <v>21331.583284393229</v>
      </c>
    </row>
    <row r="18" spans="1:5" x14ac:dyDescent="0.25">
      <c r="A18" s="48">
        <v>41877</v>
      </c>
      <c r="B18" s="49">
        <f t="shared" si="2"/>
        <v>7</v>
      </c>
      <c r="C18" s="50">
        <f t="shared" si="3"/>
        <v>28.636920025623791</v>
      </c>
      <c r="D18" s="49">
        <v>500</v>
      </c>
      <c r="E18" s="50">
        <f t="shared" si="4"/>
        <v>21860.220204418853</v>
      </c>
    </row>
    <row r="19" spans="1:5" x14ac:dyDescent="0.25">
      <c r="A19" s="48">
        <v>41897</v>
      </c>
      <c r="B19" s="49">
        <f t="shared" si="2"/>
        <v>20</v>
      </c>
      <c r="C19" s="50">
        <f t="shared" si="3"/>
        <v>83.847419962154504</v>
      </c>
      <c r="D19" s="49">
        <v>5000</v>
      </c>
      <c r="E19" s="50">
        <f t="shared" si="4"/>
        <v>26944.067624381008</v>
      </c>
    </row>
    <row r="20" spans="1:5" x14ac:dyDescent="0.25">
      <c r="A20" s="48">
        <v>41898</v>
      </c>
      <c r="B20" s="49">
        <f t="shared" si="2"/>
        <v>1</v>
      </c>
      <c r="C20" s="50">
        <f t="shared" si="3"/>
        <v>5.1673554348127961</v>
      </c>
      <c r="D20" s="49">
        <v>2817</v>
      </c>
      <c r="E20" s="50">
        <f t="shared" si="4"/>
        <v>29766.234979815821</v>
      </c>
    </row>
    <row r="21" spans="1:5" x14ac:dyDescent="0.25">
      <c r="A21" s="48">
        <v>42185</v>
      </c>
      <c r="B21" s="49">
        <f t="shared" si="2"/>
        <v>287</v>
      </c>
      <c r="C21" s="50">
        <f t="shared" si="3"/>
        <v>1638.3661938205476</v>
      </c>
      <c r="E21" s="50">
        <f t="shared" si="4"/>
        <v>31404.601173636369</v>
      </c>
    </row>
    <row r="22" spans="1:5" x14ac:dyDescent="0.25">
      <c r="A22" s="48"/>
      <c r="B22" s="48"/>
      <c r="C22" s="48"/>
    </row>
    <row r="23" spans="1:5" x14ac:dyDescent="0.25">
      <c r="A23" s="48">
        <v>42377</v>
      </c>
      <c r="B23" s="49">
        <f>A23-A21</f>
        <v>192</v>
      </c>
      <c r="C23" s="50">
        <f>(E21*$C$6)*(B23/365)</f>
        <v>1156.3776432155419</v>
      </c>
      <c r="D23" s="49">
        <v>1500</v>
      </c>
      <c r="E23" s="50">
        <f>E21+D23</f>
        <v>32904.601173636373</v>
      </c>
    </row>
    <row r="24" spans="1:5" x14ac:dyDescent="0.25">
      <c r="A24" s="48">
        <v>42551</v>
      </c>
      <c r="B24" s="49">
        <f>A24-A23</f>
        <v>174</v>
      </c>
      <c r="C24" s="50">
        <f>(E23*$C$6)*(B24/365)</f>
        <v>1098.022033684633</v>
      </c>
      <c r="E24" s="50">
        <f t="shared" ref="E24" si="5">E23+D24+C24</f>
        <v>34002.623207321005</v>
      </c>
    </row>
    <row r="26" spans="1:5" x14ac:dyDescent="0.25">
      <c r="A26" s="48">
        <v>42916</v>
      </c>
      <c r="B26" s="49">
        <f>A26-A24</f>
        <v>365</v>
      </c>
      <c r="C26" s="50">
        <f>(E24*$C$6)*(B26/365)</f>
        <v>2380.1836245124705</v>
      </c>
      <c r="E26" s="50">
        <f>E24+D26+C26</f>
        <v>36382.806831833477</v>
      </c>
    </row>
    <row r="28" spans="1:5" x14ac:dyDescent="0.25">
      <c r="A28" s="48">
        <v>43281</v>
      </c>
      <c r="B28" s="49">
        <f>A28-A26</f>
        <v>365</v>
      </c>
      <c r="C28" s="50">
        <f>(E26*$C$6)*(B28/365)</f>
        <v>2546.7964782283439</v>
      </c>
      <c r="E28" s="50">
        <f>E26+D28+C28</f>
        <v>38929.603310061822</v>
      </c>
    </row>
    <row r="30" spans="1:5" x14ac:dyDescent="0.25">
      <c r="A30" s="48">
        <v>43646</v>
      </c>
      <c r="B30" s="49">
        <f>A30-A28</f>
        <v>365</v>
      </c>
      <c r="C30" s="50">
        <f>(E28*$C$6)*(B30/365)</f>
        <v>2725.0722317043278</v>
      </c>
      <c r="E30" s="50">
        <f>E28+D30+C30</f>
        <v>41654.675541766148</v>
      </c>
    </row>
    <row r="32" spans="1:5" x14ac:dyDescent="0.25">
      <c r="A32" s="48">
        <v>43759</v>
      </c>
      <c r="B32" s="49">
        <f>A32-A30</f>
        <v>113</v>
      </c>
      <c r="C32" s="50">
        <f>(E30*$C$6)*(B32/365)</f>
        <v>902.70817406950755</v>
      </c>
      <c r="D32" s="49">
        <v>-5000</v>
      </c>
      <c r="E32" s="50">
        <f>E30+D32+C32</f>
        <v>37557.383715835655</v>
      </c>
    </row>
    <row r="33" spans="1:5" x14ac:dyDescent="0.25">
      <c r="A33" s="48">
        <v>43760</v>
      </c>
      <c r="B33" s="49">
        <f>A33-A32</f>
        <v>1</v>
      </c>
      <c r="C33" s="50">
        <f>(E32*$C$6)*(B33/365)</f>
        <v>7.2027859181054685</v>
      </c>
      <c r="D33" s="49">
        <v>-5000</v>
      </c>
      <c r="E33" s="50">
        <f>E32+D33+C33</f>
        <v>32564.586501753762</v>
      </c>
    </row>
    <row r="34" spans="1:5" x14ac:dyDescent="0.25">
      <c r="A34" s="48">
        <v>43861</v>
      </c>
      <c r="B34" s="49">
        <f>A34-A33</f>
        <v>101</v>
      </c>
      <c r="C34" s="50">
        <f>(E33*$C$6)*(B34/365)</f>
        <v>630.77157963670993</v>
      </c>
      <c r="D34" s="49">
        <v>-2170</v>
      </c>
      <c r="E34" s="50">
        <f>E33+D34+C34</f>
        <v>31025.35808139047</v>
      </c>
    </row>
    <row r="35" spans="1:5" x14ac:dyDescent="0.25">
      <c r="A35" s="48">
        <v>43910</v>
      </c>
      <c r="B35" s="49">
        <f>A35-A34</f>
        <v>49</v>
      </c>
      <c r="C35" s="50">
        <f>(E34*$C$6)*(B35/365)</f>
        <v>291.55336498402556</v>
      </c>
      <c r="D35" s="49">
        <v>-20000</v>
      </c>
      <c r="E35" s="50">
        <f>E34+D35+C35</f>
        <v>11316.911446374495</v>
      </c>
    </row>
    <row r="36" spans="1:5" x14ac:dyDescent="0.25">
      <c r="A36" s="48">
        <v>44008</v>
      </c>
      <c r="B36" s="49">
        <f>A36-A35</f>
        <v>98</v>
      </c>
      <c r="C36" s="50">
        <f>(E35*$C$6)*(B36/365)</f>
        <v>212.69592471816179</v>
      </c>
      <c r="D36" s="49">
        <v>-11316.91</v>
      </c>
      <c r="E36" s="50">
        <f>E35+D36+C36</f>
        <v>212.69737109265736</v>
      </c>
    </row>
    <row r="38" spans="1:5" x14ac:dyDescent="0.25">
      <c r="C38" s="59">
        <f>SUM(C7:C37)</f>
        <v>13996.985014308197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Alex</cp:lastModifiedBy>
  <dcterms:created xsi:type="dcterms:W3CDTF">2020-03-04T08:26:09Z</dcterms:created>
  <dcterms:modified xsi:type="dcterms:W3CDTF">2021-05-27T07:22:11Z</dcterms:modified>
</cp:coreProperties>
</file>