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arrow\Downloads\"/>
    </mc:Choice>
  </mc:AlternateContent>
  <xr:revisionPtr revIDLastSave="9" documentId="13_ncr:1_{048A30C9-D318-45E4-B9BA-946D4539CC50}" xr6:coauthVersionLast="47" xr6:coauthVersionMax="47" xr10:uidLastSave="{152E4843-1A8D-4253-A07D-26E3E7B486DB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1" i="1"/>
  <c r="F19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<sst xmlns="http://schemas.openxmlformats.org/spreadsheetml/2006/main" count="34" uniqueCount="29">
  <si>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</si>
  <si>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S &amp; J Clarke Superannuation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</si>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</sst>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L27" sqref="L27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>
      <c r="D5" s="1"/>
      <c r="E5" s="1"/>
      <c r="F5" s="15"/>
      <c r="G5" s="16"/>
      <c r="I5" s="17"/>
    </row>
    <row r="7" spans="1:14" s="20" customFormat="1" ht="25.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>
      <c r="F9" s="21"/>
    </row>
    <row r="10" spans="1:14">
      <c r="A10" s="16"/>
      <c r="B10" s="16"/>
      <c r="C10" s="16" t="s">
        <v>13</v>
      </c>
      <c r="G10" s="30" t="s">
        <v>14</v>
      </c>
      <c r="I10" s="31" t="s">
        <v>15</v>
      </c>
    </row>
    <row r="11" spans="1:14">
      <c r="A11" s="16"/>
      <c r="B11" s="16"/>
      <c r="C11" t="s">
        <v>16</v>
      </c>
      <c r="G11" s="34">
        <f>660*1.1</f>
        <v>726.00000000000011</v>
      </c>
      <c r="I11" s="9">
        <v>0</v>
      </c>
    </row>
    <row r="12" spans="1:14">
      <c r="A12" s="16"/>
      <c r="B12" s="16"/>
      <c r="C12" t="s">
        <v>17</v>
      </c>
      <c r="G12" s="34">
        <v>0</v>
      </c>
      <c r="I12" s="9">
        <f>+G12/11*0.75</f>
        <v>0</v>
      </c>
    </row>
    <row r="13" spans="1:14">
      <c r="C13" t="s">
        <v>18</v>
      </c>
      <c r="G13" s="34">
        <f>+(1100+100)*1.1</f>
        <v>1320</v>
      </c>
      <c r="I13" s="9">
        <v>0</v>
      </c>
    </row>
    <row r="14" spans="1:14">
      <c r="C14" t="s">
        <v>19</v>
      </c>
      <c r="G14" s="35">
        <f>780*1.1</f>
        <v>858.00000000000011</v>
      </c>
      <c r="I14" s="26">
        <f>+G14/11*0.75</f>
        <v>58.500000000000014</v>
      </c>
      <c r="K14" t="s">
        <v>20</v>
      </c>
      <c r="N14" s="32">
        <f>+G14/G15</f>
        <v>0.29545454545454547</v>
      </c>
    </row>
    <row r="15" spans="1:14">
      <c r="G15" s="21">
        <f>SUM(G11:G14)</f>
        <v>2904</v>
      </c>
      <c r="I15" s="21">
        <f>SUM(I11:I14)</f>
        <v>58.500000000000014</v>
      </c>
      <c r="K15" t="s">
        <v>21</v>
      </c>
      <c r="N15" s="36">
        <v>748</v>
      </c>
    </row>
    <row r="16" spans="1:14">
      <c r="A16" s="16"/>
      <c r="B16" s="16"/>
      <c r="C16" s="16"/>
      <c r="F16" s="21"/>
      <c r="K16" t="s">
        <v>22</v>
      </c>
      <c r="N16">
        <f>ROUND(N15-N17,0)</f>
        <v>527</v>
      </c>
    </row>
    <row r="17" spans="1:14">
      <c r="A17" s="25"/>
      <c r="B17" s="25"/>
      <c r="C17" s="16"/>
      <c r="F17" s="21"/>
      <c r="K17" t="s">
        <v>23</v>
      </c>
      <c r="N17">
        <f>ROUNDDOWN(N15*N14,0)</f>
        <v>221</v>
      </c>
    </row>
    <row r="18" spans="1:14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>
      <c r="C19" s="27">
        <v>44105</v>
      </c>
      <c r="E19" s="34">
        <v>520</v>
      </c>
      <c r="F19" s="34">
        <f>726-520</f>
        <v>206</v>
      </c>
      <c r="G19" s="28">
        <f>SUM(E19:F19)</f>
        <v>726</v>
      </c>
      <c r="I19" s="9">
        <f>+F19/11*0.75</f>
        <v>14.045454545454545</v>
      </c>
    </row>
    <row r="20" spans="1:14">
      <c r="C20" s="27">
        <v>44197</v>
      </c>
      <c r="E20" s="21">
        <f>+E19</f>
        <v>520</v>
      </c>
      <c r="F20" s="21">
        <f>+F19</f>
        <v>206</v>
      </c>
      <c r="G20" s="28">
        <f>SUM(E20:F20)</f>
        <v>726</v>
      </c>
      <c r="I20" s="9">
        <f>+F20/11*0.75</f>
        <v>14.045454545454545</v>
      </c>
    </row>
    <row r="21" spans="1:14">
      <c r="C21" s="27">
        <v>44287</v>
      </c>
      <c r="E21" s="21">
        <f>+E19</f>
        <v>520</v>
      </c>
      <c r="F21" s="21">
        <f>+F19</f>
        <v>206</v>
      </c>
      <c r="G21" s="28">
        <f>SUM(E21:F21)</f>
        <v>726</v>
      </c>
      <c r="I21" s="21">
        <f>+F21/11*0.75</f>
        <v>14.045454545454545</v>
      </c>
    </row>
    <row r="22" spans="1:14">
      <c r="C22" s="27">
        <v>44378</v>
      </c>
      <c r="E22" s="26">
        <f>+E19</f>
        <v>520</v>
      </c>
      <c r="F22" s="26">
        <f>+F19</f>
        <v>206</v>
      </c>
      <c r="G22" s="29">
        <f>SUM(E22:F22)</f>
        <v>726</v>
      </c>
      <c r="I22" s="26">
        <f>+F22/11*0.75</f>
        <v>14.045454545454545</v>
      </c>
    </row>
    <row r="23" spans="1:14">
      <c r="E23" s="28">
        <f t="shared" ref="E23:G23" si="0">SUM(E19:E22)</f>
        <v>2080</v>
      </c>
      <c r="F23" s="28">
        <f t="shared" si="0"/>
        <v>824</v>
      </c>
      <c r="G23" s="28">
        <f t="shared" si="0"/>
        <v>2904</v>
      </c>
      <c r="I23" s="28">
        <f>SUM(I19:I22)</f>
        <v>56.18181818181818</v>
      </c>
    </row>
    <row r="24" spans="1:14">
      <c r="F24" s="21"/>
    </row>
    <row r="25" spans="1:14">
      <c r="C25" s="25" t="s">
        <v>26</v>
      </c>
      <c r="F25" s="23"/>
    </row>
    <row r="26" spans="1:14">
      <c r="C26" t="s">
        <v>27</v>
      </c>
      <c r="G26" s="28">
        <f>+G11</f>
        <v>726.00000000000011</v>
      </c>
    </row>
    <row r="27" spans="1:14">
      <c r="C27" t="s">
        <v>28</v>
      </c>
      <c r="F27" s="23"/>
      <c r="G27" s="28">
        <f>+G12</f>
        <v>0</v>
      </c>
      <c r="I27" s="9">
        <f>+G27/11*0.75</f>
        <v>0</v>
      </c>
    </row>
    <row r="28" spans="1:14">
      <c r="C28" t="s">
        <v>22</v>
      </c>
      <c r="F28" s="24"/>
      <c r="G28" s="28">
        <f>+G13-E23</f>
        <v>-760</v>
      </c>
    </row>
    <row r="29" spans="1:14">
      <c r="C29" t="s">
        <v>23</v>
      </c>
      <c r="F29" s="21"/>
      <c r="G29" s="29">
        <f>+G14-F23</f>
        <v>34.000000000000114</v>
      </c>
      <c r="I29" s="26">
        <f>+G29/11*0.75</f>
        <v>2.3181818181818259</v>
      </c>
    </row>
    <row r="30" spans="1:14">
      <c r="G30" s="28">
        <f>SUM(G26:G29)</f>
        <v>2.2737367544323206E-13</v>
      </c>
      <c r="I30" s="9">
        <f>SUM(I26:I29)</f>
        <v>2.3181818181818259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40365D-A46C-4308-A9C3-C32B8ACDD824}"/>
</file>

<file path=customXml/itemProps2.xml><?xml version="1.0" encoding="utf-8"?>
<ds:datastoreItem xmlns:ds="http://schemas.openxmlformats.org/officeDocument/2006/customXml" ds:itemID="{26BB202B-064B-48CA-9F27-0C4AD665B03D}"/>
</file>

<file path=customXml/itemProps3.xml><?xml version="1.0" encoding="utf-8"?>
<ds:datastoreItem xmlns:ds="http://schemas.openxmlformats.org/officeDocument/2006/customXml" ds:itemID="{D1550C89-3EDE-4F27-8633-588B6EB4A6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2022-06-23T01:27:10Z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255200</vt:r8>
  </property>
  <property fmtid="{D5CDD505-2E9C-101B-9397-08002B2CF9AE}" pid="4" name="MediaServiceImageTags">
    <vt:lpwstr/>
  </property>
</Properties>
</file>