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LAJS/2022/Workpapers/5. Investments/Managed funds &amp; UT's/"/>
    </mc:Choice>
  </mc:AlternateContent>
  <xr:revisionPtr revIDLastSave="101" documentId="13_ncr:1_{2FD03A59-5A6A-4B11-9CFF-B685524763CA}" xr6:coauthVersionLast="47" xr6:coauthVersionMax="47" xr10:uidLastSave="{79E1D03B-1E96-458C-9D44-1752D74713AC}"/>
  <bookViews>
    <workbookView xWindow="2868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F11" i="1"/>
  <c r="H43" i="1" l="1"/>
  <c r="F43" i="1" l="1"/>
  <c r="G43" i="1"/>
  <c r="E43" i="1"/>
  <c r="I43" i="1" l="1"/>
  <c r="F12" i="1"/>
  <c r="I12" i="1" l="1"/>
  <c r="F14" i="1"/>
  <c r="I14" i="1" s="1"/>
</calcChain>
</file>

<file path=xl/sharedStrings.xml><?xml version="1.0" encoding="utf-8"?>
<sst xmlns="http://schemas.openxmlformats.org/spreadsheetml/2006/main" count="51" uniqueCount="51">
  <si>
    <t>Client:</t>
  </si>
  <si>
    <t>S &amp; J CLARKE SUPERANNUATION FUND</t>
  </si>
  <si>
    <t>W/P:</t>
  </si>
  <si>
    <t>Initials</t>
  </si>
  <si>
    <t>Date</t>
  </si>
  <si>
    <t>BT WRAP INVESTMENT RECONCILIATION</t>
  </si>
  <si>
    <t xml:space="preserve">Prep by: </t>
  </si>
  <si>
    <t>CM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</si>
  <si>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</si>
  <si>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</si>
  <si>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</si>
  <si>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</si>
  <si>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</si>
  <si>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</si>
  <si>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</si>
  <si>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Market value of Mgd Funds per BT Portfolio Report</t>
  </si>
  <si>
    <t>Market value per accounts</t>
  </si>
  <si>
    <t>Variance - not material</t>
  </si>
  <si>
    <t>Variance % =</t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</si>
  <si>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</si>
  <si>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Total Variance % =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</si>
  <si>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</si>
  <si>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</si>
  <si>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</si>
  <si>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</si>
  <si>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</si>
  <si>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</si>
  <si>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Dist Rec</t>
  </si>
  <si>
    <t>Non-cash</t>
  </si>
  <si>
    <t>Variance</t>
  </si>
  <si>
    <t>(per BT)</t>
  </si>
  <si>
    <t>attribution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</si>
  <si>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</si>
  <si>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</si>
  <si>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</si>
  <si>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</si>
  <si>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</si>
  <si>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</si>
  <si>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</si>
  <si>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</si>
  <si>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FSF5774AU - Baillie Gilford</t>
  </si>
  <si>
    <t>IOF0046 - Janus Henderson</t>
  </si>
  <si>
    <t>MAQ0464AU - Arrowstreet Global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</si>
  <si>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</si>
  <si>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</si>
  <si>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</si>
  <si>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</si>
  <si>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</si>
  <si>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PLA0001 - Platinum European</t>
  </si>
  <si>
    <t>SCH0028 - Schroder</t>
  </si>
  <si>
    <t>WHT8435 - Hyperion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</si>
</sst>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0.000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165" fontId="0" fillId="0" borderId="0" xfId="3" applyFont="1"/>
    <xf numFmtId="164" fontId="0" fillId="0" borderId="6" xfId="1" applyFont="1" applyBorder="1"/>
    <xf numFmtId="167" fontId="0" fillId="0" borderId="0" xfId="4" applyNumberFormat="1" applyFont="1"/>
    <xf numFmtId="0" fontId="4" fillId="0" borderId="0" xfId="0" applyFont="1" applyAlignment="1">
      <alignment vertical="center"/>
    </xf>
    <xf numFmtId="165" fontId="0" fillId="0" borderId="0" xfId="12" applyFont="1"/>
    <xf numFmtId="0" fontId="8" fillId="0" borderId="0" xfId="0" applyFont="1"/>
    <xf numFmtId="167" fontId="8" fillId="0" borderId="0" xfId="0" applyNumberFormat="1" applyFont="1"/>
    <xf numFmtId="165" fontId="0" fillId="0" borderId="7" xfId="0" applyNumberFormat="1" applyBorder="1"/>
    <xf numFmtId="0" fontId="9" fillId="0" borderId="0" xfId="0" applyFont="1" applyAlignment="1">
      <alignment horizontal="center"/>
    </xf>
    <xf numFmtId="16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165" fontId="0" fillId="0" borderId="6" xfId="12" applyFont="1" applyBorder="1"/>
    <xf numFmtId="164" fontId="10" fillId="0" borderId="6" xfId="7" applyFont="1" applyBorder="1"/>
    <xf numFmtId="164" fontId="8" fillId="0" borderId="0" xfId="1" applyFont="1"/>
    <xf numFmtId="164" fontId="12" fillId="0" borderId="0" xfId="11" applyFont="1" applyAlignment="1">
      <alignment horizontal="center"/>
    </xf>
    <xf numFmtId="164" fontId="8" fillId="0" borderId="0" xfId="0" applyNumberFormat="1" applyFont="1"/>
    <xf numFmtId="165" fontId="8" fillId="0" borderId="7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44"/>
  <sheetViews>
    <sheetView tabSelected="1" workbookViewId="0">
      <selection activeCell="G10" sqref="G10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9" bestFit="1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25" t="s">
        <v>0</v>
      </c>
      <c r="B1" s="1"/>
      <c r="C1" s="2" t="s">
        <v>1</v>
      </c>
      <c r="F1" s="3"/>
      <c r="H1" s="4" t="s">
        <v>2</v>
      </c>
      <c r="I1" s="4"/>
    </row>
    <row r="2" spans="1:9" ht="18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9" ht="18">
      <c r="A3" s="1" t="s">
        <v>5</v>
      </c>
      <c r="C3" s="8"/>
      <c r="G3" s="10" t="s">
        <v>6</v>
      </c>
      <c r="H3" s="11" t="s">
        <v>7</v>
      </c>
      <c r="I3" s="12">
        <v>44838</v>
      </c>
    </row>
    <row r="4" spans="1:9" ht="18">
      <c r="A4" s="13" t="s">
        <v>8</v>
      </c>
      <c r="C4" s="14">
        <v>44742</v>
      </c>
      <c r="D4" s="1"/>
      <c r="E4" s="1"/>
      <c r="F4" s="15"/>
      <c r="G4" s="10" t="s">
        <v>9</v>
      </c>
      <c r="H4" s="11" t="s">
        <v>10</v>
      </c>
      <c r="I4" s="12">
        <v>44838</v>
      </c>
    </row>
    <row r="5" spans="1:9" ht="18">
      <c r="D5" s="1"/>
      <c r="E5" s="1"/>
      <c r="F5" s="15"/>
      <c r="G5" s="16"/>
      <c r="I5" s="17"/>
    </row>
    <row r="7" spans="1:9" s="20" customFormat="1" ht="25.5">
      <c r="A7" s="18" t="s">
        <v>11</v>
      </c>
      <c r="B7" s="39" t="s">
        <v>12</v>
      </c>
      <c r="C7" s="40"/>
      <c r="D7" s="40"/>
      <c r="E7" s="41"/>
      <c r="F7" s="19" t="s">
        <v>13</v>
      </c>
      <c r="G7" s="39" t="s">
        <v>14</v>
      </c>
      <c r="H7" s="42"/>
      <c r="I7" s="43"/>
    </row>
    <row r="9" spans="1:9">
      <c r="F9" s="21"/>
    </row>
    <row r="10" spans="1:9">
      <c r="C10" t="s">
        <v>15</v>
      </c>
      <c r="F10" s="21">
        <v>2181644.25</v>
      </c>
    </row>
    <row r="11" spans="1:9">
      <c r="C11" t="s">
        <v>16</v>
      </c>
      <c r="F11" s="23">
        <f>2069543.45+109828.56</f>
        <v>2179372.0099999998</v>
      </c>
    </row>
    <row r="12" spans="1:9">
      <c r="C12" t="s">
        <v>17</v>
      </c>
      <c r="F12" s="9">
        <f>+F10-F11</f>
        <v>2272.2400000002235</v>
      </c>
      <c r="H12" t="s">
        <v>18</v>
      </c>
      <c r="I12" s="24">
        <f>+F12/F11</f>
        <v>1.0426122706789392E-3</v>
      </c>
    </row>
    <row r="13" spans="1:9">
      <c r="C13" t="s">
        <v>19</v>
      </c>
      <c r="D13" s="27"/>
      <c r="E13" s="27"/>
      <c r="F13" s="34"/>
    </row>
    <row r="14" spans="1:9">
      <c r="F14" s="35">
        <f>SUM(F12:F13)</f>
        <v>2272.2400000002235</v>
      </c>
      <c r="H14" s="27" t="s">
        <v>20</v>
      </c>
      <c r="I14" s="28">
        <f>+F14/F11</f>
        <v>1.0426122706789392E-3</v>
      </c>
    </row>
    <row r="15" spans="1:9">
      <c r="F15" s="35"/>
      <c r="H15" s="27"/>
      <c r="I15" s="28"/>
    </row>
    <row r="16" spans="1:9">
      <c r="C16" t="s">
        <v>21</v>
      </c>
      <c r="F16" s="35"/>
      <c r="H16" s="27"/>
      <c r="I16" s="28"/>
    </row>
    <row r="17" spans="3:9">
      <c r="C17" t="s">
        <v>22</v>
      </c>
      <c r="F17" s="35"/>
      <c r="H17" s="27"/>
      <c r="I17" s="28"/>
    </row>
    <row r="18" spans="3:9">
      <c r="C18" t="s">
        <v>23</v>
      </c>
      <c r="F18" s="35"/>
      <c r="H18" s="27"/>
      <c r="I18" s="28"/>
    </row>
    <row r="19" spans="3:9">
      <c r="F19" s="35"/>
      <c r="H19" s="27"/>
      <c r="I19" s="28"/>
    </row>
    <row r="21" spans="3:9">
      <c r="C21" s="32" t="s">
        <v>24</v>
      </c>
      <c r="E21" s="30" t="s">
        <v>25</v>
      </c>
      <c r="F21" s="30" t="s">
        <v>26</v>
      </c>
      <c r="G21" s="31" t="s">
        <v>27</v>
      </c>
      <c r="H21" s="30" t="s">
        <v>28</v>
      </c>
      <c r="I21" s="36" t="s">
        <v>29</v>
      </c>
    </row>
    <row r="22" spans="3:9">
      <c r="C22" s="32"/>
      <c r="E22" s="30"/>
      <c r="F22" s="30"/>
      <c r="G22" s="31" t="s">
        <v>30</v>
      </c>
      <c r="H22" s="30" t="s">
        <v>31</v>
      </c>
      <c r="I22" s="36"/>
    </row>
    <row r="23" spans="3:9">
      <c r="C23" t="s">
        <v>32</v>
      </c>
      <c r="E23" s="26">
        <v>114563.18</v>
      </c>
      <c r="F23" s="26">
        <v>114566.88</v>
      </c>
      <c r="G23" s="26">
        <v>215.82</v>
      </c>
      <c r="H23" s="22"/>
      <c r="I23" s="37">
        <f>+E23-F23</f>
        <v>-3.7000000000116415</v>
      </c>
    </row>
    <row r="24" spans="3:9">
      <c r="C24" t="s">
        <v>33</v>
      </c>
      <c r="E24" s="26">
        <v>119849.93</v>
      </c>
      <c r="F24" s="26">
        <v>119833.59</v>
      </c>
      <c r="G24" s="26">
        <v>6492.54</v>
      </c>
      <c r="H24" s="22"/>
      <c r="I24" s="37">
        <f t="shared" ref="I24:I41" si="0">+E24-F24</f>
        <v>16.339999999996508</v>
      </c>
    </row>
    <row r="25" spans="3:9">
      <c r="C25" t="s">
        <v>34</v>
      </c>
      <c r="E25" s="26">
        <v>149798.38</v>
      </c>
      <c r="F25" s="26">
        <v>149748.07</v>
      </c>
      <c r="G25" s="26">
        <v>15997.45</v>
      </c>
      <c r="H25" s="22"/>
      <c r="I25" s="37">
        <f t="shared" si="0"/>
        <v>50.309999999997672</v>
      </c>
    </row>
    <row r="26" spans="3:9">
      <c r="C26" t="s">
        <v>35</v>
      </c>
      <c r="E26" s="26">
        <v>148094.98000000001</v>
      </c>
      <c r="F26" s="26">
        <v>148092.70000000001</v>
      </c>
      <c r="G26" s="26">
        <v>5730.23</v>
      </c>
      <c r="H26" s="22"/>
      <c r="I26" s="37">
        <f t="shared" si="0"/>
        <v>2.2799999999988358</v>
      </c>
    </row>
    <row r="27" spans="3:9">
      <c r="C27" t="s">
        <v>36</v>
      </c>
      <c r="E27" s="26">
        <v>109828.56</v>
      </c>
      <c r="F27" s="26">
        <v>109835.79</v>
      </c>
      <c r="G27" s="26">
        <v>1554.83</v>
      </c>
      <c r="H27" s="22"/>
      <c r="I27" s="37">
        <f t="shared" si="0"/>
        <v>-7.2299999999959255</v>
      </c>
    </row>
    <row r="28" spans="3:9">
      <c r="C28" t="s">
        <v>37</v>
      </c>
      <c r="E28" s="26">
        <v>61673.04</v>
      </c>
      <c r="F28" s="26">
        <v>61667.77</v>
      </c>
      <c r="G28" s="26">
        <v>185.56</v>
      </c>
      <c r="H28" s="22"/>
      <c r="I28" s="37">
        <f t="shared" si="0"/>
        <v>5.2700000000040745</v>
      </c>
    </row>
    <row r="29" spans="3:9">
      <c r="C29" t="s">
        <v>38</v>
      </c>
      <c r="E29" s="26">
        <v>91404.21</v>
      </c>
      <c r="F29" s="26">
        <v>91390.25</v>
      </c>
      <c r="G29" s="26">
        <v>8343.15</v>
      </c>
      <c r="H29" s="22"/>
      <c r="I29" s="37">
        <f t="shared" si="0"/>
        <v>13.960000000006403</v>
      </c>
    </row>
    <row r="30" spans="3:9">
      <c r="C30" t="s">
        <v>39</v>
      </c>
      <c r="E30" s="26">
        <v>168231.9</v>
      </c>
      <c r="F30" s="26">
        <v>168205.94</v>
      </c>
      <c r="G30" s="26">
        <v>17565.689999999999</v>
      </c>
      <c r="H30" s="22"/>
      <c r="I30" s="37">
        <f t="shared" si="0"/>
        <v>25.959999999991851</v>
      </c>
    </row>
    <row r="31" spans="3:9">
      <c r="C31" t="s">
        <v>40</v>
      </c>
      <c r="E31" s="26">
        <v>10427.370000000001</v>
      </c>
      <c r="F31" s="26">
        <v>10427.370000000001</v>
      </c>
      <c r="G31" s="26">
        <v>23.2</v>
      </c>
      <c r="H31" s="22"/>
      <c r="I31" s="37">
        <f t="shared" si="0"/>
        <v>0</v>
      </c>
    </row>
    <row r="32" spans="3:9">
      <c r="C32" t="s">
        <v>41</v>
      </c>
      <c r="E32" s="26">
        <v>141861.95000000001</v>
      </c>
      <c r="F32" s="26">
        <v>141861.95000000001</v>
      </c>
      <c r="G32" s="26"/>
      <c r="H32" s="22"/>
      <c r="I32" s="37">
        <f t="shared" si="0"/>
        <v>0</v>
      </c>
    </row>
    <row r="33" spans="3:9">
      <c r="C33" t="s">
        <v>42</v>
      </c>
      <c r="E33" s="26">
        <v>13850.12</v>
      </c>
      <c r="F33" s="26">
        <v>13849.19</v>
      </c>
      <c r="G33" s="26">
        <v>825.67</v>
      </c>
      <c r="H33" s="22"/>
      <c r="I33" s="37">
        <f t="shared" si="0"/>
        <v>0.93000000000029104</v>
      </c>
    </row>
    <row r="34" spans="3:9">
      <c r="C34" t="s">
        <v>43</v>
      </c>
      <c r="E34" s="26">
        <v>171925.6</v>
      </c>
      <c r="F34" s="26">
        <v>171925.6</v>
      </c>
      <c r="G34" s="26">
        <v>4147.45</v>
      </c>
      <c r="H34" s="22">
        <v>296.51</v>
      </c>
      <c r="I34" s="37">
        <f t="shared" si="0"/>
        <v>0</v>
      </c>
    </row>
    <row r="35" spans="3:9">
      <c r="C35" t="s">
        <v>44</v>
      </c>
      <c r="E35" s="26">
        <v>159548.65</v>
      </c>
      <c r="F35" s="26">
        <v>159548.65</v>
      </c>
      <c r="G35" s="26">
        <v>3127.46</v>
      </c>
      <c r="H35" s="22"/>
      <c r="I35" s="37">
        <f t="shared" si="0"/>
        <v>0</v>
      </c>
    </row>
    <row r="36" spans="3:9">
      <c r="C36" t="s">
        <v>45</v>
      </c>
      <c r="E36" s="26">
        <v>121369.51</v>
      </c>
      <c r="F36" s="26">
        <v>121369.51</v>
      </c>
      <c r="G36" s="26">
        <v>15520.16</v>
      </c>
      <c r="H36" s="22"/>
      <c r="I36" s="37">
        <f t="shared" si="0"/>
        <v>0</v>
      </c>
    </row>
    <row r="37" spans="3:9">
      <c r="C37" t="s">
        <v>46</v>
      </c>
      <c r="E37" s="26">
        <v>40542.910000000003</v>
      </c>
      <c r="F37" s="26">
        <v>40531.11</v>
      </c>
      <c r="G37" s="26">
        <v>3818</v>
      </c>
      <c r="H37" s="22"/>
      <c r="I37" s="37">
        <f t="shared" si="0"/>
        <v>11.80000000000291</v>
      </c>
    </row>
    <row r="38" spans="3:9">
      <c r="C38" t="s">
        <v>47</v>
      </c>
      <c r="E38" s="26">
        <v>163151.35999999999</v>
      </c>
      <c r="F38" s="26">
        <v>163151.19</v>
      </c>
      <c r="G38" s="26">
        <v>86.7</v>
      </c>
      <c r="H38" s="22"/>
      <c r="I38" s="37">
        <f t="shared" si="0"/>
        <v>0.16999999998370185</v>
      </c>
    </row>
    <row r="39" spans="3:9">
      <c r="C39" t="s">
        <v>48</v>
      </c>
      <c r="E39" s="26">
        <v>132654.06</v>
      </c>
      <c r="F39" s="26">
        <v>132613.79</v>
      </c>
      <c r="G39" s="26">
        <v>19350.919999999998</v>
      </c>
      <c r="H39" s="22"/>
      <c r="I39" s="37">
        <f t="shared" si="0"/>
        <v>40.269999999989523</v>
      </c>
    </row>
    <row r="40" spans="3:9">
      <c r="C40" t="s">
        <v>49</v>
      </c>
      <c r="E40" s="26">
        <v>147495.96</v>
      </c>
      <c r="F40" s="26">
        <v>147495.53</v>
      </c>
      <c r="G40" s="26">
        <v>667.52</v>
      </c>
      <c r="H40" s="22"/>
      <c r="I40" s="37">
        <f t="shared" si="0"/>
        <v>0.42999999999301508</v>
      </c>
    </row>
    <row r="41" spans="3:9">
      <c r="C41" t="s">
        <v>50</v>
      </c>
      <c r="E41" s="26">
        <v>113100.34</v>
      </c>
      <c r="F41" s="26">
        <v>115529.37</v>
      </c>
      <c r="G41" s="26"/>
      <c r="H41" s="22"/>
      <c r="I41" s="37">
        <f t="shared" si="0"/>
        <v>-2429.0299999999988</v>
      </c>
    </row>
    <row r="42" spans="3:9">
      <c r="E42" s="33"/>
      <c r="F42" s="33"/>
      <c r="G42" s="33"/>
      <c r="H42" s="22"/>
      <c r="I42" s="37"/>
    </row>
    <row r="43" spans="3:9" ht="15.75" thickBot="1">
      <c r="E43" s="29">
        <f>SUM(E23:E42)</f>
        <v>2179372.0099999998</v>
      </c>
      <c r="F43" s="29">
        <f>SUM(F23:F42)</f>
        <v>2181644.25</v>
      </c>
      <c r="G43" s="29">
        <f>SUM(G23:G42)</f>
        <v>103652.34999999999</v>
      </c>
      <c r="H43" s="29">
        <f>SUM(H23:H42)</f>
        <v>296.51</v>
      </c>
      <c r="I43" s="38">
        <f>SUM(I23:I42)</f>
        <v>-2272.2400000000416</v>
      </c>
    </row>
    <row r="44" spans="3:9" ht="15.75" thickTop="1">
      <c r="E44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C6379F-F6AB-43C9-B8DC-247954B5C8AA}"/>
</file>

<file path=customXml/itemProps2.xml><?xml version="1.0" encoding="utf-8"?>
<ds:datastoreItem xmlns:ds="http://schemas.openxmlformats.org/officeDocument/2006/customXml" ds:itemID="{A5ECC9FE-EE9B-4F42-82EC-295BBE942EB8}"/>
</file>

<file path=customXml/itemProps3.xml><?xml version="1.0" encoding="utf-8"?>
<ds:datastoreItem xmlns:ds="http://schemas.openxmlformats.org/officeDocument/2006/customXml" ds:itemID="{B5E965A9-28E3-4775-829F-0CD72EB4EE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2022-10-05T06:42:21Z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255800</vt:r8>
  </property>
  <property fmtid="{D5CDD505-2E9C-101B-9397-08002B2CF9AE}" pid="4" name="MediaServiceImageTags">
    <vt:lpwstr/>
  </property>
</Properties>
</file>