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UCC\2020\Workpapers\5. Investments\Managed funds &amp; UT's\"/>
    </mc:Choice>
  </mc:AlternateContent>
  <xr:revisionPtr revIDLastSave="0" documentId="13_ncr:1_{F84A3EE2-38F3-4B66-B169-1C854B6DE313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E24" i="1" l="1"/>
  <c r="F24" i="1" s="1"/>
  <c r="E23" i="1"/>
  <c r="F23" i="1" s="1"/>
  <c r="E22" i="1"/>
  <c r="F22" i="1" s="1"/>
  <c r="F25" i="1" s="1"/>
  <c r="F13" i="1" l="1"/>
  <c r="F16" i="1" s="1"/>
  <c r="I16" i="1" l="1"/>
  <c r="I17" i="1"/>
</calcChain>
</file>

<file path=xl/sharedStrings.xml><?xml version="1.0" encoding="utf-8"?>
<sst xmlns="http://schemas.openxmlformats.org/spreadsheetml/2006/main" count="33" uniqueCount="33">
  <si>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</si>
  <si>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</si>
  <si>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</si>
  <si>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</si>
  <si>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</si>
  <si>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</si>
  <si>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</si>
  <si>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</si>
  <si>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</si>
  <si>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</si>
  <si>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</si>
  <si>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RECONCILIATION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</si>
  <si>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</si>
  <si>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</si>
  <si>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</si>
  <si>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</si>
  <si>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</si>
  <si>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</si>
  <si>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Distributions receivable</t>
    </r>
  </si>
  <si>
    <t>Post Distribution Value</t>
  </si>
  <si>
    <t>CM</t>
  </si>
  <si>
    <t>Total Variance % =</t>
  </si>
  <si>
    <t xml:space="preserve">The Cumbulum Superannuation Fund </t>
  </si>
  <si>
    <t>Distribution Variance</t>
  </si>
  <si>
    <t>Fund</t>
  </si>
  <si>
    <t>BT Report</t>
  </si>
  <si>
    <t>Fund Rec</t>
  </si>
  <si>
    <t>Variance</t>
  </si>
  <si>
    <t>AMP</t>
  </si>
  <si>
    <t>MGE1</t>
  </si>
  <si>
    <t>SCH</t>
  </si>
  <si>
    <t>DB</t>
  </si>
  <si>
    <t xml:space="preserve"> Add back non cash distributions [see below]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</si>
</sst>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9" fillId="0" borderId="0" xfId="0" applyFont="1"/>
    <xf numFmtId="44" fontId="9" fillId="0" borderId="0" xfId="1" applyNumberFormat="1" applyFont="1"/>
    <xf numFmtId="165" fontId="9" fillId="0" borderId="0" xfId="0" applyNumberFormat="1" applyFont="1"/>
    <xf numFmtId="0" fontId="10" fillId="0" borderId="0" xfId="0" applyFont="1"/>
    <xf numFmtId="44" fontId="10" fillId="0" borderId="0" xfId="1" applyFont="1"/>
    <xf numFmtId="44" fontId="0" fillId="0" borderId="7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6" xr:uid="{FD115B7C-449A-4FC7-B1E3-26C0BD1155FD}"/>
    <cellStyle name="Currency" xfId="1" builtinId="4"/>
    <cellStyle name="Currency 2" xfId="5" xr:uid="{D427E668-1144-496A-9CC2-5D42A273631B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6"/>
  <sheetViews>
    <sheetView tabSelected="1" workbookViewId="0">
      <selection activeCell="C17" sqref="C17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8" width="18.42578125" customWidth="1"/>
    <col min="9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20</v>
      </c>
      <c r="I3" s="16">
        <v>44119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31</v>
      </c>
      <c r="I4" s="16">
        <v>44124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8" t="s">
        <v>8</v>
      </c>
      <c r="C7" s="39"/>
      <c r="D7" s="39"/>
      <c r="E7" s="40"/>
      <c r="F7" s="24" t="s">
        <v>9</v>
      </c>
      <c r="G7" s="38" t="s">
        <v>10</v>
      </c>
      <c r="H7" s="41"/>
      <c r="I7" s="42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C10" t="s">
        <v>15</v>
      </c>
      <c r="F10" s="13">
        <v>298598.76</v>
      </c>
      <c r="H10" t="s">
        <v>14</v>
      </c>
    </row>
    <row r="11" spans="1:10" x14ac:dyDescent="0.25">
      <c r="C11" t="s">
        <v>17</v>
      </c>
      <c r="F11" s="13">
        <v>8347.7900000000009</v>
      </c>
    </row>
    <row r="12" spans="1:10" x14ac:dyDescent="0.25">
      <c r="C12" t="s">
        <v>18</v>
      </c>
      <c r="F12" s="29">
        <v>11806.64</v>
      </c>
    </row>
    <row r="13" spans="1:10" x14ac:dyDescent="0.25">
      <c r="C13" s="26" t="s">
        <v>19</v>
      </c>
      <c r="D13" s="26"/>
      <c r="E13" s="26"/>
      <c r="F13" s="27">
        <f>+F10-F11-F12</f>
        <v>278444.33</v>
      </c>
    </row>
    <row r="14" spans="1:10" s="30" customFormat="1" x14ac:dyDescent="0.25">
      <c r="C14" s="26"/>
      <c r="D14" s="26"/>
      <c r="E14" s="26"/>
      <c r="F14" s="27"/>
    </row>
    <row r="15" spans="1:10" x14ac:dyDescent="0.25">
      <c r="C15" s="26" t="s">
        <v>12</v>
      </c>
      <c r="D15" s="26"/>
      <c r="E15" s="26"/>
      <c r="F15" s="29">
        <v>279215.27</v>
      </c>
    </row>
    <row r="16" spans="1:10" x14ac:dyDescent="0.25">
      <c r="C16" s="21" t="s">
        <v>13</v>
      </c>
      <c r="F16" s="13">
        <f>+F13-F15</f>
        <v>-770.94000000000233</v>
      </c>
      <c r="H16" s="30" t="s">
        <v>16</v>
      </c>
      <c r="I16" s="31">
        <f>+F16/F15</f>
        <v>-2.7610954085713229E-3</v>
      </c>
    </row>
    <row r="17" spans="3:9" x14ac:dyDescent="0.25">
      <c r="C17" s="32" t="s">
        <v>32</v>
      </c>
      <c r="E17" s="32"/>
      <c r="F17" s="33">
        <f>F16+F25</f>
        <v>-22.890000000002374</v>
      </c>
      <c r="G17" s="32"/>
      <c r="H17" s="32" t="s">
        <v>21</v>
      </c>
      <c r="I17" s="34">
        <f>F17/F15</f>
        <v>-8.1979757052694048E-5</v>
      </c>
    </row>
    <row r="20" spans="3:9" x14ac:dyDescent="0.25">
      <c r="C20" s="35" t="s">
        <v>23</v>
      </c>
      <c r="D20" s="35"/>
      <c r="E20" s="35"/>
      <c r="F20" s="36"/>
    </row>
    <row r="21" spans="3:9" x14ac:dyDescent="0.25">
      <c r="C21" s="35" t="s">
        <v>24</v>
      </c>
      <c r="D21" s="35" t="s">
        <v>25</v>
      </c>
      <c r="E21" s="35" t="s">
        <v>26</v>
      </c>
      <c r="F21" s="36" t="s">
        <v>27</v>
      </c>
    </row>
    <row r="22" spans="3:9" x14ac:dyDescent="0.25">
      <c r="C22" t="s">
        <v>28</v>
      </c>
      <c r="D22" s="28">
        <v>43.99</v>
      </c>
      <c r="E22" s="28">
        <f>+D22-4.37</f>
        <v>39.620000000000005</v>
      </c>
      <c r="F22" s="13">
        <f>+D22-E22</f>
        <v>4.3699999999999974</v>
      </c>
    </row>
    <row r="23" spans="3:9" x14ac:dyDescent="0.25">
      <c r="C23" t="s">
        <v>29</v>
      </c>
      <c r="D23" s="28">
        <v>1600.72</v>
      </c>
      <c r="E23" s="28">
        <f>+D23-567.3</f>
        <v>1033.42</v>
      </c>
      <c r="F23" s="13">
        <f>+D23-E23</f>
        <v>567.29999999999995</v>
      </c>
    </row>
    <row r="24" spans="3:9" x14ac:dyDescent="0.25">
      <c r="C24" t="s">
        <v>30</v>
      </c>
      <c r="D24" s="28">
        <v>281.10000000000002</v>
      </c>
      <c r="E24" s="28">
        <f>+D24-176.38</f>
        <v>104.72000000000003</v>
      </c>
      <c r="F24" s="13">
        <f>+D24-E24</f>
        <v>176.38</v>
      </c>
    </row>
    <row r="25" spans="3:9" ht="15.75" thickBot="1" x14ac:dyDescent="0.3">
      <c r="F25" s="37">
        <f>+SUM(F22:F24)</f>
        <v>748.05</v>
      </c>
    </row>
    <row r="26" spans="3:9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2020-10-20T00:50:29Z</dcterms:modified>
</cp:coreProperties>
</file>