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media/image2.bin" ContentType="image/unknown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drawings/drawing4.xml" ContentType="application/vnd.openxmlformats-officedocument.drawing+xml"/>
  <Override PartName="/xl/comments5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M:\Business\Stron\Stron SMSF\FY22\"/>
    </mc:Choice>
  </mc:AlternateContent>
  <xr:revisionPtr revIDLastSave="0" documentId="13_ncr:1_{6D944F42-9E66-4104-A740-AB6D2227BB42}" xr6:coauthVersionLast="47" xr6:coauthVersionMax="47" xr10:uidLastSave="{00000000-0000-0000-0000-000000000000}"/>
  <bookViews>
    <workbookView xWindow="-28920" yWindow="-120" windowWidth="29040" windowHeight="15720" activeTab="6" xr2:uid="{00000000-000D-0000-FFFF-FFFF00000000}"/>
  </bookViews>
  <sheets>
    <sheet name="BTA8801" sheetId="1" r:id="rId1"/>
    <sheet name="DIA8828&amp;1192" sheetId="7" r:id="rId2"/>
    <sheet name="Dividend" sheetId="6" r:id="rId3"/>
    <sheet name="Shares and crypto Bought " sheetId="9" r:id="rId4"/>
    <sheet name="Capital gain FY22" sheetId="11" r:id="rId5"/>
    <sheet name="Member&amp; MV " sheetId="5" r:id="rId6"/>
    <sheet name="Crypto acc " sheetId="10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3" i="6" l="1"/>
  <c r="F12" i="6"/>
  <c r="G13" i="6"/>
  <c r="S13" i="5"/>
  <c r="S10" i="5"/>
  <c r="S9" i="5"/>
  <c r="T9" i="5"/>
  <c r="R9" i="5"/>
  <c r="N12" i="5"/>
  <c r="M12" i="5"/>
  <c r="N11" i="5"/>
  <c r="M11" i="5"/>
  <c r="O10" i="5"/>
  <c r="N10" i="5"/>
  <c r="M10" i="5"/>
  <c r="N9" i="5"/>
  <c r="M9" i="5"/>
  <c r="O9" i="5"/>
  <c r="O8" i="5"/>
  <c r="N8" i="5"/>
  <c r="M8" i="5"/>
  <c r="N7" i="5"/>
  <c r="M7" i="5"/>
  <c r="N6" i="5"/>
  <c r="O6" i="5" s="1"/>
  <c r="M6" i="5"/>
  <c r="N5" i="5"/>
  <c r="M5" i="5"/>
  <c r="N4" i="5"/>
  <c r="M4" i="5"/>
  <c r="O3" i="5"/>
  <c r="O2" i="5"/>
  <c r="N2" i="5"/>
  <c r="M2" i="5"/>
  <c r="H6" i="5"/>
  <c r="O5" i="5" l="1"/>
  <c r="O4" i="5"/>
  <c r="N19" i="6" l="1"/>
  <c r="N18" i="6"/>
  <c r="T8" i="5"/>
  <c r="S8" i="5"/>
  <c r="D21" i="7"/>
  <c r="F26" i="7"/>
  <c r="G26" i="7"/>
  <c r="E26" i="7"/>
  <c r="G25" i="7"/>
  <c r="G24" i="7"/>
  <c r="Q11" i="6"/>
  <c r="P12" i="6"/>
  <c r="O12" i="6"/>
  <c r="O13" i="6" s="1"/>
  <c r="N12" i="6"/>
  <c r="Q10" i="6"/>
  <c r="Q9" i="6"/>
  <c r="Q8" i="6"/>
  <c r="G12" i="6"/>
  <c r="H12" i="6"/>
  <c r="I12" i="6"/>
  <c r="J12" i="6"/>
  <c r="K12" i="6"/>
  <c r="L12" i="6"/>
  <c r="M12" i="6"/>
  <c r="R12" i="6"/>
  <c r="T12" i="6"/>
  <c r="V12" i="6"/>
  <c r="B26" i="1"/>
  <c r="B27" i="1" s="1"/>
  <c r="B24" i="1"/>
  <c r="B28" i="1" s="1"/>
  <c r="D6" i="11"/>
  <c r="H6" i="11" s="1"/>
  <c r="H7" i="11" s="1"/>
  <c r="F7" i="11"/>
  <c r="G7" i="11"/>
  <c r="D7" i="11"/>
  <c r="G6" i="11"/>
  <c r="E6" i="11"/>
  <c r="F6" i="11"/>
  <c r="G5" i="11"/>
  <c r="F5" i="11"/>
  <c r="E5" i="11"/>
  <c r="D5" i="11"/>
  <c r="C5" i="11"/>
  <c r="P26" i="10"/>
  <c r="Q470" i="10"/>
  <c r="Q12" i="6" l="1"/>
  <c r="B29" i="1"/>
  <c r="H5" i="11"/>
  <c r="A21" i="7"/>
  <c r="C22" i="7"/>
  <c r="D22" i="7"/>
  <c r="B22" i="7"/>
  <c r="C11" i="1"/>
  <c r="D104" i="9"/>
  <c r="E104" i="9"/>
  <c r="F104" i="9"/>
  <c r="G104" i="9"/>
  <c r="I104" i="9"/>
  <c r="J104" i="9"/>
  <c r="C104" i="9"/>
  <c r="D102" i="9"/>
  <c r="E102" i="9"/>
  <c r="F102" i="9"/>
  <c r="G102" i="9"/>
  <c r="H102" i="9"/>
  <c r="C102" i="9"/>
  <c r="D96" i="9"/>
  <c r="E96" i="9"/>
  <c r="F96" i="9"/>
  <c r="G96" i="9"/>
  <c r="C96" i="9"/>
  <c r="D92" i="9"/>
  <c r="E92" i="9"/>
  <c r="F92" i="9"/>
  <c r="G92" i="9"/>
  <c r="C92" i="9"/>
  <c r="D83" i="9"/>
  <c r="E83" i="9"/>
  <c r="F83" i="9"/>
  <c r="G83" i="9"/>
  <c r="C83" i="9"/>
  <c r="D80" i="9"/>
  <c r="E80" i="9"/>
  <c r="F80" i="9"/>
  <c r="G80" i="9"/>
  <c r="C80" i="9"/>
  <c r="H90" i="9"/>
  <c r="H100" i="9"/>
  <c r="H103" i="9"/>
  <c r="H76" i="9"/>
  <c r="H77" i="9"/>
  <c r="H78" i="9"/>
  <c r="H79" i="9"/>
  <c r="H81" i="9"/>
  <c r="H82" i="9"/>
  <c r="H84" i="9"/>
  <c r="H85" i="9"/>
  <c r="H86" i="9"/>
  <c r="H87" i="9"/>
  <c r="H88" i="9"/>
  <c r="H89" i="9"/>
  <c r="H91" i="9"/>
  <c r="H93" i="9"/>
  <c r="H96" i="9" s="1"/>
  <c r="H94" i="9"/>
  <c r="H95" i="9"/>
  <c r="H97" i="9"/>
  <c r="H98" i="9"/>
  <c r="H99" i="9"/>
  <c r="H101" i="9"/>
  <c r="H75" i="9"/>
  <c r="U10" i="6"/>
  <c r="J11" i="6"/>
  <c r="N11" i="6"/>
  <c r="S9" i="6"/>
  <c r="S8" i="6"/>
  <c r="C10" i="7"/>
  <c r="D10" i="7"/>
  <c r="R6" i="6" s="1"/>
  <c r="E10" i="7"/>
  <c r="F10" i="7"/>
  <c r="B10" i="7"/>
  <c r="G5" i="6"/>
  <c r="G4" i="6"/>
  <c r="S12" i="6" l="1"/>
  <c r="S11" i="6"/>
  <c r="U9" i="6"/>
  <c r="H92" i="9"/>
  <c r="H83" i="9"/>
  <c r="H80" i="9"/>
  <c r="U8" i="6"/>
  <c r="H12" i="1"/>
  <c r="G12" i="1"/>
  <c r="C12" i="1"/>
  <c r="D12" i="1"/>
  <c r="E12" i="1"/>
  <c r="B12" i="1"/>
  <c r="A11" i="1"/>
  <c r="F12" i="1"/>
  <c r="I12" i="1"/>
  <c r="J12" i="1"/>
  <c r="K12" i="1"/>
  <c r="L12" i="1"/>
  <c r="M12" i="1"/>
  <c r="U12" i="6" l="1"/>
  <c r="H104" i="9"/>
  <c r="T6" i="5"/>
  <c r="T7" i="5"/>
  <c r="T5" i="5"/>
  <c r="F6" i="6"/>
  <c r="G6" i="6"/>
  <c r="H6" i="6"/>
  <c r="I6" i="6"/>
  <c r="J6" i="6"/>
  <c r="K6" i="6"/>
  <c r="L6" i="6"/>
  <c r="M6" i="6"/>
  <c r="N6" i="6"/>
  <c r="O6" i="6"/>
  <c r="P6" i="6"/>
  <c r="E6" i="6"/>
  <c r="T4" i="5"/>
  <c r="I3" i="5"/>
  <c r="I5" i="5"/>
  <c r="Q5" i="6" l="1"/>
  <c r="Q4" i="6"/>
  <c r="Q6" i="6" s="1"/>
  <c r="G10" i="7" l="1"/>
  <c r="T2" i="5" l="1"/>
  <c r="H9" i="5"/>
  <c r="G9" i="5" l="1"/>
  <c r="I4" i="5"/>
  <c r="I6" i="5" s="1"/>
  <c r="I9" i="5" l="1"/>
  <c r="A9" i="7" l="1"/>
  <c r="R3" i="5" s="1"/>
  <c r="I10" i="5"/>
  <c r="I11" i="5" s="1"/>
  <c r="T3" i="5" l="1"/>
  <c r="D2" i="5"/>
  <c r="A12" i="1" l="1"/>
  <c r="D12" i="5" l="1"/>
  <c r="C6" i="5" l="1"/>
  <c r="B6" i="5"/>
  <c r="D3" i="5"/>
  <c r="D4" i="5"/>
  <c r="D5" i="5" l="1"/>
  <c r="D6" i="5" s="1"/>
  <c r="B7" i="5" s="1"/>
  <c r="D11" i="5" l="1"/>
  <c r="C7" i="5"/>
  <c r="C8" i="5" s="1"/>
  <c r="C9" i="5"/>
  <c r="C12" i="5" l="1"/>
  <c r="B9" i="5"/>
  <c r="B8" i="5"/>
  <c r="B11" i="5" s="1"/>
  <c r="G2" i="5" s="1"/>
  <c r="G6" i="5" s="1"/>
  <c r="C11" i="5"/>
  <c r="H2" i="5" s="1"/>
  <c r="D7" i="5"/>
  <c r="I2" i="5" l="1"/>
  <c r="B12" i="5"/>
  <c r="G7" i="5" l="1"/>
  <c r="G8" i="5" s="1"/>
  <c r="H10" i="5"/>
  <c r="H11" i="5" s="1"/>
  <c r="G10" i="5"/>
  <c r="G11" i="5" s="1"/>
  <c r="I12" i="5" l="1"/>
  <c r="H7" i="5"/>
  <c r="H8" i="5" s="1"/>
  <c r="H12" i="5" s="1"/>
  <c r="G13" i="5"/>
  <c r="G12" i="5"/>
  <c r="I7" i="5" l="1"/>
  <c r="H13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Thuy Tran</author>
  </authors>
  <commentList>
    <comment ref="D3" authorId="0" shapeId="0" xr:uid="{789DE960-277E-40A4-9CAD-54A457D0EC0B}">
      <text>
        <r>
          <rPr>
            <b/>
            <sz val="9"/>
            <color indexed="81"/>
            <rFont val="Tahoma"/>
            <family val="2"/>
          </rPr>
          <t>Thuy Tran:</t>
        </r>
        <r>
          <rPr>
            <sz val="9"/>
            <color indexed="81"/>
            <rFont val="Tahoma"/>
            <family val="2"/>
          </rPr>
          <t xml:space="preserve">
19/07- Minh Phan</t>
        </r>
      </text>
    </comment>
    <comment ref="F3" authorId="0" shapeId="0" xr:uid="{75C37DF9-755C-4763-A88E-5F51A11EFD24}">
      <text>
        <r>
          <rPr>
            <b/>
            <sz val="9"/>
            <color indexed="81"/>
            <rFont val="Tahoma"/>
            <family val="2"/>
          </rPr>
          <t>Thuy Tran:</t>
        </r>
        <r>
          <rPr>
            <sz val="9"/>
            <color indexed="81"/>
            <rFont val="Tahoma"/>
            <family val="2"/>
          </rPr>
          <t xml:space="preserve">
15/09</t>
        </r>
      </text>
    </comment>
    <comment ref="G3" authorId="0" shapeId="0" xr:uid="{8A596EE3-CE2B-47DF-9B87-FFA85AC6A115}">
      <text>
        <r>
          <rPr>
            <b/>
            <sz val="9"/>
            <color indexed="81"/>
            <rFont val="Tahoma"/>
            <family val="2"/>
          </rPr>
          <t>Thuy Tran:</t>
        </r>
        <r>
          <rPr>
            <sz val="9"/>
            <color indexed="81"/>
            <rFont val="Tahoma"/>
            <family val="2"/>
          </rPr>
          <t xml:space="preserve">
29/09</t>
        </r>
      </text>
    </comment>
    <comment ref="H3" authorId="0" shapeId="0" xr:uid="{3C74F61D-6183-44EB-BF22-548F544CE358}">
      <text>
        <r>
          <rPr>
            <b/>
            <sz val="9"/>
            <color indexed="81"/>
            <rFont val="Tahoma"/>
            <family val="2"/>
          </rPr>
          <t>Thuy Tran:</t>
        </r>
        <r>
          <rPr>
            <sz val="9"/>
            <color indexed="81"/>
            <rFont val="Tahoma"/>
            <family val="2"/>
          </rPr>
          <t xml:space="preserve">
23/09 transfer to buy crypto under personal name </t>
        </r>
      </text>
    </comment>
    <comment ref="F4" authorId="0" shapeId="0" xr:uid="{50FC7B9B-1162-4FA4-87FC-DA49BC56D24C}">
      <text>
        <r>
          <rPr>
            <b/>
            <sz val="9"/>
            <color indexed="81"/>
            <rFont val="Tahoma"/>
            <family val="2"/>
          </rPr>
          <t>Thuy Tran:</t>
        </r>
        <r>
          <rPr>
            <sz val="9"/>
            <color indexed="81"/>
            <rFont val="Tahoma"/>
            <family val="2"/>
          </rPr>
          <t xml:space="preserve">
Coinspot</t>
        </r>
      </text>
    </comment>
    <comment ref="F5" authorId="0" shapeId="0" xr:uid="{C81311A8-E079-4ACB-A052-70B626746C64}">
      <text>
        <r>
          <rPr>
            <b/>
            <sz val="9"/>
            <color indexed="81"/>
            <rFont val="Tahoma"/>
            <family val="2"/>
          </rPr>
          <t>Thuy Tran:</t>
        </r>
        <r>
          <rPr>
            <sz val="9"/>
            <color indexed="81"/>
            <rFont val="Tahoma"/>
            <family val="2"/>
          </rPr>
          <t xml:space="preserve">
Coinspot</t>
        </r>
      </text>
    </comment>
    <comment ref="D6" authorId="0" shapeId="0" xr:uid="{9BB55114-D165-4553-A95D-B50BBFEABA10}">
      <text>
        <r>
          <rPr>
            <b/>
            <sz val="9"/>
            <color indexed="81"/>
            <rFont val="Tahoma"/>
            <family val="2"/>
          </rPr>
          <t>Thuy Tran:</t>
        </r>
        <r>
          <rPr>
            <sz val="9"/>
            <color indexed="81"/>
            <rFont val="Tahoma"/>
            <family val="2"/>
          </rPr>
          <t xml:space="preserve">
06/10- Minh phan </t>
        </r>
      </text>
    </comment>
    <comment ref="G6" authorId="0" shapeId="0" xr:uid="{6D86DDDB-114B-4080-9710-8002730F55C1}">
      <text>
        <r>
          <rPr>
            <b/>
            <sz val="9"/>
            <color indexed="81"/>
            <rFont val="Tahoma"/>
            <family val="2"/>
          </rPr>
          <t>Thuy Tran:</t>
        </r>
        <r>
          <rPr>
            <sz val="9"/>
            <color indexed="81"/>
            <rFont val="Tahoma"/>
            <family val="2"/>
          </rPr>
          <t xml:space="preserve">
17/10</t>
        </r>
      </text>
    </comment>
    <comment ref="D7" authorId="0" shapeId="0" xr:uid="{B4C3880E-6210-4C4A-B072-127B7DED1E37}">
      <text>
        <r>
          <rPr>
            <b/>
            <sz val="9"/>
            <color indexed="81"/>
            <rFont val="Tahoma"/>
            <family val="2"/>
          </rPr>
          <t>Thuy Tran:</t>
        </r>
        <r>
          <rPr>
            <sz val="9"/>
            <color indexed="81"/>
            <rFont val="Tahoma"/>
            <family val="2"/>
          </rPr>
          <t xml:space="preserve">
29/11 Minh- aranda childcare</t>
        </r>
      </text>
    </comment>
    <comment ref="G7" authorId="0" shapeId="0" xr:uid="{F70DAA87-C09C-42C4-936D-1020744F0359}">
      <text>
        <r>
          <rPr>
            <b/>
            <sz val="9"/>
            <color indexed="81"/>
            <rFont val="Tahoma"/>
            <family val="2"/>
          </rPr>
          <t>Thuy Tran:</t>
        </r>
        <r>
          <rPr>
            <sz val="9"/>
            <color indexed="81"/>
            <rFont val="Tahoma"/>
            <family val="2"/>
          </rPr>
          <t xml:space="preserve">
30/12</t>
        </r>
      </text>
    </comment>
    <comment ref="D8" authorId="0" shapeId="0" xr:uid="{00BB01E7-A3DC-45C3-A3BA-AE20EB7F8CE5}">
      <text>
        <r>
          <rPr>
            <b/>
            <sz val="9"/>
            <color indexed="81"/>
            <rFont val="Tahoma"/>
            <family val="2"/>
          </rPr>
          <t>Thuy Tran:</t>
        </r>
        <r>
          <rPr>
            <sz val="9"/>
            <color indexed="81"/>
            <rFont val="Tahoma"/>
            <family val="2"/>
          </rPr>
          <t xml:space="preserve">
20/02- Sam Tran repay</t>
        </r>
      </text>
    </comment>
    <comment ref="D10" authorId="0" shapeId="0" xr:uid="{7F546FE2-032D-4B9E-A977-A883DA78B36E}">
      <text>
        <r>
          <rPr>
            <b/>
            <sz val="9"/>
            <color indexed="81"/>
            <rFont val="Tahoma"/>
            <family val="2"/>
          </rPr>
          <t>Thuy Tran:</t>
        </r>
        <r>
          <rPr>
            <sz val="9"/>
            <color indexed="81"/>
            <rFont val="Tahoma"/>
            <family val="2"/>
          </rPr>
          <t xml:space="preserve">
09/06 Little Pengiun repay</t>
        </r>
      </text>
    </comment>
    <comment ref="C11" authorId="0" shapeId="0" xr:uid="{1452DC79-FE15-4201-92D5-EB1BAEF30318}">
      <text>
        <r>
          <rPr>
            <b/>
            <sz val="9"/>
            <color indexed="81"/>
            <rFont val="Tahoma"/>
            <family val="2"/>
          </rPr>
          <t>Thuy Tran:</t>
        </r>
        <r>
          <rPr>
            <sz val="9"/>
            <color indexed="81"/>
            <rFont val="Tahoma"/>
            <family val="2"/>
          </rPr>
          <t xml:space="preserve">
Member contributed $11595.1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Thuy Tran</author>
  </authors>
  <commentList>
    <comment ref="C3" authorId="0" shapeId="0" xr:uid="{31B7CE71-8308-4AB8-A45E-15B40962D7E6}">
      <text>
        <r>
          <rPr>
            <b/>
            <sz val="9"/>
            <color indexed="81"/>
            <rFont val="Tahoma"/>
            <family val="2"/>
          </rPr>
          <t>Thuy Tran:</t>
        </r>
        <r>
          <rPr>
            <sz val="9"/>
            <color indexed="81"/>
            <rFont val="Tahoma"/>
            <family val="2"/>
          </rPr>
          <t xml:space="preserve">
30/08- DXS</t>
        </r>
      </text>
    </comment>
    <comment ref="D3" authorId="0" shapeId="0" xr:uid="{E7AB923D-2D6D-4CCD-B9E7-1659E1E10895}">
      <text>
        <r>
          <rPr>
            <b/>
            <sz val="9"/>
            <color indexed="81"/>
            <rFont val="Tahoma"/>
            <family val="2"/>
          </rPr>
          <t>Thuy Tran:</t>
        </r>
        <r>
          <rPr>
            <sz val="9"/>
            <color indexed="81"/>
            <rFont val="Tahoma"/>
            <family val="2"/>
          </rPr>
          <t xml:space="preserve">
20/10- FNL</t>
        </r>
      </text>
    </comment>
    <comment ref="G3" authorId="0" shapeId="0" xr:uid="{28268414-2395-4D67-B8AE-8F73B5F50FB9}">
      <text>
        <r>
          <rPr>
            <b/>
            <sz val="9"/>
            <color indexed="81"/>
            <rFont val="Tahoma"/>
            <family val="2"/>
          </rPr>
          <t>Thuy Tran:</t>
        </r>
        <r>
          <rPr>
            <sz val="9"/>
            <color indexed="81"/>
            <rFont val="Tahoma"/>
            <family val="2"/>
          </rPr>
          <t xml:space="preserve">
purchases of SGP ON 23/07/21</t>
        </r>
      </text>
    </comment>
    <comment ref="C4" authorId="0" shapeId="0" xr:uid="{79EEC130-F027-4223-8F33-712A79E59532}">
      <text>
        <r>
          <rPr>
            <b/>
            <sz val="9"/>
            <color indexed="81"/>
            <rFont val="Tahoma"/>
            <family val="2"/>
          </rPr>
          <t>Thuy Tran:</t>
        </r>
        <r>
          <rPr>
            <sz val="9"/>
            <color indexed="81"/>
            <rFont val="Tahoma"/>
            <family val="2"/>
          </rPr>
          <t xml:space="preserve">
IAA 05/01</t>
        </r>
      </text>
    </comment>
    <comment ref="D4" authorId="0" shapeId="0" xr:uid="{6CFA4E76-0777-473D-AFD0-483316C128F9}">
      <text>
        <r>
          <rPr>
            <b/>
            <sz val="9"/>
            <color indexed="81"/>
            <rFont val="Tahoma"/>
            <family val="2"/>
          </rPr>
          <t>Thuy Tran:</t>
        </r>
        <r>
          <rPr>
            <sz val="9"/>
            <color indexed="81"/>
            <rFont val="Tahoma"/>
            <family val="2"/>
          </rPr>
          <t xml:space="preserve">
21/04 NEC</t>
        </r>
      </text>
    </comment>
    <comment ref="G4" authorId="0" shapeId="0" xr:uid="{0719DCB6-D61E-48C8-BEF8-E9745E93AB9D}">
      <text>
        <r>
          <rPr>
            <b/>
            <sz val="9"/>
            <color indexed="81"/>
            <rFont val="Tahoma"/>
            <family val="2"/>
          </rPr>
          <t>Thuy Tran:</t>
        </r>
        <r>
          <rPr>
            <sz val="9"/>
            <color indexed="81"/>
            <rFont val="Tahoma"/>
            <family val="2"/>
          </rPr>
          <t xml:space="preserve">
Purchases of IAA shares </t>
        </r>
      </text>
    </comment>
    <comment ref="C5" authorId="0" shapeId="0" xr:uid="{A15A7F7B-C8C6-4FD8-BD44-B33927DF56A6}">
      <text>
        <r>
          <rPr>
            <b/>
            <sz val="9"/>
            <color indexed="81"/>
            <rFont val="Tahoma"/>
            <family val="2"/>
          </rPr>
          <t>Thuy Tran:</t>
        </r>
        <r>
          <rPr>
            <sz val="9"/>
            <color indexed="81"/>
            <rFont val="Tahoma"/>
            <family val="2"/>
          </rPr>
          <t xml:space="preserve">
28/02 DXS </t>
        </r>
      </text>
    </comment>
    <comment ref="G5" authorId="0" shapeId="0" xr:uid="{740D9564-CC39-49F9-80C7-8AABCF4912C0}">
      <text>
        <r>
          <rPr>
            <b/>
            <sz val="9"/>
            <color indexed="81"/>
            <rFont val="Tahoma"/>
            <family val="2"/>
          </rPr>
          <t>Thuy Tran:</t>
        </r>
        <r>
          <rPr>
            <sz val="9"/>
            <color indexed="81"/>
            <rFont val="Tahoma"/>
            <family val="2"/>
          </rPr>
          <t xml:space="preserve">
IAA</t>
        </r>
      </text>
    </comment>
    <comment ref="C6" authorId="0" shapeId="0" xr:uid="{FB145686-63D2-4385-9196-1F4AC2559B51}">
      <text>
        <r>
          <rPr>
            <b/>
            <sz val="9"/>
            <color indexed="81"/>
            <rFont val="Tahoma"/>
            <family val="2"/>
          </rPr>
          <t>Thuy Tran:</t>
        </r>
        <r>
          <rPr>
            <sz val="9"/>
            <color indexed="81"/>
            <rFont val="Tahoma"/>
            <family val="2"/>
          </rPr>
          <t xml:space="preserve">
28/02 Stockland </t>
        </r>
      </text>
    </comment>
    <comment ref="G6" authorId="0" shapeId="0" xr:uid="{035A6A24-22B6-47A2-8180-AC8695105DE1}">
      <text>
        <r>
          <rPr>
            <b/>
            <sz val="9"/>
            <color indexed="81"/>
            <rFont val="Tahoma"/>
            <family val="2"/>
          </rPr>
          <t>Thuy Tran:</t>
        </r>
        <r>
          <rPr>
            <sz val="9"/>
            <color indexed="81"/>
            <rFont val="Tahoma"/>
            <family val="2"/>
          </rPr>
          <t xml:space="preserve">
Purchases of vcx</t>
        </r>
      </text>
    </comment>
    <comment ref="C7" authorId="0" shapeId="0" xr:uid="{FFE6B304-1BB7-46E6-AB83-CB4432EB5705}">
      <text>
        <r>
          <rPr>
            <b/>
            <sz val="9"/>
            <color indexed="81"/>
            <rFont val="Tahoma"/>
            <family val="2"/>
          </rPr>
          <t>Thuy Tran:</t>
        </r>
        <r>
          <rPr>
            <sz val="9"/>
            <color indexed="81"/>
            <rFont val="Tahoma"/>
            <family val="2"/>
          </rPr>
          <t xml:space="preserve">
Stockland 31/08
FY21 Trust receivable</t>
        </r>
      </text>
    </comment>
    <comment ref="G7" authorId="0" shapeId="0" xr:uid="{D3464B7A-43F5-4151-8E4D-1D7741494616}">
      <text>
        <r>
          <rPr>
            <b/>
            <sz val="9"/>
            <color indexed="81"/>
            <rFont val="Tahoma"/>
            <family val="2"/>
          </rPr>
          <t>Thuy Tran:</t>
        </r>
        <r>
          <rPr>
            <sz val="9"/>
            <color indexed="81"/>
            <rFont val="Tahoma"/>
            <family val="2"/>
          </rPr>
          <t xml:space="preserve">
07/06/22 SGP</t>
        </r>
      </text>
    </comment>
    <comment ref="G8" authorId="0" shapeId="0" xr:uid="{B6258CAD-6BB3-4195-8256-CFA1ABE8A30F}">
      <text>
        <r>
          <rPr>
            <b/>
            <sz val="9"/>
            <color indexed="81"/>
            <rFont val="Tahoma"/>
            <family val="2"/>
          </rPr>
          <t>Thuy Tran:</t>
        </r>
        <r>
          <rPr>
            <sz val="9"/>
            <color indexed="81"/>
            <rFont val="Tahoma"/>
            <family val="2"/>
          </rPr>
          <t xml:space="preserve">
14/06/22 SPY</t>
        </r>
      </text>
    </comment>
    <comment ref="B18" authorId="0" shapeId="0" xr:uid="{50BD8C40-C5B0-4F5A-9642-F95F8C0A4AB8}">
      <text>
        <r>
          <rPr>
            <b/>
            <sz val="9"/>
            <color indexed="81"/>
            <rFont val="Tahoma"/>
            <family val="2"/>
          </rPr>
          <t>Thuy Tran:</t>
        </r>
        <r>
          <rPr>
            <sz val="9"/>
            <color indexed="81"/>
            <rFont val="Tahoma"/>
            <family val="2"/>
          </rPr>
          <t xml:space="preserve">
27/05/22 page69</t>
        </r>
      </text>
    </comment>
    <comment ref="C18" authorId="0" shapeId="0" xr:uid="{7F55DE92-04EF-41A0-A028-815254D58421}">
      <text>
        <r>
          <rPr>
            <b/>
            <sz val="9"/>
            <color indexed="81"/>
            <rFont val="Tahoma"/>
            <charset val="1"/>
          </rPr>
          <t>Thuy Tran:</t>
        </r>
        <r>
          <rPr>
            <sz val="9"/>
            <color indexed="81"/>
            <rFont val="Tahoma"/>
            <charset val="1"/>
          </rPr>
          <t xml:space="preserve">
page4- July21</t>
        </r>
      </text>
    </comment>
    <comment ref="C19" authorId="0" shapeId="0" xr:uid="{302DE1EA-EE03-4D27-BEF6-84A8CEAC2C76}">
      <text>
        <r>
          <rPr>
            <b/>
            <sz val="9"/>
            <color indexed="81"/>
            <rFont val="Tahoma"/>
            <charset val="1"/>
          </rPr>
          <t>Thuy Tran:</t>
        </r>
        <r>
          <rPr>
            <sz val="9"/>
            <color indexed="81"/>
            <rFont val="Tahoma"/>
            <charset val="1"/>
          </rPr>
          <t xml:space="preserve">
Page26- Nov21</t>
        </r>
      </text>
    </comment>
    <comment ref="C20" authorId="0" shapeId="0" xr:uid="{2F0FB7F7-685E-4B63-8949-759593BECADF}">
      <text>
        <r>
          <rPr>
            <b/>
            <sz val="9"/>
            <color indexed="81"/>
            <rFont val="Tahoma"/>
            <charset val="1"/>
          </rPr>
          <t>Thuy Tran:</t>
        </r>
        <r>
          <rPr>
            <sz val="9"/>
            <color indexed="81"/>
            <rFont val="Tahoma"/>
            <charset val="1"/>
          </rPr>
          <t xml:space="preserve">
page67 - May22</t>
        </r>
      </text>
    </comment>
    <comment ref="D21" authorId="0" shapeId="0" xr:uid="{0D928BBF-ABC9-4791-BF80-F85AFC86173D}">
      <text>
        <r>
          <rPr>
            <b/>
            <sz val="9"/>
            <color indexed="81"/>
            <rFont val="Tahoma"/>
            <family val="2"/>
          </rPr>
          <t>Thuy Tran:</t>
        </r>
        <r>
          <rPr>
            <sz val="9"/>
            <color indexed="81"/>
            <rFont val="Tahoma"/>
            <family val="2"/>
          </rPr>
          <t xml:space="preserve">
Please see breakdown below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Thuy Tran</author>
  </authors>
  <commentList>
    <comment ref="N8" authorId="0" shapeId="0" xr:uid="{95F232FD-DA7B-4E39-95ED-7A98A46924E4}">
      <text>
        <r>
          <rPr>
            <b/>
            <sz val="9"/>
            <color indexed="81"/>
            <rFont val="Tahoma"/>
            <family val="2"/>
          </rPr>
          <t>Thuy Tran:</t>
        </r>
        <r>
          <rPr>
            <sz val="9"/>
            <color indexed="81"/>
            <rFont val="Tahoma"/>
            <family val="2"/>
          </rPr>
          <t xml:space="preserve">
Gross </t>
        </r>
      </text>
    </comment>
    <comment ref="N9" authorId="0" shapeId="0" xr:uid="{251B678C-D378-4326-B6BB-ADDA852DAEFB}">
      <text>
        <r>
          <rPr>
            <b/>
            <sz val="9"/>
            <color indexed="81"/>
            <rFont val="Tahoma"/>
            <family val="2"/>
          </rPr>
          <t>Thuy Tran:</t>
        </r>
        <r>
          <rPr>
            <sz val="9"/>
            <color indexed="81"/>
            <rFont val="Tahoma"/>
            <family val="2"/>
          </rPr>
          <t xml:space="preserve">
Gross </t>
        </r>
      </text>
    </comment>
    <comment ref="N10" authorId="0" shapeId="0" xr:uid="{180F4B1C-14C0-478C-8D99-F54EC751EFDC}">
      <text>
        <r>
          <rPr>
            <b/>
            <sz val="9"/>
            <color indexed="81"/>
            <rFont val="Tahoma"/>
            <family val="2"/>
          </rPr>
          <t>Thuy Tran:</t>
        </r>
        <r>
          <rPr>
            <sz val="9"/>
            <color indexed="81"/>
            <rFont val="Tahoma"/>
            <family val="2"/>
          </rPr>
          <t xml:space="preserve">
Net </t>
        </r>
      </text>
    </comment>
    <comment ref="S10" authorId="0" shapeId="0" xr:uid="{029AADB6-D555-4471-A699-90ECAF9AB06A}">
      <text>
        <r>
          <rPr>
            <b/>
            <sz val="9"/>
            <color indexed="81"/>
            <rFont val="Tahoma"/>
            <family val="2"/>
          </rPr>
          <t>Thuy Tran:</t>
        </r>
        <r>
          <rPr>
            <sz val="9"/>
            <color indexed="81"/>
            <rFont val="Tahoma"/>
            <family val="2"/>
          </rPr>
          <t xml:space="preserve">
Distribute $616
Tax $543
Net pay $73</t>
        </r>
      </text>
    </comment>
    <comment ref="N11" authorId="0" shapeId="0" xr:uid="{5D700831-06CE-4AEF-AADB-EC7A5271B103}">
      <text>
        <r>
          <rPr>
            <b/>
            <sz val="9"/>
            <color indexed="81"/>
            <rFont val="Tahoma"/>
            <family val="2"/>
          </rPr>
          <t>Thuy Tran:</t>
        </r>
        <r>
          <rPr>
            <sz val="9"/>
            <color indexed="81"/>
            <rFont val="Tahoma"/>
            <family val="2"/>
          </rPr>
          <t xml:space="preserve">
Net 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Thuy Tran</author>
  </authors>
  <commentList>
    <comment ref="A94" authorId="0" shapeId="0" xr:uid="{6AD3D996-0FFC-4FD3-966B-4FDCD095CE37}">
      <text>
        <r>
          <rPr>
            <b/>
            <sz val="9"/>
            <color indexed="81"/>
            <rFont val="Tahoma"/>
            <family val="2"/>
          </rPr>
          <t>Thuy Tran:</t>
        </r>
        <r>
          <rPr>
            <sz val="9"/>
            <color indexed="81"/>
            <rFont val="Tahoma"/>
            <family val="2"/>
          </rPr>
          <t xml:space="preserve">
BUY AT 8:28:48</t>
        </r>
      </text>
    </comment>
    <comment ref="A95" authorId="0" shapeId="0" xr:uid="{690ED465-2269-4258-A30B-530E1F823AF8}">
      <text>
        <r>
          <rPr>
            <b/>
            <sz val="9"/>
            <color indexed="81"/>
            <rFont val="Tahoma"/>
            <family val="2"/>
          </rPr>
          <t>Thuy Tran:</t>
        </r>
        <r>
          <rPr>
            <sz val="9"/>
            <color indexed="81"/>
            <rFont val="Tahoma"/>
            <family val="2"/>
          </rPr>
          <t xml:space="preserve">
BOUGHT AT 14:01:31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Thuy Tran</author>
  </authors>
  <commentList>
    <comment ref="C6" authorId="0" shapeId="0" xr:uid="{9C4D0121-0AA4-4898-8E45-DA97E39939AD}">
      <text>
        <r>
          <rPr>
            <b/>
            <sz val="9"/>
            <color indexed="81"/>
            <rFont val="Tahoma"/>
            <family val="2"/>
          </rPr>
          <t>Thuy Tran:</t>
        </r>
        <r>
          <rPr>
            <sz val="9"/>
            <color indexed="81"/>
            <rFont val="Tahoma"/>
            <family val="2"/>
          </rPr>
          <t xml:space="preserve">
Purchased 111.9215 for 8k</t>
        </r>
      </text>
    </comment>
  </commentList>
</comments>
</file>

<file path=xl/sharedStrings.xml><?xml version="1.0" encoding="utf-8"?>
<sst xmlns="http://schemas.openxmlformats.org/spreadsheetml/2006/main" count="2968" uniqueCount="260">
  <si>
    <t>Interest</t>
  </si>
  <si>
    <t>Dividends</t>
  </si>
  <si>
    <t>Total</t>
  </si>
  <si>
    <t xml:space="preserve">TOTAL </t>
  </si>
  <si>
    <t>Record Date</t>
  </si>
  <si>
    <t>Payment Date</t>
  </si>
  <si>
    <t>Company</t>
  </si>
  <si>
    <t>Code</t>
  </si>
  <si>
    <t xml:space="preserve">interest </t>
  </si>
  <si>
    <t>Franked</t>
  </si>
  <si>
    <t>Franking Credit</t>
  </si>
  <si>
    <t>Unfranked</t>
  </si>
  <si>
    <t>Tax Defered
Income
- Non assessable</t>
  </si>
  <si>
    <t>Trust - Taxable</t>
  </si>
  <si>
    <t>other income</t>
  </si>
  <si>
    <t xml:space="preserve">foreign source </t>
  </si>
  <si>
    <t xml:space="preserve">foreign tax offset </t>
  </si>
  <si>
    <t>BTA Acc:***10418801</t>
  </si>
  <si>
    <t>ACC No. 10418828</t>
  </si>
  <si>
    <t>Dividends recd directly to bank account **8828</t>
  </si>
  <si>
    <t>Opening bal</t>
  </si>
  <si>
    <t>Sam</t>
  </si>
  <si>
    <t>Wenjie</t>
  </si>
  <si>
    <t>Plus employer contributions</t>
  </si>
  <si>
    <t>Plus member contributions</t>
  </si>
  <si>
    <t>Plus earnings</t>
  </si>
  <si>
    <t>less tax</t>
  </si>
  <si>
    <t>closing bal</t>
  </si>
  <si>
    <t>Member %</t>
  </si>
  <si>
    <t>ATO</t>
  </si>
  <si>
    <t>ACC</t>
  </si>
  <si>
    <t>Bank received</t>
  </si>
  <si>
    <t xml:space="preserve">allocated earnings after tax </t>
  </si>
  <si>
    <t>01/07-30/09</t>
  </si>
  <si>
    <t xml:space="preserve">Total </t>
  </si>
  <si>
    <t>01/10-31/12</t>
  </si>
  <si>
    <t>01/01-31/03</t>
  </si>
  <si>
    <t>opening 
balance</t>
  </si>
  <si>
    <t>Div statements</t>
  </si>
  <si>
    <t>Comsec statements</t>
  </si>
  <si>
    <t>less insurance premiums</t>
  </si>
  <si>
    <t>ASIC
 filing fees</t>
  </si>
  <si>
    <t>Trf to
CDIA
***8828</t>
  </si>
  <si>
    <t>Concessional Contributions
- Sam</t>
  </si>
  <si>
    <t>Audit
 fees</t>
  </si>
  <si>
    <t>Burran
Child
Loan</t>
  </si>
  <si>
    <t xml:space="preserve">see div summary </t>
  </si>
  <si>
    <t>01/04-30/06</t>
  </si>
  <si>
    <t>TRF from
 BTA***8801</t>
  </si>
  <si>
    <t xml:space="preserve">NEC </t>
  </si>
  <si>
    <t xml:space="preserve">NINE ENTERTAINMENT </t>
  </si>
  <si>
    <t xml:space="preserve">Bank received </t>
  </si>
  <si>
    <t>FY20</t>
  </si>
  <si>
    <t>198/00</t>
  </si>
  <si>
    <t>198/02</t>
  </si>
  <si>
    <t>Wenjie worked in FY20 but no employer contribution</t>
  </si>
  <si>
    <t>label T3 ITR</t>
  </si>
  <si>
    <t xml:space="preserve">DXS </t>
  </si>
  <si>
    <t xml:space="preserve">Shares sold </t>
  </si>
  <si>
    <t xml:space="preserve">Shares purchases </t>
  </si>
  <si>
    <t xml:space="preserve">MYOB </t>
  </si>
  <si>
    <t xml:space="preserve">Tax witheld </t>
  </si>
  <si>
    <t>Acc 701192</t>
  </si>
  <si>
    <t xml:space="preserve">Interest </t>
  </si>
  <si>
    <t xml:space="preserve">Unrealised gain </t>
  </si>
  <si>
    <t>FY21</t>
  </si>
  <si>
    <t xml:space="preserve">Sam </t>
  </si>
  <si>
    <t xml:space="preserve">Wenjie </t>
  </si>
  <si>
    <t xml:space="preserve">MV </t>
  </si>
  <si>
    <t>MV</t>
  </si>
  <si>
    <t xml:space="preserve">Unrealised 
gain/loss </t>
  </si>
  <si>
    <t>DIA8828</t>
  </si>
  <si>
    <t>BTA8801</t>
  </si>
  <si>
    <t>DIA1192</t>
  </si>
  <si>
    <t>Shares - Aus 4896</t>
  </si>
  <si>
    <t>Shares - overseas 1192</t>
  </si>
  <si>
    <t xml:space="preserve">AMIT - reduce cost base </t>
  </si>
  <si>
    <t>Tax on contribution</t>
  </si>
  <si>
    <t xml:space="preserve">Tax on other earning </t>
  </si>
  <si>
    <t xml:space="preserve">Total tax </t>
  </si>
  <si>
    <t xml:space="preserve">Earning </t>
  </si>
  <si>
    <t xml:space="preserve">Closing balance </t>
  </si>
  <si>
    <t xml:space="preserve">Promissory notes </t>
  </si>
  <si>
    <t xml:space="preserve">Net earnings </t>
  </si>
  <si>
    <t xml:space="preserve">Coinspot deposit </t>
  </si>
  <si>
    <t>Closing balance as at 30/06/22 is $62,976.99</t>
  </si>
  <si>
    <t>Concessional Contributions
-Wenjie</t>
  </si>
  <si>
    <t>SWYftx</t>
  </si>
  <si>
    <t>Member loan</t>
  </si>
  <si>
    <t>Closing balance as at 30/06/22 is $17594.42</t>
  </si>
  <si>
    <t xml:space="preserve">Investment
 sold </t>
  </si>
  <si>
    <t>Consolidation</t>
  </si>
  <si>
    <t>01/07-30/06</t>
  </si>
  <si>
    <t xml:space="preserve">Trust dis </t>
  </si>
  <si>
    <t xml:space="preserve">Trust annual statements </t>
  </si>
  <si>
    <t xml:space="preserve">Ishares by Blackrock </t>
  </si>
  <si>
    <t xml:space="preserve">IAA </t>
  </si>
  <si>
    <t xml:space="preserve">Stockland Corporation </t>
  </si>
  <si>
    <t>SGP</t>
  </si>
  <si>
    <t xml:space="preserve">Reveivable FY21 </t>
  </si>
  <si>
    <t>Receivable FY22</t>
  </si>
  <si>
    <t xml:space="preserve">Dexus </t>
  </si>
  <si>
    <t xml:space="preserve"> capital gain </t>
  </si>
  <si>
    <t>Total dis</t>
  </si>
  <si>
    <t xml:space="preserve">Crypto currency FY22 </t>
  </si>
  <si>
    <t xml:space="preserve">Name </t>
  </si>
  <si>
    <t xml:space="preserve">Purchase date </t>
  </si>
  <si>
    <t xml:space="preserve">Amount </t>
  </si>
  <si>
    <t xml:space="preserve">BTC </t>
  </si>
  <si>
    <t xml:space="preserve">ETH </t>
  </si>
  <si>
    <t xml:space="preserve">DOT </t>
  </si>
  <si>
    <t xml:space="preserve">BTCST </t>
  </si>
  <si>
    <t xml:space="preserve">Sell date </t>
  </si>
  <si>
    <t xml:space="preserve">Unit </t>
  </si>
  <si>
    <t xml:space="preserve">Proceed </t>
  </si>
  <si>
    <t>STORJ</t>
  </si>
  <si>
    <t xml:space="preserve">ADA </t>
  </si>
  <si>
    <t xml:space="preserve">AST </t>
  </si>
  <si>
    <t xml:space="preserve">KAVA </t>
  </si>
  <si>
    <t xml:space="preserve">NBS </t>
  </si>
  <si>
    <t xml:space="preserve">Crypto currency </t>
  </si>
  <si>
    <t>XRP</t>
  </si>
  <si>
    <t xml:space="preserve">Total units </t>
  </si>
  <si>
    <t xml:space="preserve">Unit sold </t>
  </si>
  <si>
    <t>Unit holding as at
 30 June 22</t>
  </si>
  <si>
    <t xml:space="preserve">MV Value </t>
  </si>
  <si>
    <t xml:space="preserve">SUSHI </t>
  </si>
  <si>
    <t xml:space="preserve">XRP </t>
  </si>
  <si>
    <t>BTC</t>
  </si>
  <si>
    <t>Closing balance as at 30/06/22 is $6632.08</t>
  </si>
  <si>
    <t>Crypto Transactions</t>
  </si>
  <si>
    <t>To find out more information about our transaction reports, read our help article. https://help.swyftx.com.au/en/articles/4148319-understanding-the-transaction-report</t>
  </si>
  <si>
    <t>Date</t>
  </si>
  <si>
    <t>Time</t>
  </si>
  <si>
    <t>Event</t>
  </si>
  <si>
    <t>Asset</t>
  </si>
  <si>
    <t>Amount</t>
  </si>
  <si>
    <t>Currency</t>
  </si>
  <si>
    <t>Value</t>
  </si>
  <si>
    <t>Rate</t>
  </si>
  <si>
    <t>AUD Value Fee</t>
  </si>
  <si>
    <t>AUD Value</t>
  </si>
  <si>
    <t>Fee Amount</t>
  </si>
  <si>
    <t>Fee Asset</t>
  </si>
  <si>
    <t>GST</t>
  </si>
  <si>
    <t>ExGST</t>
  </si>
  <si>
    <t>Deposited To</t>
  </si>
  <si>
    <t>Withdrawn To</t>
  </si>
  <si>
    <t>Withdrawal Fee</t>
  </si>
  <si>
    <t>Reference</t>
  </si>
  <si>
    <t>Transaction ID</t>
  </si>
  <si>
    <t>UUID</t>
  </si>
  <si>
    <t>Type</t>
  </si>
  <si>
    <t>buy</t>
  </si>
  <si>
    <t>AUD</t>
  </si>
  <si>
    <t>ord_9bEEjLGbZhQnoPwKSFcrZT</t>
  </si>
  <si>
    <t>ETH</t>
  </si>
  <si>
    <t>ord_Tsyx128usFXdbo6usxM8pT</t>
  </si>
  <si>
    <t>DOT</t>
  </si>
  <si>
    <t>ord_YKmek5FuaSPMPreqtp1dJG</t>
  </si>
  <si>
    <t>BTCST</t>
  </si>
  <si>
    <t>ord_31MxUZzVGJyo886dSEGZx6</t>
  </si>
  <si>
    <t>ord_L7rB1KKBqv4VGMG9p18H7r</t>
  </si>
  <si>
    <t>ord_GSd6NK1kNMuH9Nh9JVwkso</t>
  </si>
  <si>
    <t>ord_pn1xhqEGJRmJpLeYF6Wnj</t>
  </si>
  <si>
    <t>ord_4RLE2XCxCLEU2gTtmEXSDN</t>
  </si>
  <si>
    <t>ord_GFh3AcN1LMQirc9AnTGtgH</t>
  </si>
  <si>
    <t>ord_QozFafnC4LmCse5w12crrV</t>
  </si>
  <si>
    <t>ADA</t>
  </si>
  <si>
    <t>ord_o6aZWNEsp6YykTyiFgdM4</t>
  </si>
  <si>
    <t>ord_DRh9xqfm11myjguinyvx8j</t>
  </si>
  <si>
    <t>ord_5uXoJtb2cj8rjwEN4skEXK</t>
  </si>
  <si>
    <t>SUSHI</t>
  </si>
  <si>
    <t>ord_UdbT5TLkK222Gj4eYQ7idH</t>
  </si>
  <si>
    <t>AST</t>
  </si>
  <si>
    <t>ord_PB86yJGePCu4htKvkj4Zeb</t>
  </si>
  <si>
    <t>KAVA</t>
  </si>
  <si>
    <t>ord_XRuuuAg3y5TS8XdGHjtFQd</t>
  </si>
  <si>
    <t>ord_6UV8QMtHNdj3VgJ1ksoR7u</t>
  </si>
  <si>
    <t>ord_GDUgjrr9jYyvRq4QDfqALA</t>
  </si>
  <si>
    <t>ord_AhN3jcDa1Ns8sHEXYbwWmd</t>
  </si>
  <si>
    <t>NBS</t>
  </si>
  <si>
    <t>ord_4BgMeTahxaDf6NcNpWxbNZ</t>
  </si>
  <si>
    <t>ord_SSqQxfU7k8AiQKrvBv6pwr</t>
  </si>
  <si>
    <t>ord_2b44hBinrFMF1cGZtnZXeG</t>
  </si>
  <si>
    <t>ord_JsVYmjcF5XkR5Y9tjwcVtF</t>
  </si>
  <si>
    <t xml:space="preserve">Total buy </t>
  </si>
  <si>
    <t>ord_4rpMXWe5fMPpdbtdxTuwBp</t>
  </si>
  <si>
    <t>reward</t>
  </si>
  <si>
    <t>Total reward FY22</t>
  </si>
  <si>
    <t>sell</t>
  </si>
  <si>
    <t>ord_17yLnLQ1uiBxhMRtjSVcgb</t>
  </si>
  <si>
    <t>deposit</t>
  </si>
  <si>
    <t xml:space="preserve">	1Q4y91ihqkpG9EeSmiHtuUkUegzhRQPifz</t>
  </si>
  <si>
    <t xml:space="preserve">	Internal transfer 136263070885</t>
  </si>
  <si>
    <t>dep_TPx8FHkxpssgzLujeRg1VC</t>
  </si>
  <si>
    <t xml:space="preserve">	0xe3edccf64dd3ba46b3363bfa41b58bbbabacd765</t>
  </si>
  <si>
    <t xml:space="preserve">	Internal transfer 136270908210</t>
  </si>
  <si>
    <t>dep_VKAjs1u2Esjn1AuVMsUobh</t>
  </si>
  <si>
    <t xml:space="preserve">	15Jyx4vsTASNy94VS1vjYZ2QeX6PjAthoLqgTeowbmRKjWtw</t>
  </si>
  <si>
    <t xml:space="preserve">	Internal transfer 136271037735</t>
  </si>
  <si>
    <t>dep_F6VXeBk7kQCJub1qxQKSEh</t>
  </si>
  <si>
    <t xml:space="preserve">	rNxp4h8apvRis6mJf9Sh8C6iRxfrDWN7AV</t>
  </si>
  <si>
    <t xml:space="preserve">	Internal transfer 136271156612</t>
  </si>
  <si>
    <t>dep_4hTxCkxRHf6FHL28LmnzWG</t>
  </si>
  <si>
    <t>XLM</t>
  </si>
  <si>
    <t xml:space="preserve">	GABFQIK63R2NETJM7T673EAMZN4RJLLGP3OFUEJU5SZVTGWUKULZJNL6</t>
  </si>
  <si>
    <t xml:space="preserve">	Internal transfer 136271346162</t>
  </si>
  <si>
    <t>dep_UzbDkxLRHMnr9wqi8LUWLi</t>
  </si>
  <si>
    <t>sub total</t>
  </si>
  <si>
    <t>Fiat Transactions</t>
  </si>
  <si>
    <t xml:space="preserve">	519940239</t>
  </si>
  <si>
    <t>bsb:802-985</t>
  </si>
  <si>
    <t xml:space="preserve">	N00524055945</t>
  </si>
  <si>
    <t>dep_Wwd3vpWUr643GCsie4VS3D</t>
  </si>
  <si>
    <t xml:space="preserve">	N00532621164</t>
  </si>
  <si>
    <t>dep_HR744jo77EVq4Gyh6Ka5Vs</t>
  </si>
  <si>
    <t xml:space="preserve">	N00572877731</t>
  </si>
  <si>
    <t>dep_2PSAdusi2ZPoc6iPkbnpKr</t>
  </si>
  <si>
    <t>Opening Crypto Summary</t>
  </si>
  <si>
    <t>no positions held</t>
  </si>
  <si>
    <t>Opening Fiat Summary</t>
  </si>
  <si>
    <t>Closing Crypto Summary</t>
  </si>
  <si>
    <t>open position</t>
  </si>
  <si>
    <t>Closing Fiat Summary</t>
  </si>
  <si>
    <t xml:space="preserve">Date bought </t>
  </si>
  <si>
    <t xml:space="preserve">Cost base </t>
  </si>
  <si>
    <t xml:space="preserve">Date sold </t>
  </si>
  <si>
    <t xml:space="preserve">Realised gain/Loss </t>
  </si>
  <si>
    <t xml:space="preserve">Units Bought </t>
  </si>
  <si>
    <t xml:space="preserve">Units sold  </t>
  </si>
  <si>
    <t xml:space="preserve">Overseas acc </t>
  </si>
  <si>
    <t xml:space="preserve">HK units </t>
  </si>
  <si>
    <t xml:space="preserve">Grand total </t>
  </si>
  <si>
    <t xml:space="preserve">Coin name </t>
  </si>
  <si>
    <t xml:space="preserve">XLM </t>
  </si>
  <si>
    <t xml:space="preserve">Loan borrowed </t>
  </si>
  <si>
    <t xml:space="preserve">Difference contribution </t>
  </si>
  <si>
    <t>Owing as at 30 June22</t>
  </si>
  <si>
    <t xml:space="preserve">MV of crypto transferred </t>
  </si>
  <si>
    <t>Still owing as at 04/05/23</t>
  </si>
  <si>
    <t xml:space="preserve"> Evidence shown below member paid back loan </t>
  </si>
  <si>
    <t xml:space="preserve">Total MV as at date of transfer
 from personal to fund </t>
  </si>
  <si>
    <t xml:space="preserve">Myob </t>
  </si>
  <si>
    <t xml:space="preserve">Overseas </t>
  </si>
  <si>
    <t xml:space="preserve">Acc </t>
  </si>
  <si>
    <t xml:space="preserve">Cryptocurrency </t>
  </si>
  <si>
    <t>Capital gain</t>
  </si>
  <si>
    <t xml:space="preserve">Net </t>
  </si>
  <si>
    <t xml:space="preserve">Item 11 </t>
  </si>
  <si>
    <t xml:space="preserve">MV FY22 </t>
  </si>
  <si>
    <t xml:space="preserve">FY22 </t>
  </si>
  <si>
    <t xml:space="preserve">OB </t>
  </si>
  <si>
    <t>Earning s</t>
  </si>
  <si>
    <t xml:space="preserve">Tax on contribution </t>
  </si>
  <si>
    <t xml:space="preserve">Tax on other </t>
  </si>
  <si>
    <t xml:space="preserve">CB </t>
  </si>
  <si>
    <t xml:space="preserve">Distribution receivable </t>
  </si>
  <si>
    <t xml:space="preserve">Loan other party </t>
  </si>
  <si>
    <t xml:space="preserve">Income tax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</si>
</sst>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1"/>
      <color rgb="FFFF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color rgb="FF00B0F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8">
    <xf numFmtId="0" fontId="0" fillId="0" borderId="0" xfId="0"/>
    <xf numFmtId="44" fontId="0" fillId="0" borderId="0" xfId="1" applyFont="1"/>
    <xf numFmtId="44" fontId="0" fillId="0" borderId="0" xfId="0" applyNumberFormat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5" borderId="0" xfId="0" applyFont="1" applyFill="1"/>
    <xf numFmtId="0" fontId="0" fillId="5" borderId="0" xfId="0" applyFill="1"/>
    <xf numFmtId="14" fontId="0" fillId="0" borderId="0" xfId="0" applyNumberFormat="1"/>
    <xf numFmtId="2" fontId="0" fillId="0" borderId="0" xfId="0" applyNumberFormat="1"/>
    <xf numFmtId="0" fontId="9" fillId="0" borderId="0" xfId="0" applyFont="1" applyAlignment="1">
      <alignment vertical="center" wrapText="1"/>
    </xf>
    <xf numFmtId="0" fontId="4" fillId="0" borderId="0" xfId="0" applyFont="1"/>
    <xf numFmtId="0" fontId="2" fillId="0" borderId="0" xfId="0" applyFont="1"/>
    <xf numFmtId="10" fontId="0" fillId="0" borderId="0" xfId="6" applyNumberFormat="1" applyFont="1"/>
    <xf numFmtId="44" fontId="0" fillId="0" borderId="5" xfId="1" applyFont="1" applyBorder="1"/>
    <xf numFmtId="44" fontId="2" fillId="3" borderId="1" xfId="1" applyFont="1" applyFill="1" applyBorder="1"/>
    <xf numFmtId="0" fontId="2" fillId="2" borderId="4" xfId="0" applyFont="1" applyFill="1" applyBorder="1"/>
    <xf numFmtId="2" fontId="4" fillId="0" borderId="0" xfId="0" applyNumberFormat="1" applyFont="1"/>
    <xf numFmtId="44" fontId="4" fillId="0" borderId="0" xfId="0" applyNumberFormat="1" applyFont="1"/>
    <xf numFmtId="17" fontId="4" fillId="0" borderId="0" xfId="0" applyNumberFormat="1" applyFont="1"/>
    <xf numFmtId="0" fontId="11" fillId="0" borderId="1" xfId="0" applyFont="1" applyBorder="1" applyAlignment="1">
      <alignment horizontal="center" wrapText="1"/>
    </xf>
    <xf numFmtId="2" fontId="2" fillId="0" borderId="0" xfId="0" applyNumberFormat="1" applyFont="1"/>
    <xf numFmtId="44" fontId="4" fillId="0" borderId="0" xfId="1" applyFont="1" applyFill="1"/>
    <xf numFmtId="0" fontId="4" fillId="0" borderId="2" xfId="0" applyFont="1" applyBorder="1"/>
    <xf numFmtId="44" fontId="4" fillId="8" borderId="0" xfId="0" applyNumberFormat="1" applyFont="1" applyFill="1"/>
    <xf numFmtId="44" fontId="11" fillId="6" borderId="1" xfId="3" applyFont="1" applyFill="1" applyBorder="1" applyAlignment="1">
      <alignment horizontal="center"/>
    </xf>
    <xf numFmtId="44" fontId="11" fillId="3" borderId="1" xfId="3" applyFont="1" applyFill="1" applyBorder="1" applyAlignment="1">
      <alignment horizontal="center" wrapText="1"/>
    </xf>
    <xf numFmtId="44" fontId="11" fillId="6" borderId="2" xfId="3" applyFont="1" applyFill="1" applyBorder="1" applyAlignment="1">
      <alignment horizontal="center" wrapText="1"/>
    </xf>
    <xf numFmtId="0" fontId="4" fillId="3" borderId="0" xfId="0" applyFont="1" applyFill="1"/>
    <xf numFmtId="0" fontId="4" fillId="0" borderId="0" xfId="3" applyNumberFormat="1" applyFont="1" applyFill="1"/>
    <xf numFmtId="0" fontId="4" fillId="4" borderId="0" xfId="3" applyNumberFormat="1" applyFont="1" applyFill="1"/>
    <xf numFmtId="44" fontId="10" fillId="4" borderId="1" xfId="3" applyFont="1" applyFill="1" applyBorder="1" applyAlignment="1">
      <alignment horizontal="center"/>
    </xf>
    <xf numFmtId="0" fontId="5" fillId="6" borderId="1" xfId="0" applyFont="1" applyFill="1" applyBorder="1" applyAlignment="1">
      <alignment wrapText="1"/>
    </xf>
    <xf numFmtId="0" fontId="4" fillId="9" borderId="0" xfId="0" applyFont="1" applyFill="1"/>
    <xf numFmtId="44" fontId="6" fillId="0" borderId="0" xfId="0" applyNumberFormat="1" applyFont="1"/>
    <xf numFmtId="0" fontId="6" fillId="0" borderId="0" xfId="0" applyFont="1"/>
    <xf numFmtId="0" fontId="2" fillId="2" borderId="0" xfId="0" applyFont="1" applyFill="1"/>
    <xf numFmtId="0" fontId="13" fillId="0" borderId="0" xfId="0" applyFont="1"/>
    <xf numFmtId="0" fontId="13" fillId="0" borderId="2" xfId="0" applyFont="1" applyBorder="1"/>
    <xf numFmtId="0" fontId="14" fillId="0" borderId="0" xfId="0" applyFont="1"/>
    <xf numFmtId="0" fontId="0" fillId="9" borderId="0" xfId="0" applyFill="1"/>
    <xf numFmtId="0" fontId="4" fillId="2" borderId="3" xfId="0" applyFont="1" applyFill="1" applyBorder="1"/>
    <xf numFmtId="0" fontId="0" fillId="2" borderId="3" xfId="0" applyFill="1" applyBorder="1"/>
    <xf numFmtId="0" fontId="13" fillId="2" borderId="3" xfId="0" applyFont="1" applyFill="1" applyBorder="1"/>
    <xf numFmtId="10" fontId="0" fillId="0" borderId="0" xfId="0" applyNumberFormat="1"/>
    <xf numFmtId="0" fontId="0" fillId="0" borderId="0" xfId="0" applyAlignment="1">
      <alignment wrapText="1"/>
    </xf>
    <xf numFmtId="44" fontId="2" fillId="3" borderId="0" xfId="1" applyFont="1" applyFill="1" applyBorder="1"/>
    <xf numFmtId="44" fontId="0" fillId="2" borderId="3" xfId="0" applyNumberFormat="1" applyFill="1" applyBorder="1"/>
    <xf numFmtId="44" fontId="2" fillId="3" borderId="3" xfId="0" applyNumberFormat="1" applyFont="1" applyFill="1" applyBorder="1"/>
    <xf numFmtId="0" fontId="6" fillId="3" borderId="0" xfId="0" applyFont="1" applyFill="1"/>
    <xf numFmtId="44" fontId="4" fillId="10" borderId="0" xfId="0" applyNumberFormat="1" applyFont="1" applyFill="1"/>
    <xf numFmtId="44" fontId="11" fillId="0" borderId="2" xfId="3" applyFont="1" applyFill="1" applyBorder="1" applyAlignment="1">
      <alignment horizontal="center" wrapText="1"/>
    </xf>
    <xf numFmtId="0" fontId="11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wrapText="1"/>
    </xf>
    <xf numFmtId="44" fontId="11" fillId="3" borderId="2" xfId="3" applyFont="1" applyFill="1" applyBorder="1" applyAlignment="1">
      <alignment horizontal="center" wrapText="1"/>
    </xf>
    <xf numFmtId="44" fontId="11" fillId="0" borderId="2" xfId="3" applyFont="1" applyBorder="1" applyAlignment="1">
      <alignment horizontal="center"/>
    </xf>
    <xf numFmtId="44" fontId="11" fillId="0" borderId="2" xfId="3" applyFont="1" applyBorder="1" applyAlignment="1">
      <alignment horizontal="center" wrapText="1"/>
    </xf>
    <xf numFmtId="44" fontId="11" fillId="7" borderId="2" xfId="3" applyFont="1" applyFill="1" applyBorder="1" applyAlignment="1">
      <alignment horizontal="center"/>
    </xf>
    <xf numFmtId="44" fontId="4" fillId="0" borderId="2" xfId="1" applyFont="1" applyFill="1" applyBorder="1"/>
    <xf numFmtId="44" fontId="13" fillId="0" borderId="2" xfId="1" applyFont="1" applyFill="1" applyBorder="1"/>
    <xf numFmtId="44" fontId="5" fillId="2" borderId="7" xfId="1" applyFont="1" applyFill="1" applyBorder="1"/>
    <xf numFmtId="0" fontId="13" fillId="0" borderId="0" xfId="0" applyFont="1" applyAlignment="1">
      <alignment wrapText="1"/>
    </xf>
    <xf numFmtId="44" fontId="5" fillId="2" borderId="6" xfId="1" applyFont="1" applyFill="1" applyBorder="1"/>
    <xf numFmtId="44" fontId="12" fillId="2" borderId="7" xfId="1" applyFont="1" applyFill="1" applyBorder="1"/>
    <xf numFmtId="14" fontId="0" fillId="0" borderId="2" xfId="0" applyNumberFormat="1" applyBorder="1"/>
    <xf numFmtId="0" fontId="0" fillId="0" borderId="2" xfId="0" applyBorder="1"/>
    <xf numFmtId="2" fontId="0" fillId="0" borderId="2" xfId="0" applyNumberFormat="1" applyBorder="1"/>
    <xf numFmtId="2" fontId="4" fillId="0" borderId="2" xfId="0" applyNumberFormat="1" applyFont="1" applyBorder="1"/>
    <xf numFmtId="0" fontId="0" fillId="2" borderId="0" xfId="0" applyFill="1"/>
    <xf numFmtId="44" fontId="2" fillId="2" borderId="0" xfId="0" applyNumberFormat="1" applyFont="1" applyFill="1"/>
    <xf numFmtId="14" fontId="0" fillId="2" borderId="0" xfId="0" applyNumberFormat="1" applyFill="1"/>
    <xf numFmtId="0" fontId="13" fillId="11" borderId="0" xfId="0" applyFont="1" applyFill="1"/>
    <xf numFmtId="44" fontId="5" fillId="2" borderId="8" xfId="0" applyNumberFormat="1" applyFont="1" applyFill="1" applyBorder="1"/>
    <xf numFmtId="44" fontId="12" fillId="2" borderId="3" xfId="0" applyNumberFormat="1" applyFont="1" applyFill="1" applyBorder="1"/>
    <xf numFmtId="44" fontId="5" fillId="2" borderId="3" xfId="0" applyNumberFormat="1" applyFont="1" applyFill="1" applyBorder="1"/>
    <xf numFmtId="0" fontId="5" fillId="2" borderId="3" xfId="0" applyFont="1" applyFill="1" applyBorder="1"/>
    <xf numFmtId="14" fontId="0" fillId="6" borderId="0" xfId="0" applyNumberFormat="1" applyFill="1"/>
    <xf numFmtId="21" fontId="0" fillId="6" borderId="0" xfId="0" applyNumberFormat="1" applyFill="1"/>
    <xf numFmtId="0" fontId="0" fillId="6" borderId="0" xfId="0" applyFill="1"/>
    <xf numFmtId="14" fontId="0" fillId="12" borderId="0" xfId="0" applyNumberFormat="1" applyFill="1"/>
    <xf numFmtId="21" fontId="0" fillId="12" borderId="0" xfId="0" applyNumberFormat="1" applyFill="1"/>
    <xf numFmtId="0" fontId="0" fillId="12" borderId="0" xfId="0" applyFill="1"/>
    <xf numFmtId="14" fontId="0" fillId="7" borderId="0" xfId="0" applyNumberFormat="1" applyFill="1"/>
    <xf numFmtId="21" fontId="0" fillId="7" borderId="0" xfId="0" applyNumberFormat="1" applyFill="1"/>
    <xf numFmtId="0" fontId="0" fillId="7" borderId="0" xfId="0" applyFill="1"/>
    <xf numFmtId="21" fontId="0" fillId="0" borderId="0" xfId="0" applyNumberFormat="1"/>
    <xf numFmtId="14" fontId="4" fillId="0" borderId="0" xfId="0" applyNumberFormat="1" applyFont="1"/>
    <xf numFmtId="0" fontId="4" fillId="3" borderId="2" xfId="0" applyFont="1" applyFill="1" applyBorder="1"/>
    <xf numFmtId="0" fontId="0" fillId="3" borderId="4" xfId="0" applyFill="1" applyBorder="1"/>
    <xf numFmtId="14" fontId="0" fillId="3" borderId="4" xfId="0" applyNumberFormat="1" applyFill="1" applyBorder="1"/>
    <xf numFmtId="0" fontId="0" fillId="3" borderId="2" xfId="0" applyFill="1" applyBorder="1"/>
    <xf numFmtId="21" fontId="0" fillId="2" borderId="0" xfId="0" applyNumberFormat="1" applyFill="1"/>
    <xf numFmtId="0" fontId="2" fillId="2" borderId="3" xfId="0" applyFont="1" applyFill="1" applyBorder="1"/>
    <xf numFmtId="21" fontId="2" fillId="2" borderId="3" xfId="0" applyNumberFormat="1" applyFont="1" applyFill="1" applyBorder="1"/>
    <xf numFmtId="14" fontId="0" fillId="0" borderId="4" xfId="0" applyNumberFormat="1" applyBorder="1"/>
    <xf numFmtId="0" fontId="0" fillId="0" borderId="4" xfId="0" applyBorder="1"/>
    <xf numFmtId="0" fontId="2" fillId="0" borderId="4" xfId="0" applyFont="1" applyBorder="1"/>
    <xf numFmtId="2" fontId="13" fillId="2" borderId="3" xfId="0" applyNumberFormat="1" applyFont="1" applyFill="1" applyBorder="1"/>
    <xf numFmtId="164" fontId="0" fillId="3" borderId="4" xfId="0" applyNumberFormat="1" applyFill="1" applyBorder="1"/>
    <xf numFmtId="2" fontId="0" fillId="3" borderId="4" xfId="0" applyNumberFormat="1" applyFill="1" applyBorder="1"/>
    <xf numFmtId="2" fontId="2" fillId="2" borderId="4" xfId="0" applyNumberFormat="1" applyFont="1" applyFill="1" applyBorder="1"/>
    <xf numFmtId="0" fontId="2" fillId="6" borderId="4" xfId="0" applyFont="1" applyFill="1" applyBorder="1"/>
    <xf numFmtId="2" fontId="2" fillId="6" borderId="4" xfId="0" applyNumberFormat="1" applyFont="1" applyFill="1" applyBorder="1"/>
    <xf numFmtId="0" fontId="2" fillId="6" borderId="3" xfId="0" applyFont="1" applyFill="1" applyBorder="1"/>
    <xf numFmtId="2" fontId="2" fillId="13" borderId="3" xfId="0" applyNumberFormat="1" applyFont="1" applyFill="1" applyBorder="1"/>
    <xf numFmtId="0" fontId="2" fillId="13" borderId="3" xfId="0" applyFont="1" applyFill="1" applyBorder="1"/>
    <xf numFmtId="0" fontId="0" fillId="13" borderId="0" xfId="0" applyFill="1"/>
    <xf numFmtId="44" fontId="2" fillId="2" borderId="3" xfId="0" applyNumberFormat="1" applyFont="1" applyFill="1" applyBorder="1"/>
    <xf numFmtId="2" fontId="0" fillId="6" borderId="0" xfId="0" applyNumberFormat="1" applyFill="1"/>
  </cellXfs>
  <cellStyles count="7">
    <cellStyle name="Comma 2" xfId="2" xr:uid="{00000000-0005-0000-0000-000001000000}"/>
    <cellStyle name="Comma 3" xfId="5" xr:uid="{00000000-0005-0000-0000-000002000000}"/>
    <cellStyle name="Currency" xfId="1" builtinId="4"/>
    <cellStyle name="Currency 2" xfId="3" xr:uid="{00000000-0005-0000-0000-000004000000}"/>
    <cellStyle name="Normal" xfId="0" builtinId="0"/>
    <cellStyle name="Normal 2" xfId="4" xr:uid="{00000000-0005-0000-0000-000006000000}"/>
    <cellStyle name="Percent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bin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4" Type="http://schemas.openxmlformats.org/officeDocument/2006/relationships/image" Target="../media/image9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11.png"/><Relationship Id="rId1" Type="http://schemas.openxmlformats.org/officeDocument/2006/relationships/image" Target="../media/image10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png"/><Relationship Id="rId2" Type="http://schemas.openxmlformats.org/officeDocument/2006/relationships/image" Target="../media/image14.png"/><Relationship Id="rId1" Type="http://schemas.openxmlformats.org/officeDocument/2006/relationships/image" Target="../media/image13.png"/><Relationship Id="rId4" Type="http://schemas.openxmlformats.org/officeDocument/2006/relationships/image" Target="../media/image1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13</xdr:row>
      <xdr:rowOff>85725</xdr:rowOff>
    </xdr:from>
    <xdr:to>
      <xdr:col>8</xdr:col>
      <xdr:colOff>163074</xdr:colOff>
      <xdr:row>15</xdr:row>
      <xdr:rowOff>123883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2DF8787-BD69-46B6-5EC1-1141BD0800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2962275"/>
          <a:ext cx="8230749" cy="41915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952500</xdr:colOff>
      <xdr:row>36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6D6D5EC-5EE3-F3D5-95D5-282F7A1264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305550"/>
          <a:ext cx="952500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3</xdr:col>
      <xdr:colOff>724522</xdr:colOff>
      <xdr:row>54</xdr:row>
      <xdr:rowOff>143506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E8D6AF0-C80E-3ED7-058E-95111C21F4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305550"/>
          <a:ext cx="4458322" cy="45250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104775</xdr:rowOff>
    </xdr:from>
    <xdr:to>
      <xdr:col>12</xdr:col>
      <xdr:colOff>391928</xdr:colOff>
      <xdr:row>14</xdr:row>
      <xdr:rowOff>38170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F3D41F-2049-9473-C446-F5D1DBBD29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428875"/>
          <a:ext cx="10050278" cy="504895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27</xdr:row>
      <xdr:rowOff>95250</xdr:rowOff>
    </xdr:from>
    <xdr:to>
      <xdr:col>9</xdr:col>
      <xdr:colOff>334484</xdr:colOff>
      <xdr:row>39</xdr:row>
      <xdr:rowOff>28885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EC2F827-F410-B197-5171-A8DF5A4DC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300" y="5962650"/>
          <a:ext cx="7944959" cy="22196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18</xdr:col>
      <xdr:colOff>30225</xdr:colOff>
      <xdr:row>37</xdr:row>
      <xdr:rowOff>10324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BA332B4-653A-4EC3-83C5-85486D9BDB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33500"/>
          <a:ext cx="11822175" cy="57253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38100</xdr:rowOff>
    </xdr:from>
    <xdr:to>
      <xdr:col>17</xdr:col>
      <xdr:colOff>563614</xdr:colOff>
      <xdr:row>59</xdr:row>
      <xdr:rowOff>152974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DF9E76-5306-4944-91AA-C2F12A77B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277100"/>
          <a:ext cx="11745964" cy="41153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59</xdr:row>
      <xdr:rowOff>123825</xdr:rowOff>
    </xdr:from>
    <xdr:to>
      <xdr:col>18</xdr:col>
      <xdr:colOff>135014</xdr:colOff>
      <xdr:row>71</xdr:row>
      <xdr:rowOff>9828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10874CA-2295-4668-9AD8-4162082485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1363325"/>
          <a:ext cx="11926964" cy="217200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400986</xdr:colOff>
      <xdr:row>6</xdr:row>
      <xdr:rowOff>152581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F05B155-E33D-4BC1-8085-3CECAD7DB3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6706536" cy="12955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171450</xdr:rowOff>
    </xdr:from>
    <xdr:to>
      <xdr:col>12</xdr:col>
      <xdr:colOff>229782</xdr:colOff>
      <xdr:row>24</xdr:row>
      <xdr:rowOff>19454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9F95D00-9339-479F-B298-DC5864163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04975"/>
          <a:ext cx="8468907" cy="289600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142875</xdr:rowOff>
    </xdr:from>
    <xdr:to>
      <xdr:col>12</xdr:col>
      <xdr:colOff>124992</xdr:colOff>
      <xdr:row>36</xdr:row>
      <xdr:rowOff>95589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4798F64-1083-476E-8554-337E9AE504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533900"/>
          <a:ext cx="8364117" cy="24292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37</xdr:row>
      <xdr:rowOff>123825</xdr:rowOff>
    </xdr:from>
    <xdr:to>
      <xdr:col>12</xdr:col>
      <xdr:colOff>105940</xdr:colOff>
      <xdr:row>46</xdr:row>
      <xdr:rowOff>66906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5550975-32CE-4144-9E9A-58A9F96E62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7181850"/>
          <a:ext cx="8345065" cy="16575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43</xdr:row>
      <xdr:rowOff>133350</xdr:rowOff>
    </xdr:from>
    <xdr:to>
      <xdr:col>13</xdr:col>
      <xdr:colOff>639813</xdr:colOff>
      <xdr:row>50</xdr:row>
      <xdr:rowOff>66852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9F8A718-92F0-C8CF-16EB-7DF91E67B7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743950"/>
          <a:ext cx="11736438" cy="1267002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15</xdr:row>
      <xdr:rowOff>180975</xdr:rowOff>
    </xdr:from>
    <xdr:to>
      <xdr:col>13</xdr:col>
      <xdr:colOff>773177</xdr:colOff>
      <xdr:row>44</xdr:row>
      <xdr:rowOff>143641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2E34EC7D-49DB-E45A-4824-783F62E7F1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5" y="3457575"/>
          <a:ext cx="11841227" cy="548716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8</xdr:col>
      <xdr:colOff>820226</xdr:colOff>
      <xdr:row>68</xdr:row>
      <xdr:rowOff>95609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222B64A9-DFC5-7002-F0DF-069AD5729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0896600"/>
          <a:ext cx="7706801" cy="257210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3</xdr:col>
      <xdr:colOff>391028</xdr:colOff>
      <xdr:row>84</xdr:row>
      <xdr:rowOff>152794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7C3A4AF5-75C8-3E18-D125-FD0193DC30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3754100"/>
          <a:ext cx="3600953" cy="28197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9"/>
  <sheetViews>
    <sheetView topLeftCell="A28" workbookViewId="0">
      <selection activeCell="G40" sqref="G40"/>
    </sheetView>
  </sheetViews>
  <sheetFormatPr defaultRowHeight="15" x14ac:dyDescent="0.25"/>
  <cols>
    <col min="1" max="1" width="27.5703125" style="10" customWidth="1"/>
    <col min="2" max="2" width="14.5703125" style="10" customWidth="1"/>
    <col min="3" max="3" width="13.85546875" style="10" customWidth="1"/>
    <col min="4" max="4" width="14.7109375" style="10" customWidth="1"/>
    <col min="5" max="5" width="13.28515625" style="10" customWidth="1"/>
    <col min="6" max="8" width="12.7109375" style="10" customWidth="1"/>
    <col min="9" max="9" width="12.5703125" style="10" customWidth="1"/>
    <col min="10" max="10" width="11.5703125" style="10" bestFit="1" customWidth="1"/>
    <col min="11" max="11" width="9.42578125" style="10" customWidth="1"/>
    <col min="12" max="12" width="11.42578125" style="10" customWidth="1"/>
    <col min="13" max="13" width="12.5703125" style="10" customWidth="1"/>
    <col min="14" max="14" width="3.85546875" style="10" customWidth="1"/>
    <col min="15" max="15" width="12.5703125" style="10" customWidth="1"/>
    <col min="16" max="16384" width="9.140625" style="10"/>
  </cols>
  <sheetData>
    <row r="1" spans="1:13" x14ac:dyDescent="0.25">
      <c r="D1" s="10">
        <v>707</v>
      </c>
      <c r="I1" s="10">
        <v>681</v>
      </c>
      <c r="J1" s="10">
        <v>340</v>
      </c>
      <c r="L1" s="10">
        <v>300</v>
      </c>
    </row>
    <row r="2" spans="1:13" ht="45" x14ac:dyDescent="0.25">
      <c r="A2" s="51" t="s">
        <v>17</v>
      </c>
      <c r="B2" s="26" t="s">
        <v>86</v>
      </c>
      <c r="C2" s="26" t="s">
        <v>43</v>
      </c>
      <c r="D2" s="26" t="s">
        <v>45</v>
      </c>
      <c r="E2" s="26" t="s">
        <v>58</v>
      </c>
      <c r="F2" s="50" t="s">
        <v>84</v>
      </c>
      <c r="G2" s="50" t="s">
        <v>87</v>
      </c>
      <c r="H2" s="50" t="s">
        <v>88</v>
      </c>
      <c r="I2" s="52" t="s">
        <v>42</v>
      </c>
      <c r="J2" s="53" t="s">
        <v>41</v>
      </c>
      <c r="K2" s="55" t="s">
        <v>44</v>
      </c>
      <c r="L2" s="54" t="s">
        <v>30</v>
      </c>
      <c r="M2" s="56" t="s">
        <v>29</v>
      </c>
    </row>
    <row r="3" spans="1:13" s="22" customFormat="1" x14ac:dyDescent="0.25">
      <c r="A3" s="57">
        <v>87436.34</v>
      </c>
      <c r="B3" s="58"/>
      <c r="C3" s="37"/>
      <c r="D3" s="37">
        <v>5000</v>
      </c>
      <c r="F3" s="22">
        <v>20000</v>
      </c>
      <c r="G3" s="10">
        <v>20000</v>
      </c>
      <c r="H3" s="10">
        <v>20000</v>
      </c>
    </row>
    <row r="4" spans="1:13" x14ac:dyDescent="0.25">
      <c r="A4" s="10" t="s">
        <v>33</v>
      </c>
      <c r="B4" s="36"/>
      <c r="C4" s="36"/>
      <c r="D4" s="36"/>
      <c r="F4" s="10">
        <v>-15000</v>
      </c>
    </row>
    <row r="5" spans="1:13" x14ac:dyDescent="0.25">
      <c r="B5" s="36"/>
      <c r="C5" s="36"/>
      <c r="D5" s="36"/>
      <c r="E5" s="36"/>
      <c r="F5" s="10">
        <v>-5000</v>
      </c>
    </row>
    <row r="6" spans="1:13" s="22" customFormat="1" x14ac:dyDescent="0.25">
      <c r="B6" s="37"/>
      <c r="C6" s="37"/>
      <c r="D6" s="37">
        <v>1000</v>
      </c>
      <c r="E6" s="37"/>
      <c r="G6" s="22">
        <v>20000</v>
      </c>
      <c r="M6" s="22">
        <v>5126</v>
      </c>
    </row>
    <row r="7" spans="1:13" x14ac:dyDescent="0.25">
      <c r="A7" s="10" t="s">
        <v>35</v>
      </c>
      <c r="B7" s="36"/>
      <c r="C7" s="36"/>
      <c r="D7" s="36">
        <v>5000</v>
      </c>
      <c r="E7" s="36"/>
      <c r="G7" s="10">
        <v>20000</v>
      </c>
    </row>
    <row r="8" spans="1:13" s="22" customFormat="1" x14ac:dyDescent="0.25">
      <c r="A8" s="22" t="s">
        <v>36</v>
      </c>
      <c r="B8" s="37"/>
      <c r="C8" s="37"/>
      <c r="D8" s="37">
        <v>5000</v>
      </c>
      <c r="E8" s="37"/>
      <c r="M8" s="22">
        <v>1922</v>
      </c>
    </row>
    <row r="9" spans="1:13" x14ac:dyDescent="0.25">
      <c r="B9" s="36"/>
      <c r="C9" s="36"/>
      <c r="D9" s="36"/>
      <c r="E9" s="36"/>
    </row>
    <row r="10" spans="1:13" s="22" customFormat="1" x14ac:dyDescent="0.25">
      <c r="A10" s="22" t="s">
        <v>47</v>
      </c>
      <c r="B10" s="37">
        <v>40000</v>
      </c>
      <c r="D10" s="37">
        <v>5000</v>
      </c>
      <c r="E10" s="37"/>
      <c r="F10" s="37"/>
      <c r="G10" s="37"/>
      <c r="H10" s="37"/>
      <c r="J10" s="22">
        <v>56</v>
      </c>
      <c r="K10" s="22">
        <v>275</v>
      </c>
      <c r="L10" s="22">
        <v>275</v>
      </c>
      <c r="M10" s="22">
        <v>1922</v>
      </c>
    </row>
    <row r="11" spans="1:13" x14ac:dyDescent="0.25">
      <c r="A11" s="23">
        <f>A3+SUM(B3:E11)-SUM(F3:M11)</f>
        <v>62976.99000000002</v>
      </c>
      <c r="B11" s="36"/>
      <c r="C11" s="70">
        <f>11595.1-666.61</f>
        <v>10928.49</v>
      </c>
      <c r="D11" s="70"/>
      <c r="E11" s="70"/>
      <c r="F11" s="70"/>
      <c r="G11" s="70"/>
      <c r="H11" s="70">
        <v>-666.61</v>
      </c>
      <c r="L11" s="10">
        <v>1540</v>
      </c>
      <c r="M11" s="10">
        <v>5938.45</v>
      </c>
    </row>
    <row r="12" spans="1:13" s="74" customFormat="1" ht="15.75" thickBot="1" x14ac:dyDescent="0.3">
      <c r="A12" s="71">
        <f>A3+SUM(C12:D12)-SUM(I12:M12)</f>
        <v>102310.37999999999</v>
      </c>
      <c r="B12" s="72">
        <f t="shared" ref="B12:M12" si="0">SUM(B3:B11)</f>
        <v>40000</v>
      </c>
      <c r="C12" s="72">
        <f>SUM(C3:C11)</f>
        <v>10928.49</v>
      </c>
      <c r="D12" s="72">
        <f t="shared" si="0"/>
        <v>21000</v>
      </c>
      <c r="E12" s="72">
        <f t="shared" si="0"/>
        <v>0</v>
      </c>
      <c r="F12" s="73">
        <f t="shared" si="0"/>
        <v>0</v>
      </c>
      <c r="G12" s="73">
        <f>SUM(G3:G11)</f>
        <v>60000</v>
      </c>
      <c r="H12" s="73">
        <f>SUM(H3:H11)</f>
        <v>19333.39</v>
      </c>
      <c r="I12" s="73">
        <f t="shared" si="0"/>
        <v>0</v>
      </c>
      <c r="J12" s="73">
        <f t="shared" si="0"/>
        <v>56</v>
      </c>
      <c r="K12" s="73">
        <f t="shared" si="0"/>
        <v>275</v>
      </c>
      <c r="L12" s="73">
        <f t="shared" si="0"/>
        <v>1815</v>
      </c>
      <c r="M12" s="73">
        <f t="shared" si="0"/>
        <v>14908.45</v>
      </c>
    </row>
    <row r="13" spans="1:13" x14ac:dyDescent="0.25">
      <c r="A13" s="33" t="s">
        <v>85</v>
      </c>
      <c r="B13" s="33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</row>
    <row r="14" spans="1:13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</row>
    <row r="16" spans="1:13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</row>
    <row r="18" spans="1:3" ht="75" x14ac:dyDescent="0.25">
      <c r="A18" t="s">
        <v>234</v>
      </c>
      <c r="B18" s="44" t="s">
        <v>242</v>
      </c>
    </row>
    <row r="19" spans="1:3" x14ac:dyDescent="0.25">
      <c r="A19" t="s">
        <v>128</v>
      </c>
      <c r="B19">
        <v>6916.19</v>
      </c>
    </row>
    <row r="20" spans="1:3" x14ac:dyDescent="0.25">
      <c r="A20" t="s">
        <v>156</v>
      </c>
      <c r="B20">
        <v>3148.12</v>
      </c>
    </row>
    <row r="21" spans="1:3" x14ac:dyDescent="0.25">
      <c r="A21" t="s">
        <v>158</v>
      </c>
      <c r="B21">
        <v>504.68</v>
      </c>
    </row>
    <row r="22" spans="1:3" x14ac:dyDescent="0.25">
      <c r="A22" t="s">
        <v>121</v>
      </c>
      <c r="B22">
        <v>528.21</v>
      </c>
    </row>
    <row r="23" spans="1:3" x14ac:dyDescent="0.25">
      <c r="A23" t="s">
        <v>235</v>
      </c>
      <c r="B23">
        <v>180.32</v>
      </c>
    </row>
    <row r="24" spans="1:3" ht="15.75" thickBot="1" x14ac:dyDescent="0.3">
      <c r="A24" s="41" t="s">
        <v>34</v>
      </c>
      <c r="B24" s="41">
        <f>SUM(B19:B23)</f>
        <v>11277.52</v>
      </c>
    </row>
    <row r="25" spans="1:3" x14ac:dyDescent="0.25">
      <c r="A25" t="s">
        <v>236</v>
      </c>
      <c r="B25">
        <v>20000</v>
      </c>
    </row>
    <row r="26" spans="1:3" x14ac:dyDescent="0.25">
      <c r="A26" t="s">
        <v>237</v>
      </c>
      <c r="B26">
        <f>666.61</f>
        <v>666.61</v>
      </c>
    </row>
    <row r="27" spans="1:3" x14ac:dyDescent="0.25">
      <c r="A27" t="s">
        <v>238</v>
      </c>
      <c r="B27" s="38">
        <f>B25-B26</f>
        <v>19333.39</v>
      </c>
    </row>
    <row r="28" spans="1:3" x14ac:dyDescent="0.25">
      <c r="A28" t="s">
        <v>239</v>
      </c>
      <c r="B28">
        <f>B24</f>
        <v>11277.52</v>
      </c>
    </row>
    <row r="29" spans="1:3" x14ac:dyDescent="0.25">
      <c r="A29" s="80" t="s">
        <v>240</v>
      </c>
      <c r="B29" s="80">
        <f>B27-B28</f>
        <v>8055.869999999999</v>
      </c>
      <c r="C29" s="10" t="s">
        <v>241</v>
      </c>
    </row>
  </sheetData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9"/>
  <sheetViews>
    <sheetView workbookViewId="0">
      <pane ySplit="2" topLeftCell="A5" activePane="bottomLeft" state="frozen"/>
      <selection pane="bottomLeft" activeCell="H18" sqref="H18"/>
    </sheetView>
  </sheetViews>
  <sheetFormatPr defaultRowHeight="15" x14ac:dyDescent="0.25"/>
  <cols>
    <col min="1" max="1" width="20" customWidth="1"/>
    <col min="4" max="5" width="13.7109375" customWidth="1"/>
    <col min="6" max="6" width="10.85546875" customWidth="1"/>
    <col min="7" max="7" width="14.7109375" customWidth="1"/>
    <col min="8" max="8" width="10.7109375" bestFit="1" customWidth="1"/>
    <col min="9" max="9" width="13.85546875" customWidth="1"/>
    <col min="11" max="11" width="10.7109375" bestFit="1" customWidth="1"/>
  </cols>
  <sheetData>
    <row r="1" spans="1:7" s="10" customFormat="1" x14ac:dyDescent="0.25">
      <c r="A1" s="27" t="s">
        <v>18</v>
      </c>
      <c r="B1" s="28"/>
      <c r="C1" s="28"/>
      <c r="D1" s="29" t="s">
        <v>46</v>
      </c>
      <c r="E1" s="29"/>
      <c r="G1" s="28">
        <v>676</v>
      </c>
    </row>
    <row r="2" spans="1:7" s="10" customFormat="1" ht="60.75" thickBot="1" x14ac:dyDescent="0.3">
      <c r="A2" s="19" t="s">
        <v>37</v>
      </c>
      <c r="B2" s="24" t="s">
        <v>0</v>
      </c>
      <c r="C2" s="24" t="s">
        <v>93</v>
      </c>
      <c r="D2" s="30" t="s">
        <v>1</v>
      </c>
      <c r="E2" s="30" t="s">
        <v>91</v>
      </c>
      <c r="F2" s="31" t="s">
        <v>48</v>
      </c>
      <c r="G2" s="25" t="s">
        <v>59</v>
      </c>
    </row>
    <row r="3" spans="1:7" s="10" customFormat="1" ht="15.75" thickTop="1" x14ac:dyDescent="0.25">
      <c r="A3" s="21">
        <v>78719.27</v>
      </c>
      <c r="B3" s="36"/>
      <c r="C3" s="36">
        <v>204</v>
      </c>
      <c r="D3" s="36">
        <v>110</v>
      </c>
      <c r="F3" s="36"/>
      <c r="G3" s="10">
        <v>8719.9500000000007</v>
      </c>
    </row>
    <row r="4" spans="1:7" s="10" customFormat="1" x14ac:dyDescent="0.25">
      <c r="A4" s="18"/>
      <c r="B4" s="36"/>
      <c r="C4" s="36">
        <v>41.23</v>
      </c>
      <c r="D4" s="36">
        <v>140</v>
      </c>
      <c r="F4" s="36"/>
      <c r="G4" s="10">
        <v>10009.950000000001</v>
      </c>
    </row>
    <row r="5" spans="1:7" s="10" customFormat="1" x14ac:dyDescent="0.25">
      <c r="A5" s="18"/>
      <c r="B5" s="36"/>
      <c r="C5" s="36">
        <v>73</v>
      </c>
      <c r="E5" s="36"/>
      <c r="F5" s="36"/>
      <c r="G5" s="10">
        <v>13679.95</v>
      </c>
    </row>
    <row r="6" spans="1:7" s="10" customFormat="1" x14ac:dyDescent="0.25">
      <c r="A6" s="18" t="s">
        <v>92</v>
      </c>
      <c r="B6" s="36"/>
      <c r="C6" s="36">
        <v>255</v>
      </c>
      <c r="E6" s="36"/>
      <c r="F6" s="36"/>
      <c r="G6" s="10">
        <v>9995.9500000000007</v>
      </c>
    </row>
    <row r="7" spans="1:7" s="10" customFormat="1" x14ac:dyDescent="0.25">
      <c r="A7" s="18"/>
      <c r="B7" s="36"/>
      <c r="C7" s="36">
        <v>141</v>
      </c>
      <c r="E7" s="36"/>
      <c r="F7" s="36"/>
      <c r="G7" s="10">
        <v>9899.9500000000007</v>
      </c>
    </row>
    <row r="8" spans="1:7" s="10" customFormat="1" x14ac:dyDescent="0.25">
      <c r="A8" s="18"/>
      <c r="B8" s="36"/>
      <c r="C8" s="36"/>
      <c r="F8" s="36"/>
      <c r="G8" s="10">
        <v>9783.33</v>
      </c>
    </row>
    <row r="9" spans="1:7" s="10" customFormat="1" ht="15.75" thickBot="1" x14ac:dyDescent="0.3">
      <c r="A9" s="49">
        <f>A3+SUM(B10:F10)-SUM(G10:G10)</f>
        <v>17594.419999999998</v>
      </c>
      <c r="B9" s="36"/>
      <c r="C9" s="36"/>
      <c r="E9" s="36"/>
    </row>
    <row r="10" spans="1:7" s="10" customFormat="1" ht="15.75" thickBot="1" x14ac:dyDescent="0.3">
      <c r="A10" s="61"/>
      <c r="B10" s="62">
        <f>SUM(B3:B9)</f>
        <v>0</v>
      </c>
      <c r="C10" s="62">
        <f t="shared" ref="C10:F10" si="0">SUM(C3:C9)</f>
        <v>714.23</v>
      </c>
      <c r="D10" s="62">
        <f t="shared" si="0"/>
        <v>250</v>
      </c>
      <c r="E10" s="62">
        <f t="shared" si="0"/>
        <v>0</v>
      </c>
      <c r="F10" s="62">
        <f t="shared" si="0"/>
        <v>0</v>
      </c>
      <c r="G10" s="59">
        <f>SUM(G3:G9)</f>
        <v>62089.08</v>
      </c>
    </row>
    <row r="11" spans="1:7" s="10" customFormat="1" x14ac:dyDescent="0.25">
      <c r="A11" s="34" t="s">
        <v>89</v>
      </c>
      <c r="D11" s="17"/>
      <c r="E11" s="17"/>
      <c r="G11"/>
    </row>
    <row r="12" spans="1:7" s="10" customFormat="1" x14ac:dyDescent="0.25">
      <c r="A12" s="34"/>
      <c r="D12" s="17"/>
      <c r="E12" s="17"/>
      <c r="G12"/>
    </row>
    <row r="13" spans="1:7" s="10" customFormat="1" x14ac:dyDescent="0.25">
      <c r="A13" s="34"/>
      <c r="D13" s="17"/>
      <c r="E13" s="17"/>
      <c r="G13"/>
    </row>
    <row r="14" spans="1:7" s="10" customFormat="1" x14ac:dyDescent="0.25">
      <c r="F14"/>
    </row>
    <row r="15" spans="1:7" s="32" customFormat="1" x14ac:dyDescent="0.25">
      <c r="F15" s="39"/>
    </row>
    <row r="16" spans="1:7" s="32" customFormat="1" x14ac:dyDescent="0.25">
      <c r="A16" s="39"/>
      <c r="B16" s="39"/>
      <c r="C16" s="39"/>
      <c r="D16" s="39"/>
      <c r="E16" s="39"/>
      <c r="F16" s="39"/>
    </row>
    <row r="17" spans="1:7" s="10" customFormat="1" ht="23.25" customHeight="1" x14ac:dyDescent="0.25">
      <c r="A17" s="48" t="s">
        <v>62</v>
      </c>
      <c r="B17" s="60" t="s">
        <v>90</v>
      </c>
      <c r="C17" t="s">
        <v>63</v>
      </c>
      <c r="D17" t="s">
        <v>64</v>
      </c>
      <c r="E17"/>
    </row>
    <row r="18" spans="1:7" s="10" customFormat="1" x14ac:dyDescent="0.25">
      <c r="A18">
        <v>2625.14</v>
      </c>
      <c r="B18" s="36">
        <v>3558.66</v>
      </c>
      <c r="C18">
        <v>21.61</v>
      </c>
      <c r="D18"/>
      <c r="E18"/>
    </row>
    <row r="19" spans="1:7" s="10" customFormat="1" x14ac:dyDescent="0.25">
      <c r="A19"/>
      <c r="B19" s="36"/>
      <c r="C19">
        <v>97.18</v>
      </c>
      <c r="D19"/>
      <c r="E19"/>
    </row>
    <row r="20" spans="1:7" s="10" customFormat="1" x14ac:dyDescent="0.25">
      <c r="A20" t="s">
        <v>92</v>
      </c>
      <c r="B20" s="36"/>
      <c r="C20">
        <v>14.21</v>
      </c>
      <c r="D20"/>
      <c r="E20"/>
    </row>
    <row r="21" spans="1:7" s="10" customFormat="1" x14ac:dyDescent="0.25">
      <c r="A21" s="10">
        <f>A18+SUM(B18:D21)</f>
        <v>6632.08</v>
      </c>
      <c r="B21" s="36"/>
      <c r="D21">
        <f>G25</f>
        <v>315.27999999999975</v>
      </c>
    </row>
    <row r="22" spans="1:7" s="10" customFormat="1" ht="15.75" thickBot="1" x14ac:dyDescent="0.3">
      <c r="A22" s="40"/>
      <c r="B22" s="42">
        <f>SUM(B18:B21)</f>
        <v>3558.66</v>
      </c>
      <c r="C22" s="96">
        <f t="shared" ref="C22:D22" si="1">SUM(C18:C21)</f>
        <v>133</v>
      </c>
      <c r="D22" s="42">
        <f t="shared" si="1"/>
        <v>315.27999999999975</v>
      </c>
      <c r="E22" s="41"/>
      <c r="F22" s="41"/>
    </row>
    <row r="23" spans="1:7" s="10" customFormat="1" x14ac:dyDescent="0.25">
      <c r="A23" s="38" t="s">
        <v>129</v>
      </c>
      <c r="E23" s="10" t="s">
        <v>243</v>
      </c>
      <c r="F23" s="10" t="s">
        <v>68</v>
      </c>
      <c r="G23" s="10" t="s">
        <v>64</v>
      </c>
    </row>
    <row r="24" spans="1:7" s="10" customFormat="1" x14ac:dyDescent="0.25">
      <c r="D24" s="10" t="s">
        <v>244</v>
      </c>
      <c r="E24" s="10">
        <v>191.39</v>
      </c>
      <c r="F24" s="10">
        <v>0</v>
      </c>
      <c r="G24" s="10">
        <f>F24-E24</f>
        <v>-191.39</v>
      </c>
    </row>
    <row r="25" spans="1:7" s="10" customFormat="1" x14ac:dyDescent="0.25">
      <c r="D25" s="10" t="s">
        <v>245</v>
      </c>
      <c r="E25" s="10">
        <v>6316.8</v>
      </c>
      <c r="F25" s="10">
        <v>6632.08</v>
      </c>
      <c r="G25" s="10">
        <f>F25-E25</f>
        <v>315.27999999999975</v>
      </c>
    </row>
    <row r="26" spans="1:7" s="10" customFormat="1" ht="15.75" thickBot="1" x14ac:dyDescent="0.3">
      <c r="D26" s="40" t="s">
        <v>34</v>
      </c>
      <c r="E26" s="40">
        <f>E24+E25</f>
        <v>6508.1900000000005</v>
      </c>
      <c r="F26" s="40">
        <f t="shared" ref="F26:G26" si="2">F24+F25</f>
        <v>6632.08</v>
      </c>
      <c r="G26" s="40">
        <f t="shared" si="2"/>
        <v>123.88999999999976</v>
      </c>
    </row>
    <row r="27" spans="1:7" s="10" customFormat="1" x14ac:dyDescent="0.25"/>
    <row r="28" spans="1:7" s="10" customFormat="1" x14ac:dyDescent="0.25"/>
    <row r="29" spans="1:7" s="10" customFormat="1" x14ac:dyDescent="0.25"/>
    <row r="30" spans="1:7" s="10" customFormat="1" x14ac:dyDescent="0.25"/>
    <row r="31" spans="1:7" s="10" customFormat="1" x14ac:dyDescent="0.25"/>
    <row r="32" spans="1:7" s="10" customFormat="1" x14ac:dyDescent="0.25"/>
    <row r="33" spans="1:2" s="10" customFormat="1" x14ac:dyDescent="0.25"/>
    <row r="34" spans="1:2" s="10" customFormat="1" x14ac:dyDescent="0.25"/>
    <row r="35" spans="1:2" s="10" customFormat="1" x14ac:dyDescent="0.25"/>
    <row r="36" spans="1:2" s="10" customFormat="1" x14ac:dyDescent="0.25"/>
    <row r="37" spans="1:2" s="10" customFormat="1" x14ac:dyDescent="0.25"/>
    <row r="38" spans="1:2" s="10" customFormat="1" x14ac:dyDescent="0.25"/>
    <row r="39" spans="1:2" s="10" customFormat="1" x14ac:dyDescent="0.25">
      <c r="A39" s="38"/>
      <c r="B39" s="38"/>
    </row>
  </sheetData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9"/>
  <sheetViews>
    <sheetView workbookViewId="0">
      <pane ySplit="2" topLeftCell="A3" activePane="bottomLeft" state="frozen"/>
      <selection pane="bottomLeft" activeCell="H23" sqref="H23"/>
    </sheetView>
  </sheetViews>
  <sheetFormatPr defaultRowHeight="15" x14ac:dyDescent="0.25"/>
  <cols>
    <col min="1" max="1" width="12.42578125" customWidth="1"/>
    <col min="2" max="2" width="13" customWidth="1"/>
    <col min="3" max="3" width="31.5703125" customWidth="1"/>
    <col min="7" max="7" width="15.140625" customWidth="1"/>
    <col min="8" max="8" width="16.7109375" customWidth="1"/>
    <col min="11" max="11" width="13" customWidth="1"/>
    <col min="12" max="12" width="12.140625" customWidth="1"/>
    <col min="13" max="13" width="13" customWidth="1"/>
    <col min="14" max="14" width="11.42578125" bestFit="1" customWidth="1"/>
    <col min="15" max="15" width="11.42578125" customWidth="1"/>
    <col min="16" max="16" width="12.5703125" customWidth="1"/>
    <col min="17" max="17" width="10.5703125" bestFit="1" customWidth="1"/>
    <col min="19" max="19" width="15.28515625" customWidth="1"/>
  </cols>
  <sheetData>
    <row r="1" spans="1:22" x14ac:dyDescent="0.25">
      <c r="A1" s="5" t="s">
        <v>19</v>
      </c>
      <c r="B1" s="5"/>
      <c r="C1" s="6"/>
      <c r="F1" t="s">
        <v>53</v>
      </c>
      <c r="G1" t="s">
        <v>54</v>
      </c>
      <c r="H1" t="s">
        <v>39</v>
      </c>
      <c r="K1" t="s">
        <v>38</v>
      </c>
      <c r="Q1" t="s">
        <v>31</v>
      </c>
    </row>
    <row r="2" spans="1:22" ht="90" x14ac:dyDescent="0.25">
      <c r="A2" s="4" t="s">
        <v>4</v>
      </c>
      <c r="B2" s="4" t="s">
        <v>5</v>
      </c>
      <c r="C2" s="4" t="s">
        <v>6</v>
      </c>
      <c r="D2" s="4" t="s">
        <v>7</v>
      </c>
      <c r="E2" s="4" t="s">
        <v>8</v>
      </c>
      <c r="F2" s="3" t="s">
        <v>9</v>
      </c>
      <c r="G2" s="3" t="s">
        <v>10</v>
      </c>
      <c r="H2" s="3" t="s">
        <v>11</v>
      </c>
      <c r="I2" s="9" t="s">
        <v>12</v>
      </c>
      <c r="J2" s="9" t="s">
        <v>76</v>
      </c>
      <c r="K2" s="4" t="s">
        <v>13</v>
      </c>
      <c r="L2" s="3" t="s">
        <v>14</v>
      </c>
      <c r="M2" s="3" t="s">
        <v>15</v>
      </c>
      <c r="N2" s="3" t="s">
        <v>102</v>
      </c>
      <c r="O2" s="3" t="s">
        <v>61</v>
      </c>
      <c r="P2" s="3" t="s">
        <v>16</v>
      </c>
      <c r="Q2" s="4" t="s">
        <v>2</v>
      </c>
      <c r="R2" s="3" t="s">
        <v>51</v>
      </c>
      <c r="S2" s="3"/>
    </row>
    <row r="3" spans="1:22" x14ac:dyDescent="0.25">
      <c r="A3" s="4" t="s">
        <v>19</v>
      </c>
      <c r="B3" s="4"/>
      <c r="C3" s="4"/>
      <c r="D3" s="4"/>
      <c r="E3" s="4"/>
      <c r="F3" s="3"/>
      <c r="G3" s="3"/>
      <c r="H3" s="3"/>
      <c r="I3" s="9"/>
      <c r="J3" s="9"/>
      <c r="K3" s="4"/>
      <c r="L3" s="3"/>
      <c r="M3" s="3"/>
      <c r="N3" s="3"/>
      <c r="O3" s="3"/>
      <c r="P3" s="3"/>
      <c r="Q3" s="4"/>
      <c r="R3" s="3"/>
      <c r="S3" s="3"/>
    </row>
    <row r="4" spans="1:22" s="64" customFormat="1" x14ac:dyDescent="0.25">
      <c r="A4" s="63">
        <v>44448</v>
      </c>
      <c r="B4" s="63">
        <v>44489</v>
      </c>
      <c r="C4" s="64" t="s">
        <v>50</v>
      </c>
      <c r="D4" s="64" t="s">
        <v>49</v>
      </c>
      <c r="F4" s="64">
        <v>110</v>
      </c>
      <c r="G4" s="65">
        <f>F4/0.7*0.3</f>
        <v>47.142857142857139</v>
      </c>
      <c r="K4" s="66"/>
      <c r="Q4" s="65">
        <f>SUM(E4:N4)-G4-O4-P4</f>
        <v>110</v>
      </c>
    </row>
    <row r="5" spans="1:22" x14ac:dyDescent="0.25">
      <c r="A5" s="7">
        <v>44623</v>
      </c>
      <c r="B5" s="7">
        <v>44672</v>
      </c>
      <c r="C5" t="s">
        <v>50</v>
      </c>
      <c r="D5" t="s">
        <v>49</v>
      </c>
      <c r="F5">
        <v>140</v>
      </c>
      <c r="G5" s="8">
        <f>F5/0.7*0.3</f>
        <v>60</v>
      </c>
      <c r="K5" s="16"/>
      <c r="Q5" s="8">
        <f>SUM(E5:N5)-G5-O5-P5</f>
        <v>140</v>
      </c>
    </row>
    <row r="6" spans="1:22" s="35" customFormat="1" x14ac:dyDescent="0.25">
      <c r="A6" s="15" t="s">
        <v>3</v>
      </c>
      <c r="B6" s="15"/>
      <c r="D6" s="15"/>
      <c r="E6" s="15">
        <f t="shared" ref="E6:Q6" si="0">SUM(E4:E5)</f>
        <v>0</v>
      </c>
      <c r="F6" s="100">
        <f t="shared" si="0"/>
        <v>250</v>
      </c>
      <c r="G6" s="101">
        <f t="shared" si="0"/>
        <v>107.14285714285714</v>
      </c>
      <c r="H6" s="15">
        <f t="shared" si="0"/>
        <v>0</v>
      </c>
      <c r="I6" s="15">
        <f t="shared" si="0"/>
        <v>0</v>
      </c>
      <c r="J6" s="15">
        <f t="shared" si="0"/>
        <v>0</v>
      </c>
      <c r="K6" s="15">
        <f t="shared" si="0"/>
        <v>0</v>
      </c>
      <c r="L6" s="15">
        <f t="shared" si="0"/>
        <v>0</v>
      </c>
      <c r="M6" s="15">
        <f t="shared" si="0"/>
        <v>0</v>
      </c>
      <c r="N6" s="15">
        <f t="shared" si="0"/>
        <v>0</v>
      </c>
      <c r="O6" s="15">
        <f t="shared" si="0"/>
        <v>0</v>
      </c>
      <c r="P6" s="15">
        <f t="shared" si="0"/>
        <v>0</v>
      </c>
      <c r="Q6" s="15">
        <f t="shared" si="0"/>
        <v>250</v>
      </c>
      <c r="R6" s="68">
        <f>'DIA8828&amp;1192'!D10</f>
        <v>250</v>
      </c>
    </row>
    <row r="7" spans="1:22" x14ac:dyDescent="0.25">
      <c r="A7" s="38" t="s">
        <v>94</v>
      </c>
      <c r="G7" s="8"/>
      <c r="Q7" t="s">
        <v>103</v>
      </c>
      <c r="R7" t="s">
        <v>61</v>
      </c>
      <c r="S7" t="s">
        <v>51</v>
      </c>
      <c r="T7" t="s">
        <v>99</v>
      </c>
      <c r="U7" t="s">
        <v>100</v>
      </c>
    </row>
    <row r="8" spans="1:22" x14ac:dyDescent="0.25">
      <c r="A8" s="7">
        <v>44742</v>
      </c>
      <c r="B8" s="7">
        <v>44742</v>
      </c>
      <c r="C8" t="s">
        <v>95</v>
      </c>
      <c r="D8" t="s">
        <v>96</v>
      </c>
      <c r="G8" s="8"/>
      <c r="K8">
        <v>0.3</v>
      </c>
      <c r="M8">
        <v>272.5</v>
      </c>
      <c r="N8">
        <v>17.100000000000001</v>
      </c>
      <c r="O8">
        <v>116</v>
      </c>
      <c r="P8">
        <v>40.64</v>
      </c>
      <c r="Q8">
        <f>SUM(E8:F8)+H8+I8+J8+K8+L8+M8+N8-O8-P8</f>
        <v>133.26000000000005</v>
      </c>
      <c r="R8">
        <v>0</v>
      </c>
      <c r="S8">
        <f>'DIA8828&amp;1192'!C4</f>
        <v>41.23</v>
      </c>
      <c r="T8">
        <v>0</v>
      </c>
      <c r="U8">
        <f>Q8-S8-T8</f>
        <v>92.030000000000058</v>
      </c>
    </row>
    <row r="9" spans="1:22" x14ac:dyDescent="0.25">
      <c r="A9" s="7">
        <v>44742</v>
      </c>
      <c r="B9" s="7">
        <v>44742</v>
      </c>
      <c r="C9" t="s">
        <v>97</v>
      </c>
      <c r="D9" t="s">
        <v>98</v>
      </c>
      <c r="G9" s="2"/>
      <c r="J9">
        <v>431.73</v>
      </c>
      <c r="K9">
        <v>792.19</v>
      </c>
      <c r="N9">
        <v>219.68</v>
      </c>
      <c r="O9">
        <v>677</v>
      </c>
      <c r="Q9">
        <f>SUM(E9:F9)+H9+I9+J9+K9+L9+M9+N9-O9-P9</f>
        <v>766.60000000000014</v>
      </c>
      <c r="R9">
        <v>0</v>
      </c>
      <c r="S9">
        <f>'DIA8828&amp;1192'!C6+'DIA8828&amp;1192'!$C$7</f>
        <v>396</v>
      </c>
      <c r="T9">
        <v>141</v>
      </c>
      <c r="U9">
        <f>Q9-S9+T9</f>
        <v>511.60000000000014</v>
      </c>
    </row>
    <row r="10" spans="1:22" x14ac:dyDescent="0.25">
      <c r="A10" s="7">
        <v>44742</v>
      </c>
      <c r="B10" s="7">
        <v>44742</v>
      </c>
      <c r="C10" t="s">
        <v>101</v>
      </c>
      <c r="D10" t="s">
        <v>57</v>
      </c>
      <c r="F10">
        <v>102.27</v>
      </c>
      <c r="G10" s="2">
        <v>43.83</v>
      </c>
      <c r="J10">
        <v>-421.95</v>
      </c>
      <c r="K10">
        <v>631.14</v>
      </c>
      <c r="M10">
        <v>0</v>
      </c>
      <c r="N10">
        <v>858.94</v>
      </c>
      <c r="Q10" s="2">
        <f>SUM(E10:F10)+H10+I10+J10+K10+L10+M10+N10-O10-P10</f>
        <v>1170.4000000000001</v>
      </c>
      <c r="R10">
        <v>995</v>
      </c>
      <c r="S10">
        <v>73</v>
      </c>
      <c r="T10">
        <v>0</v>
      </c>
      <c r="U10" s="2">
        <f>Q10-R10-S10+T10</f>
        <v>102.40000000000009</v>
      </c>
    </row>
    <row r="11" spans="1:22" x14ac:dyDescent="0.25">
      <c r="A11" s="7">
        <v>44377</v>
      </c>
      <c r="B11" s="7">
        <v>44377</v>
      </c>
      <c r="C11" t="s">
        <v>101</v>
      </c>
      <c r="D11" t="s">
        <v>57</v>
      </c>
      <c r="F11">
        <v>102.27</v>
      </c>
      <c r="G11" s="2">
        <v>43.83</v>
      </c>
      <c r="J11">
        <f>-8.29-134.98-23.14</f>
        <v>-166.40999999999997</v>
      </c>
      <c r="K11">
        <v>498.37</v>
      </c>
      <c r="M11">
        <v>0</v>
      </c>
      <c r="N11">
        <f>60.46+2.93+8.38</f>
        <v>71.77</v>
      </c>
      <c r="P11">
        <v>0</v>
      </c>
      <c r="Q11" s="2">
        <f>K11+F11+N11+J11</f>
        <v>506</v>
      </c>
      <c r="R11">
        <v>302</v>
      </c>
      <c r="S11" s="2">
        <f>Q11-R11</f>
        <v>204</v>
      </c>
      <c r="T11">
        <v>0</v>
      </c>
      <c r="U11" s="2">
        <v>0</v>
      </c>
    </row>
    <row r="12" spans="1:22" s="91" customFormat="1" ht="15.75" thickBot="1" x14ac:dyDescent="0.3">
      <c r="A12" s="91" t="s">
        <v>34</v>
      </c>
      <c r="F12" s="102">
        <f>SUM(F8:F11)</f>
        <v>204.54</v>
      </c>
      <c r="G12" s="102">
        <f t="shared" ref="G12:Q12" si="1">SUM(G8:G11)</f>
        <v>87.66</v>
      </c>
      <c r="H12" s="91">
        <f t="shared" si="1"/>
        <v>0</v>
      </c>
      <c r="I12" s="91">
        <f t="shared" si="1"/>
        <v>0</v>
      </c>
      <c r="J12" s="91">
        <f t="shared" si="1"/>
        <v>-156.62999999999994</v>
      </c>
      <c r="K12" s="103">
        <f t="shared" si="1"/>
        <v>1922</v>
      </c>
      <c r="L12" s="91">
        <f t="shared" si="1"/>
        <v>0</v>
      </c>
      <c r="M12" s="104">
        <f t="shared" si="1"/>
        <v>272.5</v>
      </c>
      <c r="N12" s="91">
        <f>SUM(N8:N11)</f>
        <v>1167.49</v>
      </c>
      <c r="O12" s="91">
        <f>SUM(O8:O11)</f>
        <v>793</v>
      </c>
      <c r="P12" s="104">
        <f>SUM(P8:P11)</f>
        <v>40.64</v>
      </c>
      <c r="Q12" s="91">
        <f t="shared" si="1"/>
        <v>2576.2600000000002</v>
      </c>
      <c r="R12" s="91">
        <f t="shared" ref="R12:V12" si="2">SUM(R8:R11)</f>
        <v>1297</v>
      </c>
      <c r="S12" s="91">
        <f t="shared" si="2"/>
        <v>714.23</v>
      </c>
      <c r="T12" s="91">
        <f t="shared" si="2"/>
        <v>141</v>
      </c>
      <c r="U12" s="91">
        <f>SUM(U8:U11)</f>
        <v>706.03000000000031</v>
      </c>
      <c r="V12" s="91">
        <f t="shared" si="2"/>
        <v>0</v>
      </c>
    </row>
    <row r="13" spans="1:22" x14ac:dyDescent="0.25">
      <c r="E13" t="s">
        <v>249</v>
      </c>
      <c r="F13" s="77">
        <f>F6+F12</f>
        <v>454.53999999999996</v>
      </c>
      <c r="G13" s="107">
        <f>G6+G12</f>
        <v>194.80285714285714</v>
      </c>
      <c r="N13" t="s">
        <v>247</v>
      </c>
      <c r="O13" s="105">
        <f>O12+R12</f>
        <v>2090</v>
      </c>
    </row>
    <row r="14" spans="1:22" x14ac:dyDescent="0.25">
      <c r="N14">
        <v>143.54</v>
      </c>
      <c r="Q14" s="2"/>
    </row>
    <row r="15" spans="1:22" x14ac:dyDescent="0.25">
      <c r="N15">
        <v>1717.88</v>
      </c>
    </row>
    <row r="16" spans="1:22" x14ac:dyDescent="0.25">
      <c r="N16">
        <v>17.100000000000001</v>
      </c>
    </row>
    <row r="17" spans="13:14" x14ac:dyDescent="0.25">
      <c r="N17">
        <v>219.68</v>
      </c>
    </row>
    <row r="18" spans="13:14" x14ac:dyDescent="0.25">
      <c r="M18" t="s">
        <v>34</v>
      </c>
      <c r="N18">
        <f>SUM(N14:N17)</f>
        <v>2098.1999999999998</v>
      </c>
    </row>
    <row r="19" spans="13:14" x14ac:dyDescent="0.25">
      <c r="M19" s="105" t="s">
        <v>248</v>
      </c>
      <c r="N19" s="105">
        <f>N18/3*2</f>
        <v>1398.8</v>
      </c>
    </row>
  </sheetData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5CBF3-281D-4572-89D5-7DD2FA139260}">
  <dimension ref="A73:J104"/>
  <sheetViews>
    <sheetView topLeftCell="A45" workbookViewId="0">
      <selection activeCell="J104" sqref="J104"/>
    </sheetView>
  </sheetViews>
  <sheetFormatPr defaultRowHeight="15" x14ac:dyDescent="0.25"/>
  <cols>
    <col min="1" max="1" width="13" customWidth="1"/>
    <col min="4" max="4" width="10" customWidth="1"/>
    <col min="5" max="5" width="11.85546875" customWidth="1"/>
    <col min="9" max="9" width="14" customWidth="1"/>
  </cols>
  <sheetData>
    <row r="73" spans="1:10" x14ac:dyDescent="0.25">
      <c r="A73" t="s">
        <v>104</v>
      </c>
    </row>
    <row r="74" spans="1:10" ht="45" x14ac:dyDescent="0.25">
      <c r="A74" t="s">
        <v>106</v>
      </c>
      <c r="B74" t="s">
        <v>105</v>
      </c>
      <c r="C74" t="s">
        <v>113</v>
      </c>
      <c r="D74" t="s">
        <v>107</v>
      </c>
      <c r="E74" t="s">
        <v>112</v>
      </c>
      <c r="F74" t="s">
        <v>123</v>
      </c>
      <c r="G74" t="s">
        <v>114</v>
      </c>
      <c r="H74" t="s">
        <v>122</v>
      </c>
      <c r="I74" s="44" t="s">
        <v>124</v>
      </c>
      <c r="J74" t="s">
        <v>125</v>
      </c>
    </row>
    <row r="75" spans="1:10" x14ac:dyDescent="0.25">
      <c r="A75" s="7">
        <v>44516</v>
      </c>
      <c r="B75" t="s">
        <v>116</v>
      </c>
      <c r="C75">
        <v>1993.35</v>
      </c>
      <c r="D75">
        <v>5000</v>
      </c>
      <c r="H75">
        <f>C75-F75</f>
        <v>1993.35</v>
      </c>
      <c r="I75">
        <v>2021.6875748699999</v>
      </c>
      <c r="J75">
        <v>1305.18</v>
      </c>
    </row>
    <row r="76" spans="1:10" x14ac:dyDescent="0.25">
      <c r="A76" s="7">
        <v>44534</v>
      </c>
      <c r="B76" t="s">
        <v>117</v>
      </c>
      <c r="C76">
        <v>2513.7600000000002</v>
      </c>
      <c r="D76">
        <v>1000</v>
      </c>
      <c r="H76">
        <f t="shared" ref="H76:H100" si="0">C76-F76</f>
        <v>2513.7600000000002</v>
      </c>
      <c r="I76">
        <v>2513.7565149699999</v>
      </c>
      <c r="J76">
        <v>273.95999999999998</v>
      </c>
    </row>
    <row r="77" spans="1:10" s="64" customFormat="1" x14ac:dyDescent="0.25">
      <c r="A77" s="63">
        <v>44540</v>
      </c>
      <c r="B77" s="64" t="s">
        <v>128</v>
      </c>
      <c r="C77" s="64">
        <v>7.319E-3</v>
      </c>
      <c r="D77" s="64">
        <v>500</v>
      </c>
      <c r="H77" s="64">
        <f t="shared" si="0"/>
        <v>7.319E-3</v>
      </c>
    </row>
    <row r="78" spans="1:10" x14ac:dyDescent="0.25">
      <c r="A78" s="7">
        <v>44471</v>
      </c>
      <c r="B78" t="s">
        <v>108</v>
      </c>
      <c r="C78">
        <v>7.6369999999999993E-2</v>
      </c>
      <c r="D78">
        <v>5000</v>
      </c>
      <c r="H78">
        <f t="shared" si="0"/>
        <v>7.6369999999999993E-2</v>
      </c>
    </row>
    <row r="79" spans="1:10" x14ac:dyDescent="0.25">
      <c r="A79" s="7">
        <v>44582</v>
      </c>
      <c r="B79" t="s">
        <v>108</v>
      </c>
      <c r="C79">
        <v>0.10879999999999999</v>
      </c>
      <c r="D79">
        <v>6000</v>
      </c>
      <c r="H79">
        <f t="shared" si="0"/>
        <v>0.10879999999999999</v>
      </c>
    </row>
    <row r="80" spans="1:10" s="94" customFormat="1" x14ac:dyDescent="0.25">
      <c r="A80" s="93"/>
      <c r="C80" s="94">
        <f>SUM(C77:C79)</f>
        <v>0.19248899999999999</v>
      </c>
      <c r="D80" s="94">
        <f t="shared" ref="D80:H80" si="1">SUM(D77:D79)</f>
        <v>11500</v>
      </c>
      <c r="E80" s="94">
        <f t="shared" si="1"/>
        <v>0</v>
      </c>
      <c r="F80" s="94">
        <f t="shared" si="1"/>
        <v>0</v>
      </c>
      <c r="G80" s="94">
        <f t="shared" si="1"/>
        <v>0</v>
      </c>
      <c r="H80" s="94">
        <f t="shared" si="1"/>
        <v>0.19248899999999999</v>
      </c>
      <c r="I80" s="94">
        <v>0.19247101999999999</v>
      </c>
      <c r="J80" s="94">
        <v>5376.54</v>
      </c>
    </row>
    <row r="81" spans="1:10" x14ac:dyDescent="0.25">
      <c r="A81" s="7">
        <v>44477</v>
      </c>
      <c r="B81" t="s">
        <v>111</v>
      </c>
      <c r="C81">
        <v>111.92</v>
      </c>
      <c r="D81">
        <v>8000</v>
      </c>
      <c r="E81" s="7">
        <v>44508</v>
      </c>
      <c r="F81">
        <v>16.777999999999999</v>
      </c>
      <c r="G81">
        <v>1000</v>
      </c>
      <c r="H81">
        <f t="shared" si="0"/>
        <v>95.141999999999996</v>
      </c>
    </row>
    <row r="82" spans="1:10" x14ac:dyDescent="0.25">
      <c r="A82" s="7">
        <v>44573</v>
      </c>
      <c r="B82" t="s">
        <v>111</v>
      </c>
      <c r="C82">
        <v>48.793999999999997</v>
      </c>
      <c r="D82">
        <v>1500</v>
      </c>
      <c r="H82">
        <f t="shared" si="0"/>
        <v>48.793999999999997</v>
      </c>
    </row>
    <row r="83" spans="1:10" s="94" customFormat="1" x14ac:dyDescent="0.25">
      <c r="A83" s="93"/>
      <c r="C83" s="94">
        <f>C81+C82</f>
        <v>160.714</v>
      </c>
      <c r="D83" s="94">
        <f t="shared" ref="D83:H83" si="2">D81+D82</f>
        <v>9500</v>
      </c>
      <c r="E83" s="94">
        <f t="shared" si="2"/>
        <v>44508</v>
      </c>
      <c r="F83" s="94">
        <f t="shared" si="2"/>
        <v>16.777999999999999</v>
      </c>
      <c r="G83" s="94">
        <f t="shared" si="2"/>
        <v>1000</v>
      </c>
      <c r="H83" s="94">
        <f t="shared" si="2"/>
        <v>143.93599999999998</v>
      </c>
      <c r="I83" s="94">
        <v>143.93800879</v>
      </c>
      <c r="J83" s="94">
        <v>1084.76</v>
      </c>
    </row>
    <row r="84" spans="1:10" x14ac:dyDescent="0.25">
      <c r="A84" s="7">
        <v>44476</v>
      </c>
      <c r="B84" t="s">
        <v>110</v>
      </c>
      <c r="C84">
        <v>44.220999999999997</v>
      </c>
      <c r="D84">
        <v>2000</v>
      </c>
      <c r="H84">
        <f t="shared" si="0"/>
        <v>44.220999999999997</v>
      </c>
    </row>
    <row r="85" spans="1:10" x14ac:dyDescent="0.25">
      <c r="A85" s="7">
        <v>44502</v>
      </c>
      <c r="B85" t="s">
        <v>110</v>
      </c>
      <c r="C85">
        <v>15.291</v>
      </c>
      <c r="D85">
        <v>1000</v>
      </c>
      <c r="H85">
        <f t="shared" si="0"/>
        <v>15.291</v>
      </c>
    </row>
    <row r="86" spans="1:10" x14ac:dyDescent="0.25">
      <c r="A86" s="7">
        <v>44511</v>
      </c>
      <c r="B86" t="s">
        <v>110</v>
      </c>
      <c r="C86">
        <v>15.367000000000001</v>
      </c>
      <c r="D86">
        <v>1000</v>
      </c>
      <c r="H86">
        <f t="shared" si="0"/>
        <v>15.367000000000001</v>
      </c>
    </row>
    <row r="87" spans="1:10" x14ac:dyDescent="0.25">
      <c r="A87" s="7">
        <v>44511</v>
      </c>
      <c r="B87" t="s">
        <v>110</v>
      </c>
      <c r="C87">
        <v>38.402000000000001</v>
      </c>
      <c r="D87">
        <v>2500</v>
      </c>
      <c r="H87">
        <f t="shared" si="0"/>
        <v>38.402000000000001</v>
      </c>
    </row>
    <row r="88" spans="1:10" x14ac:dyDescent="0.25">
      <c r="A88" s="7">
        <v>44511</v>
      </c>
      <c r="B88" t="s">
        <v>110</v>
      </c>
      <c r="C88">
        <v>76.816999999999993</v>
      </c>
      <c r="D88">
        <v>5000</v>
      </c>
      <c r="H88">
        <f t="shared" si="0"/>
        <v>76.816999999999993</v>
      </c>
    </row>
    <row r="89" spans="1:10" x14ac:dyDescent="0.25">
      <c r="A89" s="7">
        <v>44511</v>
      </c>
      <c r="B89" t="s">
        <v>110</v>
      </c>
      <c r="C89">
        <v>16.617000000000001</v>
      </c>
      <c r="D89">
        <v>1000</v>
      </c>
      <c r="H89">
        <f t="shared" si="0"/>
        <v>16.617000000000001</v>
      </c>
    </row>
    <row r="90" spans="1:10" x14ac:dyDescent="0.25">
      <c r="A90" s="7">
        <v>44527</v>
      </c>
      <c r="B90" t="s">
        <v>110</v>
      </c>
      <c r="C90">
        <v>19.887</v>
      </c>
      <c r="D90">
        <v>1000</v>
      </c>
      <c r="H90">
        <f t="shared" si="0"/>
        <v>19.887</v>
      </c>
    </row>
    <row r="91" spans="1:10" x14ac:dyDescent="0.25">
      <c r="A91" s="7">
        <v>44573</v>
      </c>
      <c r="B91" t="s">
        <v>110</v>
      </c>
      <c r="C91">
        <v>26.792000000000002</v>
      </c>
      <c r="D91">
        <v>1000</v>
      </c>
      <c r="H91">
        <f t="shared" si="0"/>
        <v>26.792000000000002</v>
      </c>
    </row>
    <row r="92" spans="1:10" s="94" customFormat="1" x14ac:dyDescent="0.25">
      <c r="A92" s="93"/>
      <c r="C92" s="94">
        <f>SUM(C84:C91)</f>
        <v>253.39400000000001</v>
      </c>
      <c r="D92" s="94">
        <f t="shared" ref="D92:H92" si="3">SUM(D84:D91)</f>
        <v>14500</v>
      </c>
      <c r="E92" s="94">
        <f t="shared" si="3"/>
        <v>0</v>
      </c>
      <c r="F92" s="94">
        <f t="shared" si="3"/>
        <v>0</v>
      </c>
      <c r="G92" s="94">
        <f t="shared" si="3"/>
        <v>0</v>
      </c>
      <c r="H92" s="94">
        <f t="shared" si="3"/>
        <v>253.39400000000001</v>
      </c>
      <c r="I92" s="94">
        <v>257.17503893000003</v>
      </c>
      <c r="J92" s="94">
        <v>2559.98</v>
      </c>
    </row>
    <row r="93" spans="1:10" x14ac:dyDescent="0.25">
      <c r="A93" s="7">
        <v>44471</v>
      </c>
      <c r="B93" t="s">
        <v>109</v>
      </c>
      <c r="C93">
        <v>1.1200000000000001</v>
      </c>
      <c r="D93">
        <v>5000</v>
      </c>
      <c r="H93">
        <f t="shared" si="0"/>
        <v>1.1200000000000001</v>
      </c>
    </row>
    <row r="94" spans="1:10" x14ac:dyDescent="0.25">
      <c r="A94" s="7">
        <v>44567</v>
      </c>
      <c r="B94" t="s">
        <v>109</v>
      </c>
      <c r="C94">
        <v>1.036</v>
      </c>
      <c r="D94">
        <v>5000</v>
      </c>
      <c r="H94">
        <f t="shared" si="0"/>
        <v>1.036</v>
      </c>
    </row>
    <row r="95" spans="1:10" x14ac:dyDescent="0.25">
      <c r="A95" s="7">
        <v>44567</v>
      </c>
      <c r="B95" t="s">
        <v>109</v>
      </c>
      <c r="C95">
        <v>1.036</v>
      </c>
      <c r="D95">
        <v>5000</v>
      </c>
      <c r="H95">
        <f t="shared" si="0"/>
        <v>1.036</v>
      </c>
    </row>
    <row r="96" spans="1:10" s="94" customFormat="1" x14ac:dyDescent="0.25">
      <c r="A96" s="93"/>
      <c r="C96" s="94">
        <f>C93+C94+C95</f>
        <v>3.1920000000000002</v>
      </c>
      <c r="D96" s="94">
        <f t="shared" ref="D96:H96" si="4">D93+D94+D95</f>
        <v>15000</v>
      </c>
      <c r="E96" s="94">
        <f t="shared" si="4"/>
        <v>0</v>
      </c>
      <c r="F96" s="94">
        <f t="shared" si="4"/>
        <v>0</v>
      </c>
      <c r="G96" s="94">
        <f t="shared" si="4"/>
        <v>0</v>
      </c>
      <c r="H96" s="94">
        <f t="shared" si="4"/>
        <v>3.1920000000000002</v>
      </c>
      <c r="I96" s="94">
        <v>3.1918162400000001</v>
      </c>
      <c r="J96" s="94">
        <v>4792.7700000000004</v>
      </c>
    </row>
    <row r="97" spans="1:10" x14ac:dyDescent="0.25">
      <c r="A97" s="7">
        <v>44534</v>
      </c>
      <c r="B97" t="s">
        <v>118</v>
      </c>
      <c r="C97">
        <v>199.75</v>
      </c>
      <c r="D97">
        <v>1000</v>
      </c>
      <c r="H97">
        <f t="shared" si="0"/>
        <v>199.75</v>
      </c>
      <c r="I97">
        <v>199.74778671999999</v>
      </c>
      <c r="J97">
        <v>498.57</v>
      </c>
    </row>
    <row r="98" spans="1:10" x14ac:dyDescent="0.25">
      <c r="A98" s="7">
        <v>44569</v>
      </c>
      <c r="B98" t="s">
        <v>119</v>
      </c>
      <c r="C98">
        <v>49475.02</v>
      </c>
      <c r="D98">
        <v>1000</v>
      </c>
      <c r="H98">
        <f t="shared" si="0"/>
        <v>49475.02</v>
      </c>
      <c r="I98">
        <v>49475.019548470002</v>
      </c>
      <c r="J98">
        <v>201.81</v>
      </c>
    </row>
    <row r="99" spans="1:10" x14ac:dyDescent="0.25">
      <c r="A99" s="7">
        <v>44511</v>
      </c>
      <c r="B99" t="s">
        <v>115</v>
      </c>
      <c r="C99">
        <v>497.59</v>
      </c>
      <c r="D99">
        <v>1000</v>
      </c>
      <c r="H99">
        <f t="shared" si="0"/>
        <v>497.59</v>
      </c>
      <c r="I99">
        <v>497.59015835999998</v>
      </c>
      <c r="J99">
        <v>478.65</v>
      </c>
    </row>
    <row r="100" spans="1:10" s="64" customFormat="1" x14ac:dyDescent="0.25">
      <c r="A100" s="63">
        <v>44527</v>
      </c>
      <c r="B100" s="64" t="s">
        <v>127</v>
      </c>
      <c r="C100" s="64">
        <v>368.27</v>
      </c>
      <c r="D100" s="64">
        <v>500</v>
      </c>
      <c r="H100" s="64">
        <f t="shared" si="0"/>
        <v>368.27</v>
      </c>
    </row>
    <row r="101" spans="1:10" x14ac:dyDescent="0.25">
      <c r="A101" s="7">
        <v>44572</v>
      </c>
      <c r="B101" t="s">
        <v>121</v>
      </c>
      <c r="C101">
        <v>499.71</v>
      </c>
      <c r="D101">
        <v>500</v>
      </c>
      <c r="H101">
        <f>C101-F101</f>
        <v>499.71</v>
      </c>
    </row>
    <row r="102" spans="1:10" s="94" customFormat="1" x14ac:dyDescent="0.25">
      <c r="A102" s="93"/>
      <c r="C102" s="94">
        <f>C100+C101</f>
        <v>867.98</v>
      </c>
      <c r="D102" s="94">
        <f t="shared" ref="D102:H102" si="5">D100+D101</f>
        <v>1000</v>
      </c>
      <c r="E102" s="94">
        <f t="shared" si="5"/>
        <v>0</v>
      </c>
      <c r="F102" s="94">
        <f t="shared" si="5"/>
        <v>0</v>
      </c>
      <c r="G102" s="94">
        <f t="shared" si="5"/>
        <v>0</v>
      </c>
      <c r="H102" s="94">
        <f t="shared" si="5"/>
        <v>867.98</v>
      </c>
      <c r="I102" s="94">
        <v>867.97557506999999</v>
      </c>
      <c r="J102" s="94">
        <v>392.47</v>
      </c>
    </row>
    <row r="103" spans="1:10" x14ac:dyDescent="0.25">
      <c r="A103" s="7">
        <v>44528</v>
      </c>
      <c r="B103" t="s">
        <v>126</v>
      </c>
      <c r="C103">
        <v>49.744</v>
      </c>
      <c r="D103">
        <v>500</v>
      </c>
      <c r="H103">
        <f>C103-F103</f>
        <v>49.744</v>
      </c>
      <c r="I103">
        <v>49.74398609</v>
      </c>
      <c r="J103">
        <v>71.209999999999994</v>
      </c>
    </row>
    <row r="104" spans="1:10" s="95" customFormat="1" x14ac:dyDescent="0.25">
      <c r="A104" s="15" t="s">
        <v>34</v>
      </c>
      <c r="B104" s="15"/>
      <c r="C104" s="15">
        <f>C75+C76+C80+C83+C92+C96+C97+C98+C99+C102+C103</f>
        <v>56014.686489</v>
      </c>
      <c r="D104" s="15">
        <f t="shared" ref="D104:J104" si="6">D75+D76+D80+D83+D92+D96+D97+D98+D99+D102+D103</f>
        <v>61000</v>
      </c>
      <c r="E104" s="15">
        <f t="shared" si="6"/>
        <v>44508</v>
      </c>
      <c r="F104" s="15">
        <f t="shared" si="6"/>
        <v>16.777999999999999</v>
      </c>
      <c r="G104" s="15">
        <f t="shared" si="6"/>
        <v>1000</v>
      </c>
      <c r="H104" s="15">
        <f t="shared" si="6"/>
        <v>55997.908488999994</v>
      </c>
      <c r="I104" s="15">
        <f t="shared" si="6"/>
        <v>56030.018479529994</v>
      </c>
      <c r="J104" s="99">
        <f t="shared" si="6"/>
        <v>17035.900000000001</v>
      </c>
    </row>
  </sheetData>
  <sortState xmlns:xlrd2="http://schemas.microsoft.com/office/spreadsheetml/2017/richdata2" ref="A75:O103">
    <sortCondition ref="B75:B103"/>
  </sortState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664BA-538C-4FFC-887B-BE17A3FDA2E8}">
  <dimension ref="A1:T51"/>
  <sheetViews>
    <sheetView topLeftCell="A4" workbookViewId="0">
      <selection activeCell="T16" sqref="T16"/>
    </sheetView>
  </sheetViews>
  <sheetFormatPr defaultRowHeight="15" x14ac:dyDescent="0.25"/>
  <cols>
    <col min="1" max="1" width="11.7109375" customWidth="1"/>
    <col min="2" max="2" width="13.140625" customWidth="1"/>
    <col min="4" max="4" width="14.42578125" customWidth="1"/>
    <col min="5" max="5" width="10.7109375" bestFit="1" customWidth="1"/>
    <col min="6" max="6" width="9.5703125" bestFit="1" customWidth="1"/>
  </cols>
  <sheetData>
    <row r="1" spans="1:9" x14ac:dyDescent="0.25">
      <c r="A1" t="s">
        <v>231</v>
      </c>
    </row>
    <row r="2" spans="1:9" x14ac:dyDescent="0.25">
      <c r="A2" t="s">
        <v>105</v>
      </c>
      <c r="B2" s="10" t="s">
        <v>225</v>
      </c>
      <c r="C2" s="10" t="s">
        <v>229</v>
      </c>
      <c r="D2" s="10" t="s">
        <v>226</v>
      </c>
      <c r="E2" s="10" t="s">
        <v>227</v>
      </c>
      <c r="F2" s="10" t="s">
        <v>230</v>
      </c>
      <c r="G2" s="10" t="s">
        <v>114</v>
      </c>
      <c r="H2" s="10" t="s">
        <v>228</v>
      </c>
      <c r="I2" s="10"/>
    </row>
    <row r="3" spans="1:9" x14ac:dyDescent="0.25">
      <c r="A3" t="s">
        <v>232</v>
      </c>
      <c r="B3" s="85">
        <v>44168</v>
      </c>
      <c r="C3" s="10">
        <v>500</v>
      </c>
      <c r="D3" s="10">
        <v>2377.4899999999998</v>
      </c>
      <c r="E3" s="10"/>
      <c r="F3" s="10"/>
      <c r="G3" s="10"/>
      <c r="H3" s="10"/>
      <c r="I3" s="10"/>
    </row>
    <row r="4" spans="1:9" x14ac:dyDescent="0.25">
      <c r="A4" t="s">
        <v>232</v>
      </c>
      <c r="B4" s="85">
        <v>44301</v>
      </c>
      <c r="C4" s="10">
        <v>500</v>
      </c>
      <c r="D4" s="10">
        <v>2453</v>
      </c>
      <c r="E4" s="85">
        <v>44706</v>
      </c>
      <c r="F4" s="10">
        <v>1000</v>
      </c>
      <c r="G4" s="10">
        <v>3558.66</v>
      </c>
      <c r="H4" s="10"/>
      <c r="I4" s="10"/>
    </row>
    <row r="5" spans="1:9" x14ac:dyDescent="0.25">
      <c r="A5" s="89"/>
      <c r="B5" s="86" t="s">
        <v>34</v>
      </c>
      <c r="C5" s="86">
        <f>SUM(C3:C4)</f>
        <v>1000</v>
      </c>
      <c r="D5" s="86">
        <f>SUM(D3:D4)</f>
        <v>4830.49</v>
      </c>
      <c r="E5" s="86">
        <f>SUM(E3:E4)</f>
        <v>44706</v>
      </c>
      <c r="F5" s="86">
        <f>SUM(F3:F4)</f>
        <v>1000</v>
      </c>
      <c r="G5" s="86">
        <f>SUM(G3:G4)</f>
        <v>3558.66</v>
      </c>
      <c r="H5" s="86">
        <f>G5-D5</f>
        <v>-1271.83</v>
      </c>
      <c r="I5" s="10"/>
    </row>
    <row r="6" spans="1:9" x14ac:dyDescent="0.25">
      <c r="A6" s="87" t="s">
        <v>111</v>
      </c>
      <c r="B6" s="88">
        <v>44477</v>
      </c>
      <c r="C6" s="87">
        <v>16.777660000000001</v>
      </c>
      <c r="D6" s="98">
        <f>G50/E50*F6</f>
        <v>1199.2450329444648</v>
      </c>
      <c r="E6" s="88">
        <f>'Crypto acc '!A471</f>
        <v>44508</v>
      </c>
      <c r="F6" s="97">
        <f>'Crypto acc '!E471</f>
        <v>16.77766261</v>
      </c>
      <c r="G6" s="87">
        <f>'Crypto acc '!J471</f>
        <v>1000</v>
      </c>
      <c r="H6" s="87">
        <f>G6-D6</f>
        <v>-199.24503294446481</v>
      </c>
    </row>
    <row r="7" spans="1:9" ht="15.75" thickBot="1" x14ac:dyDescent="0.3">
      <c r="A7" s="91" t="s">
        <v>233</v>
      </c>
      <c r="B7" s="92"/>
      <c r="C7" s="91"/>
      <c r="D7" s="91">
        <f>D5+D6</f>
        <v>6029.7350329444644</v>
      </c>
      <c r="E7" s="91"/>
      <c r="F7" s="91">
        <f t="shared" ref="F7:H7" si="0">F5+F6</f>
        <v>1016.77766261</v>
      </c>
      <c r="G7" s="91">
        <f t="shared" si="0"/>
        <v>4558.66</v>
      </c>
      <c r="H7" s="91">
        <f t="shared" si="0"/>
        <v>-1471.0750329444647</v>
      </c>
    </row>
    <row r="50" spans="1:20" s="67" customFormat="1" x14ac:dyDescent="0.25">
      <c r="A50" s="69">
        <v>44477</v>
      </c>
      <c r="B50" s="90">
        <v>0.59673611111111113</v>
      </c>
      <c r="C50" s="67" t="s">
        <v>153</v>
      </c>
      <c r="D50" s="67" t="s">
        <v>160</v>
      </c>
      <c r="E50" s="67">
        <v>111.92149827</v>
      </c>
      <c r="F50" s="67" t="s">
        <v>154</v>
      </c>
      <c r="G50" s="67">
        <v>8000</v>
      </c>
      <c r="H50" s="67">
        <v>71.043205459999996</v>
      </c>
      <c r="I50" s="67">
        <v>48.309919319999999</v>
      </c>
      <c r="J50" s="67">
        <v>8000</v>
      </c>
      <c r="K50" s="67">
        <v>0.68603327000000003</v>
      </c>
      <c r="L50" s="67" t="s">
        <v>160</v>
      </c>
      <c r="M50" s="67">
        <v>4.3899999999999997</v>
      </c>
      <c r="N50" s="67">
        <v>43.92</v>
      </c>
      <c r="T50" s="67" t="s">
        <v>161</v>
      </c>
    </row>
    <row r="51" spans="1:20" s="80" customFormat="1" x14ac:dyDescent="0.25">
      <c r="A51" s="78">
        <v>44508</v>
      </c>
      <c r="B51" s="79">
        <v>0.52159722222222216</v>
      </c>
      <c r="C51" s="80" t="s">
        <v>190</v>
      </c>
      <c r="D51" s="80" t="s">
        <v>160</v>
      </c>
      <c r="E51" s="80">
        <v>16.77766261</v>
      </c>
      <c r="F51" s="80" t="s">
        <v>154</v>
      </c>
      <c r="G51" s="80">
        <v>1000</v>
      </c>
      <c r="H51" s="80">
        <v>59.958918369999999</v>
      </c>
      <c r="I51" s="80">
        <v>6.0451914200000001</v>
      </c>
      <c r="J51" s="80">
        <v>1000</v>
      </c>
      <c r="K51" s="80">
        <v>9.9576559999999995E-2</v>
      </c>
      <c r="L51" s="80" t="s">
        <v>160</v>
      </c>
      <c r="M51" s="80">
        <v>0.55000000000000004</v>
      </c>
      <c r="N51" s="80">
        <v>5.5</v>
      </c>
      <c r="T51" s="80" t="s">
        <v>191</v>
      </c>
    </row>
  </sheetData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53"/>
  <sheetViews>
    <sheetView topLeftCell="C9" workbookViewId="0">
      <selection activeCell="T23" sqref="T23"/>
    </sheetView>
  </sheetViews>
  <sheetFormatPr defaultRowHeight="15" x14ac:dyDescent="0.25"/>
  <cols>
    <col min="1" max="1" width="24" customWidth="1"/>
    <col min="2" max="2" width="12.5703125" bestFit="1" customWidth="1"/>
    <col min="3" max="3" width="11.5703125" bestFit="1" customWidth="1"/>
    <col min="4" max="4" width="12.5703125" bestFit="1" customWidth="1"/>
    <col min="5" max="5" width="4.85546875" customWidth="1"/>
    <col min="6" max="6" width="12.28515625" customWidth="1"/>
    <col min="7" max="7" width="13.85546875" customWidth="1"/>
    <col min="8" max="8" width="11.5703125" bestFit="1" customWidth="1"/>
    <col min="9" max="9" width="12.5703125" bestFit="1" customWidth="1"/>
    <col min="10" max="10" width="11.42578125" customWidth="1"/>
    <col min="11" max="11" width="6.5703125" customWidth="1"/>
    <col min="12" max="12" width="18.42578125" customWidth="1"/>
    <col min="13" max="13" width="14.140625" customWidth="1"/>
    <col min="14" max="14" width="16" customWidth="1"/>
    <col min="15" max="15" width="12.5703125" bestFit="1" customWidth="1"/>
    <col min="17" max="17" width="22.140625" bestFit="1" customWidth="1"/>
    <col min="18" max="19" width="13.42578125" customWidth="1"/>
    <col min="20" max="20" width="14.28515625" customWidth="1"/>
  </cols>
  <sheetData>
    <row r="1" spans="1:20" ht="30" x14ac:dyDescent="0.25">
      <c r="A1" s="34" t="s">
        <v>52</v>
      </c>
      <c r="B1" t="s">
        <v>21</v>
      </c>
      <c r="C1" t="s">
        <v>22</v>
      </c>
      <c r="D1" t="s">
        <v>2</v>
      </c>
      <c r="F1" s="34" t="s">
        <v>65</v>
      </c>
      <c r="G1" t="s">
        <v>66</v>
      </c>
      <c r="H1" t="s">
        <v>67</v>
      </c>
      <c r="I1" t="s">
        <v>34</v>
      </c>
      <c r="L1" s="34" t="s">
        <v>251</v>
      </c>
      <c r="M1" t="s">
        <v>66</v>
      </c>
      <c r="N1" t="s">
        <v>67</v>
      </c>
      <c r="O1" t="s">
        <v>34</v>
      </c>
      <c r="Q1" s="38" t="s">
        <v>250</v>
      </c>
      <c r="R1" t="s">
        <v>60</v>
      </c>
      <c r="S1" t="s">
        <v>69</v>
      </c>
      <c r="T1" s="44" t="s">
        <v>70</v>
      </c>
    </row>
    <row r="2" spans="1:20" x14ac:dyDescent="0.25">
      <c r="A2" t="s">
        <v>20</v>
      </c>
      <c r="B2" s="1">
        <v>196008.68</v>
      </c>
      <c r="C2" s="1">
        <v>29290.23</v>
      </c>
      <c r="D2" s="1">
        <f>B2+C2</f>
        <v>225298.91</v>
      </c>
      <c r="E2" s="1"/>
      <c r="G2" s="2">
        <f>B11</f>
        <v>218251.76351371885</v>
      </c>
      <c r="H2" s="2">
        <f>C11</f>
        <v>28924.856486281144</v>
      </c>
      <c r="I2" s="2">
        <f>G2+H2</f>
        <v>247176.62</v>
      </c>
      <c r="L2" t="s">
        <v>252</v>
      </c>
      <c r="M2" s="2">
        <f>G12</f>
        <v>285070.28707418323</v>
      </c>
      <c r="N2" s="2">
        <f>H12</f>
        <v>64016.55292581681</v>
      </c>
      <c r="O2" s="2">
        <f>SUM(M2:N2)</f>
        <v>349086.84</v>
      </c>
      <c r="Q2" t="s">
        <v>72</v>
      </c>
      <c r="R2" s="2">
        <v>62976.99</v>
      </c>
      <c r="S2" s="67">
        <v>62976.99</v>
      </c>
      <c r="T2" s="2">
        <f>S2-R2</f>
        <v>0</v>
      </c>
    </row>
    <row r="3" spans="1:20" x14ac:dyDescent="0.25">
      <c r="A3" t="s">
        <v>23</v>
      </c>
      <c r="B3" s="1">
        <v>25000</v>
      </c>
      <c r="C3" s="1">
        <v>0</v>
      </c>
      <c r="D3" s="1">
        <f>B3+C3</f>
        <v>25000</v>
      </c>
      <c r="E3" s="1"/>
      <c r="G3">
        <v>0</v>
      </c>
      <c r="H3" s="1">
        <v>0</v>
      </c>
      <c r="I3" s="2">
        <f t="shared" ref="I3:I7" si="0">G3+H3</f>
        <v>0</v>
      </c>
      <c r="M3">
        <v>0</v>
      </c>
      <c r="N3">
        <v>0</v>
      </c>
      <c r="O3" s="2">
        <f t="shared" ref="O3:O6" si="1">SUM(M3:N3)</f>
        <v>0</v>
      </c>
      <c r="Q3" t="s">
        <v>71</v>
      </c>
      <c r="R3" s="2">
        <f>'DIA8828&amp;1192'!A9</f>
        <v>17594.419999999998</v>
      </c>
      <c r="S3" s="67">
        <v>17594.419999999998</v>
      </c>
      <c r="T3" s="2">
        <f t="shared" ref="T3:T7" si="2">S3-R3</f>
        <v>0</v>
      </c>
    </row>
    <row r="4" spans="1:20" x14ac:dyDescent="0.25">
      <c r="A4" t="s">
        <v>24</v>
      </c>
      <c r="B4" s="1"/>
      <c r="C4" s="1">
        <v>0</v>
      </c>
      <c r="D4" s="1">
        <f>B4+C4</f>
        <v>0</v>
      </c>
      <c r="E4" s="1"/>
      <c r="G4" s="2">
        <v>21649</v>
      </c>
      <c r="H4" s="2">
        <v>27273</v>
      </c>
      <c r="I4" s="2">
        <f t="shared" si="0"/>
        <v>48922</v>
      </c>
      <c r="M4" s="2">
        <f>'BTA8801'!C12</f>
        <v>10928.49</v>
      </c>
      <c r="N4" s="2">
        <f>'BTA8801'!B12</f>
        <v>40000</v>
      </c>
      <c r="O4" s="2">
        <f t="shared" si="1"/>
        <v>50928.49</v>
      </c>
      <c r="Q4" t="s">
        <v>73</v>
      </c>
      <c r="R4">
        <v>6316.8</v>
      </c>
      <c r="S4" s="67">
        <v>6632.08</v>
      </c>
      <c r="T4" s="2">
        <f t="shared" si="2"/>
        <v>315.27999999999975</v>
      </c>
    </row>
    <row r="5" spans="1:20" x14ac:dyDescent="0.25">
      <c r="B5" s="13"/>
      <c r="C5" s="13"/>
      <c r="D5" s="1">
        <f t="shared" ref="D5" si="3">B5+C5</f>
        <v>0</v>
      </c>
      <c r="E5" s="1"/>
      <c r="I5" s="2">
        <f t="shared" si="0"/>
        <v>0</v>
      </c>
      <c r="M5" s="2">
        <f>SUM(M2:M4)</f>
        <v>295998.77707418322</v>
      </c>
      <c r="N5" s="2">
        <f>SUM(N2:N4)</f>
        <v>104016.55292581681</v>
      </c>
      <c r="O5" s="2">
        <f t="shared" si="1"/>
        <v>400015.33</v>
      </c>
      <c r="Q5" t="s">
        <v>74</v>
      </c>
      <c r="R5">
        <v>106271.71</v>
      </c>
      <c r="S5" s="67">
        <v>91627.04</v>
      </c>
      <c r="T5" s="2">
        <f t="shared" si="2"/>
        <v>-14644.670000000013</v>
      </c>
    </row>
    <row r="6" spans="1:20" x14ac:dyDescent="0.25">
      <c r="A6" t="s">
        <v>34</v>
      </c>
      <c r="B6" s="1">
        <f>SUM(B2:B5)</f>
        <v>221008.68</v>
      </c>
      <c r="C6" s="1">
        <f>SUM(C2:C5)</f>
        <v>29290.23</v>
      </c>
      <c r="D6" s="1">
        <f>SUM(D2:D5)</f>
        <v>250298.91</v>
      </c>
      <c r="E6" s="1"/>
      <c r="G6" s="2">
        <f>SUM(G2:G5)</f>
        <v>239900.76351371885</v>
      </c>
      <c r="H6" s="2">
        <f t="shared" ref="H6:I6" si="4">SUM(H2:H5)</f>
        <v>56197.856486281147</v>
      </c>
      <c r="I6" s="2">
        <f t="shared" si="4"/>
        <v>296098.62</v>
      </c>
      <c r="M6" s="43">
        <f>M5/O5</f>
        <v>0.73996858338949967</v>
      </c>
      <c r="N6" s="43">
        <f>N5/O5</f>
        <v>0.26003141661050044</v>
      </c>
      <c r="O6" s="43">
        <f t="shared" si="1"/>
        <v>1</v>
      </c>
      <c r="Q6" t="s">
        <v>75</v>
      </c>
      <c r="R6">
        <v>191.39</v>
      </c>
      <c r="S6">
        <v>0</v>
      </c>
      <c r="T6" s="2">
        <f t="shared" si="2"/>
        <v>-191.39</v>
      </c>
    </row>
    <row r="7" spans="1:20" x14ac:dyDescent="0.25">
      <c r="A7" t="s">
        <v>28</v>
      </c>
      <c r="B7" s="12">
        <f>B6/D6</f>
        <v>0.88297899499442478</v>
      </c>
      <c r="C7" s="12">
        <f>C6/D6</f>
        <v>0.11702100500557513</v>
      </c>
      <c r="D7" s="12">
        <f>B7+C7</f>
        <v>0.99999999999999989</v>
      </c>
      <c r="E7" s="12"/>
      <c r="G7" s="43">
        <f>G6/I6</f>
        <v>0.8102056116091283</v>
      </c>
      <c r="H7" s="43">
        <f>H6/I6</f>
        <v>0.18979438839087176</v>
      </c>
      <c r="I7" s="43">
        <f t="shared" si="0"/>
        <v>1</v>
      </c>
      <c r="L7" t="s">
        <v>253</v>
      </c>
      <c r="M7" s="2">
        <f>M6*O7</f>
        <v>-42191.06990718079</v>
      </c>
      <c r="N7" s="2">
        <f>N6*O7</f>
        <v>-14826.310092819214</v>
      </c>
      <c r="O7" s="2">
        <v>-57017.38</v>
      </c>
      <c r="Q7" t="s">
        <v>82</v>
      </c>
      <c r="R7">
        <v>119000</v>
      </c>
      <c r="S7" s="67">
        <v>119000</v>
      </c>
      <c r="T7" s="2">
        <f t="shared" si="2"/>
        <v>0</v>
      </c>
    </row>
    <row r="8" spans="1:20" x14ac:dyDescent="0.25">
      <c r="A8" t="s">
        <v>25</v>
      </c>
      <c r="B8" s="1">
        <f>B7*D8</f>
        <v>4186.2122450585184</v>
      </c>
      <c r="C8" s="1">
        <f>C7*D8</f>
        <v>554.7977549414818</v>
      </c>
      <c r="D8" s="1">
        <v>4741.01</v>
      </c>
      <c r="E8" s="1"/>
      <c r="F8" t="s">
        <v>80</v>
      </c>
      <c r="G8" s="1">
        <f>I8*G7</f>
        <v>53998.316234673352</v>
      </c>
      <c r="H8" s="1">
        <f>I8*H7</f>
        <v>12649.353765326652</v>
      </c>
      <c r="I8" s="1">
        <v>66647.67</v>
      </c>
      <c r="L8" t="s">
        <v>254</v>
      </c>
      <c r="M8" s="2">
        <f>M4*0.15</f>
        <v>1639.2735</v>
      </c>
      <c r="N8" s="2">
        <f>N4*0.15</f>
        <v>6000</v>
      </c>
      <c r="O8" s="2">
        <f>M8+N8</f>
        <v>7639.2735000000002</v>
      </c>
      <c r="P8">
        <v>7808.4</v>
      </c>
      <c r="Q8" t="s">
        <v>246</v>
      </c>
      <c r="R8">
        <v>59940.83</v>
      </c>
      <c r="S8" s="67">
        <f>'Shares and crypto Bought '!J104</f>
        <v>17035.900000000001</v>
      </c>
      <c r="T8" s="2">
        <f>S8-R8</f>
        <v>-42904.93</v>
      </c>
    </row>
    <row r="9" spans="1:20" ht="15.75" thickBot="1" x14ac:dyDescent="0.3">
      <c r="A9" t="s">
        <v>26</v>
      </c>
      <c r="B9" s="1">
        <f>B7*D9</f>
        <v>6943.1287313396606</v>
      </c>
      <c r="C9" s="1">
        <f>C7*D9</f>
        <v>920.17126866033902</v>
      </c>
      <c r="D9" s="1">
        <v>7863.3</v>
      </c>
      <c r="E9" t="s">
        <v>56</v>
      </c>
      <c r="F9" t="s">
        <v>77</v>
      </c>
      <c r="G9" s="2">
        <f>G4*0.15</f>
        <v>3247.35</v>
      </c>
      <c r="H9" s="2">
        <f>H4*0.15</f>
        <v>4090.95</v>
      </c>
      <c r="I9" s="2">
        <f>G9+H9</f>
        <v>7338.2999999999993</v>
      </c>
      <c r="L9" t="s">
        <v>255</v>
      </c>
      <c r="M9" s="2">
        <f>M6*O9</f>
        <v>125.14829661862377</v>
      </c>
      <c r="N9" s="2">
        <f>N6*O9</f>
        <v>43.978203381375643</v>
      </c>
      <c r="O9" s="2">
        <f>P8-O8</f>
        <v>169.1264999999994</v>
      </c>
      <c r="Q9" s="41" t="s">
        <v>34</v>
      </c>
      <c r="R9" s="46">
        <f>SUM(R2:R8)</f>
        <v>372292.14000000007</v>
      </c>
      <c r="S9" s="46">
        <f t="shared" ref="S9:T9" si="5">SUM(S2:S8)</f>
        <v>314866.43000000005</v>
      </c>
      <c r="T9" s="46">
        <f t="shared" si="5"/>
        <v>-57425.710000000014</v>
      </c>
    </row>
    <row r="10" spans="1:20" ht="15.75" thickBot="1" x14ac:dyDescent="0.3">
      <c r="A10" t="s">
        <v>40</v>
      </c>
      <c r="B10" s="1"/>
      <c r="C10" s="1"/>
      <c r="D10" s="1"/>
      <c r="E10" s="1"/>
      <c r="F10" t="s">
        <v>78</v>
      </c>
      <c r="G10" s="2">
        <f>I10/I2*G2</f>
        <v>5581.44267420901</v>
      </c>
      <c r="H10" s="2">
        <f>I10/I2*H2</f>
        <v>739.70732579099138</v>
      </c>
      <c r="I10" s="2">
        <f>J11-I9</f>
        <v>6321.1500000000015</v>
      </c>
      <c r="L10" s="91" t="s">
        <v>256</v>
      </c>
      <c r="M10" s="106">
        <f>M5+M7-M8-M9</f>
        <v>252043.28537038379</v>
      </c>
      <c r="N10" s="106">
        <f>N5+N7-N8-N9</f>
        <v>83146.264629616213</v>
      </c>
      <c r="O10" s="106">
        <f>O5+O7-O8-O9</f>
        <v>335189.55</v>
      </c>
      <c r="Q10" t="s">
        <v>257</v>
      </c>
      <c r="S10">
        <f>Dividend!U12</f>
        <v>706.03000000000031</v>
      </c>
    </row>
    <row r="11" spans="1:20" ht="15.75" thickBot="1" x14ac:dyDescent="0.3">
      <c r="A11" s="11" t="s">
        <v>27</v>
      </c>
      <c r="B11" s="14">
        <f>B6+B8-B9-B10</f>
        <v>218251.76351371885</v>
      </c>
      <c r="C11" s="14">
        <f t="shared" ref="C11:D11" si="6">C6+C8-C9-C10</f>
        <v>28924.856486281144</v>
      </c>
      <c r="D11" s="14">
        <f t="shared" si="6"/>
        <v>247176.62000000002</v>
      </c>
      <c r="E11" s="45"/>
      <c r="F11" t="s">
        <v>79</v>
      </c>
      <c r="G11" s="2">
        <f>G9+G10</f>
        <v>8828.7926742090094</v>
      </c>
      <c r="H11" s="2">
        <f t="shared" ref="H11:I11" si="7">H9+H10</f>
        <v>4830.6573257909913</v>
      </c>
      <c r="I11" s="2">
        <f t="shared" si="7"/>
        <v>13659.45</v>
      </c>
      <c r="J11" s="2">
        <v>13659.45</v>
      </c>
      <c r="M11" s="2">
        <f>M7-M8-M9</f>
        <v>-43955.491703799416</v>
      </c>
      <c r="N11" s="2">
        <f>N7-N8-N9</f>
        <v>-20870.28829620059</v>
      </c>
      <c r="Q11" t="s">
        <v>258</v>
      </c>
      <c r="S11">
        <v>19333</v>
      </c>
    </row>
    <row r="12" spans="1:20" ht="16.5" thickTop="1" thickBot="1" x14ac:dyDescent="0.3">
      <c r="A12" t="s">
        <v>32</v>
      </c>
      <c r="B12" s="2">
        <f>B8-B9-B10</f>
        <v>-2756.9164862811422</v>
      </c>
      <c r="C12" s="2">
        <f>C8-C9-C10</f>
        <v>-365.37351371885723</v>
      </c>
      <c r="D12" s="2">
        <f>D8-D9-D10</f>
        <v>-3122.29</v>
      </c>
      <c r="E12" s="2"/>
      <c r="F12" t="s">
        <v>81</v>
      </c>
      <c r="G12" s="47">
        <f>G6+G8-G11</f>
        <v>285070.28707418323</v>
      </c>
      <c r="H12" s="47">
        <f t="shared" ref="H12:I12" si="8">H6+H8-H11</f>
        <v>64016.55292581681</v>
      </c>
      <c r="I12" s="47">
        <f t="shared" si="8"/>
        <v>349086.83999999997</v>
      </c>
      <c r="M12" s="2">
        <f>M8+M9</f>
        <v>1764.4217966186238</v>
      </c>
      <c r="N12" s="2">
        <f>N8+N9</f>
        <v>6043.9782033813754</v>
      </c>
      <c r="Q12" t="s">
        <v>259</v>
      </c>
      <c r="S12">
        <v>283</v>
      </c>
    </row>
    <row r="13" spans="1:20" ht="15.75" thickBot="1" x14ac:dyDescent="0.3">
      <c r="A13" t="s">
        <v>55</v>
      </c>
      <c r="F13" t="s">
        <v>83</v>
      </c>
      <c r="G13" s="2">
        <f>G8-G11</f>
        <v>45169.523560464339</v>
      </c>
      <c r="H13" s="2">
        <f>H8-H11</f>
        <v>7818.6964395356608</v>
      </c>
      <c r="Q13" s="41" t="s">
        <v>34</v>
      </c>
      <c r="R13" s="41"/>
      <c r="S13" s="46">
        <f>S9+S10+S11+S12</f>
        <v>335188.46000000008</v>
      </c>
    </row>
    <row r="14" spans="1:20" x14ac:dyDescent="0.25">
      <c r="B14" s="7"/>
      <c r="C14" s="7"/>
    </row>
    <row r="17" spans="3:3" x14ac:dyDescent="0.25">
      <c r="C17" s="20"/>
    </row>
    <row r="22" spans="3:3" x14ac:dyDescent="0.25">
      <c r="C22" s="2"/>
    </row>
    <row r="24" spans="3:3" x14ac:dyDescent="0.25">
      <c r="C24" s="2"/>
    </row>
    <row r="53" spans="1:1" x14ac:dyDescent="0.25">
      <c r="A53" t="s">
        <v>120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5AAA5-4849-4F95-AE0B-8CAAE82A1350}">
  <dimension ref="A1:U895"/>
  <sheetViews>
    <sheetView tabSelected="1" workbookViewId="0">
      <pane ySplit="2" topLeftCell="A456" activePane="bottomLeft" state="frozen"/>
      <selection pane="bottomLeft" activeCell="O467" sqref="O467"/>
    </sheetView>
  </sheetViews>
  <sheetFormatPr defaultRowHeight="15" x14ac:dyDescent="0.25"/>
  <cols>
    <col min="1" max="1" width="12" customWidth="1"/>
  </cols>
  <sheetData>
    <row r="1" spans="1:21" x14ac:dyDescent="0.25">
      <c r="A1" t="s">
        <v>130</v>
      </c>
      <c r="D1" t="s">
        <v>131</v>
      </c>
    </row>
    <row r="2" spans="1:21" x14ac:dyDescent="0.25">
      <c r="A2" t="s">
        <v>132</v>
      </c>
      <c r="B2" t="s">
        <v>133</v>
      </c>
      <c r="C2" t="s">
        <v>134</v>
      </c>
      <c r="D2" t="s">
        <v>135</v>
      </c>
      <c r="E2" t="s">
        <v>136</v>
      </c>
      <c r="F2" t="s">
        <v>137</v>
      </c>
      <c r="G2" t="s">
        <v>138</v>
      </c>
      <c r="H2" t="s">
        <v>139</v>
      </c>
      <c r="I2" t="s">
        <v>140</v>
      </c>
      <c r="J2" t="s">
        <v>141</v>
      </c>
      <c r="K2" t="s">
        <v>142</v>
      </c>
      <c r="L2" t="s">
        <v>143</v>
      </c>
      <c r="M2" t="s">
        <v>144</v>
      </c>
      <c r="N2" t="s">
        <v>145</v>
      </c>
      <c r="O2" t="s">
        <v>146</v>
      </c>
      <c r="P2" t="s">
        <v>147</v>
      </c>
      <c r="Q2" t="s">
        <v>148</v>
      </c>
      <c r="R2" t="s">
        <v>149</v>
      </c>
      <c r="S2" t="s">
        <v>150</v>
      </c>
      <c r="T2" t="s">
        <v>151</v>
      </c>
      <c r="U2" t="s">
        <v>152</v>
      </c>
    </row>
    <row r="3" spans="1:21" s="77" customFormat="1" x14ac:dyDescent="0.25">
      <c r="A3" s="75">
        <v>44471</v>
      </c>
      <c r="B3" s="76">
        <v>1.4317129629629631E-2</v>
      </c>
      <c r="C3" s="77" t="s">
        <v>153</v>
      </c>
      <c r="D3" s="77" t="s">
        <v>128</v>
      </c>
      <c r="E3" s="77">
        <v>7.636859E-2</v>
      </c>
      <c r="F3" s="77" t="s">
        <v>154</v>
      </c>
      <c r="G3" s="77">
        <v>5000</v>
      </c>
      <c r="H3" s="77">
        <v>65079.109616349997</v>
      </c>
      <c r="I3" s="77">
        <v>29.921780439999999</v>
      </c>
      <c r="J3" s="77">
        <v>5000</v>
      </c>
      <c r="K3" s="77">
        <v>4.6097999999999999E-4</v>
      </c>
      <c r="L3" s="77" t="s">
        <v>128</v>
      </c>
      <c r="M3" s="77">
        <v>2.72</v>
      </c>
      <c r="N3" s="77">
        <v>27.2</v>
      </c>
      <c r="T3" s="77" t="s">
        <v>155</v>
      </c>
    </row>
    <row r="4" spans="1:21" s="77" customFormat="1" x14ac:dyDescent="0.25">
      <c r="A4" s="75">
        <v>44471</v>
      </c>
      <c r="B4" s="76">
        <v>1.4317129629629631E-2</v>
      </c>
      <c r="C4" s="77" t="s">
        <v>153</v>
      </c>
      <c r="D4" s="77" t="s">
        <v>156</v>
      </c>
      <c r="E4" s="77">
        <v>1.12040121</v>
      </c>
      <c r="F4" s="77" t="s">
        <v>154</v>
      </c>
      <c r="G4" s="77">
        <v>5000</v>
      </c>
      <c r="H4" s="77">
        <v>4435.91146174</v>
      </c>
      <c r="I4" s="77">
        <v>29.921168720000001</v>
      </c>
      <c r="J4" s="77">
        <v>5000</v>
      </c>
      <c r="K4" s="77">
        <v>6.7628599999999999E-3</v>
      </c>
      <c r="L4" s="77" t="s">
        <v>156</v>
      </c>
      <c r="M4" s="77">
        <v>2.72</v>
      </c>
      <c r="N4" s="77">
        <v>27.2</v>
      </c>
      <c r="T4" s="77" t="s">
        <v>157</v>
      </c>
    </row>
    <row r="5" spans="1:21" s="77" customFormat="1" x14ac:dyDescent="0.25">
      <c r="A5" s="75">
        <v>44476</v>
      </c>
      <c r="B5" s="76">
        <v>0.76982638888888888</v>
      </c>
      <c r="C5" s="77" t="s">
        <v>153</v>
      </c>
      <c r="D5" s="77" t="s">
        <v>158</v>
      </c>
      <c r="E5" s="77">
        <v>44.220572560000001</v>
      </c>
      <c r="F5" s="77" t="s">
        <v>154</v>
      </c>
      <c r="G5" s="77">
        <v>2000</v>
      </c>
      <c r="H5" s="77">
        <v>44.956534529999999</v>
      </c>
      <c r="I5" s="77">
        <v>11.94014832</v>
      </c>
      <c r="J5" s="77">
        <v>2000</v>
      </c>
      <c r="K5" s="77">
        <v>0.26684224000000001</v>
      </c>
      <c r="L5" s="77" t="s">
        <v>158</v>
      </c>
      <c r="M5" s="77">
        <v>1.0900000000000001</v>
      </c>
      <c r="N5" s="77">
        <v>10.85</v>
      </c>
      <c r="T5" s="77" t="s">
        <v>159</v>
      </c>
    </row>
    <row r="6" spans="1:21" s="67" customFormat="1" x14ac:dyDescent="0.25">
      <c r="A6" s="69">
        <v>44477</v>
      </c>
      <c r="B6" s="90">
        <v>0.59673611111111113</v>
      </c>
      <c r="C6" s="67" t="s">
        <v>153</v>
      </c>
      <c r="D6" s="67" t="s">
        <v>160</v>
      </c>
      <c r="E6" s="67">
        <v>111.92149827</v>
      </c>
      <c r="F6" s="67" t="s">
        <v>154</v>
      </c>
      <c r="G6" s="67">
        <v>8000</v>
      </c>
      <c r="H6" s="67">
        <v>71.043205459999996</v>
      </c>
      <c r="I6" s="67">
        <v>48.309919319999999</v>
      </c>
      <c r="J6" s="67">
        <v>8000</v>
      </c>
      <c r="K6" s="67">
        <v>0.68603327000000003</v>
      </c>
      <c r="L6" s="67" t="s">
        <v>160</v>
      </c>
      <c r="M6" s="67">
        <v>4.3899999999999997</v>
      </c>
      <c r="N6" s="67">
        <v>43.92</v>
      </c>
      <c r="T6" s="67" t="s">
        <v>161</v>
      </c>
    </row>
    <row r="7" spans="1:21" s="77" customFormat="1" x14ac:dyDescent="0.25">
      <c r="A7" s="75">
        <v>44502</v>
      </c>
      <c r="B7" s="76">
        <v>0.44039351851851855</v>
      </c>
      <c r="C7" s="77" t="s">
        <v>153</v>
      </c>
      <c r="D7" s="77" t="s">
        <v>158</v>
      </c>
      <c r="E7" s="77">
        <v>15.291038909999999</v>
      </c>
      <c r="F7" s="77" t="s">
        <v>154</v>
      </c>
      <c r="G7" s="77">
        <v>1000</v>
      </c>
      <c r="H7" s="77">
        <v>65.005150069999999</v>
      </c>
      <c r="I7" s="77">
        <v>5.9771247799999996</v>
      </c>
      <c r="J7" s="77">
        <v>1000</v>
      </c>
      <c r="K7" s="77">
        <v>9.2357620000000001E-2</v>
      </c>
      <c r="L7" s="77" t="s">
        <v>158</v>
      </c>
      <c r="M7" s="77">
        <v>0.54</v>
      </c>
      <c r="N7" s="77">
        <v>5.44</v>
      </c>
      <c r="T7" s="77" t="s">
        <v>162</v>
      </c>
    </row>
    <row r="8" spans="1:21" s="77" customFormat="1" x14ac:dyDescent="0.25">
      <c r="A8" s="75">
        <v>44511</v>
      </c>
      <c r="B8" s="76">
        <v>0.25114583333333335</v>
      </c>
      <c r="C8" s="77" t="s">
        <v>153</v>
      </c>
      <c r="D8" s="77" t="s">
        <v>158</v>
      </c>
      <c r="E8" s="77">
        <v>15.36739358</v>
      </c>
      <c r="F8" s="77" t="s">
        <v>154</v>
      </c>
      <c r="G8" s="77">
        <v>1000</v>
      </c>
      <c r="H8" s="77">
        <v>64.682818659999995</v>
      </c>
      <c r="I8" s="77">
        <v>5.9608595800000002</v>
      </c>
      <c r="J8" s="77">
        <v>1000</v>
      </c>
      <c r="K8" s="77">
        <v>9.2662439999999999E-2</v>
      </c>
      <c r="L8" s="77" t="s">
        <v>158</v>
      </c>
      <c r="M8" s="77">
        <v>0.54</v>
      </c>
      <c r="N8" s="77">
        <v>5.42</v>
      </c>
      <c r="T8" s="77" t="s">
        <v>163</v>
      </c>
    </row>
    <row r="9" spans="1:21" s="77" customFormat="1" x14ac:dyDescent="0.25">
      <c r="A9" s="75">
        <v>44511</v>
      </c>
      <c r="B9" s="76">
        <v>0.25114583333333335</v>
      </c>
      <c r="C9" s="77" t="s">
        <v>153</v>
      </c>
      <c r="D9" s="77" t="s">
        <v>158</v>
      </c>
      <c r="E9" s="77">
        <v>38.402045389999998</v>
      </c>
      <c r="F9" s="77" t="s">
        <v>154</v>
      </c>
      <c r="G9" s="77">
        <v>2500</v>
      </c>
      <c r="H9" s="77">
        <v>64.710342780000005</v>
      </c>
      <c r="I9" s="77">
        <v>14.9020835</v>
      </c>
      <c r="J9" s="77">
        <v>2500</v>
      </c>
      <c r="K9" s="77">
        <v>0.23165508000000001</v>
      </c>
      <c r="L9" s="77" t="s">
        <v>158</v>
      </c>
      <c r="M9" s="77">
        <v>1.35</v>
      </c>
      <c r="N9" s="77">
        <v>13.55</v>
      </c>
      <c r="T9" s="77" t="s">
        <v>164</v>
      </c>
    </row>
    <row r="10" spans="1:21" s="77" customFormat="1" x14ac:dyDescent="0.25">
      <c r="A10" s="75">
        <v>44511</v>
      </c>
      <c r="B10" s="76">
        <v>0.25114583333333335</v>
      </c>
      <c r="C10" s="77" t="s">
        <v>153</v>
      </c>
      <c r="D10" s="77" t="s">
        <v>158</v>
      </c>
      <c r="E10" s="77">
        <v>76.816853460000004</v>
      </c>
      <c r="F10" s="77" t="s">
        <v>154</v>
      </c>
      <c r="G10" s="77">
        <v>5000</v>
      </c>
      <c r="H10" s="77">
        <v>64.69965655</v>
      </c>
      <c r="I10" s="77">
        <v>29.804123369999999</v>
      </c>
      <c r="J10" s="77">
        <v>5000</v>
      </c>
      <c r="K10" s="77">
        <v>0.46330948</v>
      </c>
      <c r="L10" s="77" t="s">
        <v>158</v>
      </c>
      <c r="M10" s="77">
        <v>2.71</v>
      </c>
      <c r="N10" s="77">
        <v>27.09</v>
      </c>
      <c r="T10" s="77" t="s">
        <v>165</v>
      </c>
    </row>
    <row r="11" spans="1:21" s="77" customFormat="1" x14ac:dyDescent="0.25">
      <c r="A11" s="75">
        <v>44511</v>
      </c>
      <c r="B11" s="76">
        <v>0.30759259259259258</v>
      </c>
      <c r="C11" s="77" t="s">
        <v>153</v>
      </c>
      <c r="D11" s="77" t="s">
        <v>115</v>
      </c>
      <c r="E11" s="77">
        <v>497.59015836999998</v>
      </c>
      <c r="F11" s="77" t="s">
        <v>154</v>
      </c>
      <c r="G11" s="77">
        <v>1000</v>
      </c>
      <c r="H11" s="77">
        <v>1.9976347299999999</v>
      </c>
      <c r="I11" s="77">
        <v>5.9410010800000004</v>
      </c>
      <c r="J11" s="77">
        <v>1000</v>
      </c>
      <c r="K11" s="77">
        <v>3.0018588300000002</v>
      </c>
      <c r="L11" s="77" t="s">
        <v>115</v>
      </c>
      <c r="M11" s="77">
        <v>0.54</v>
      </c>
      <c r="N11" s="77">
        <v>5.4</v>
      </c>
      <c r="T11" s="77" t="s">
        <v>166</v>
      </c>
    </row>
    <row r="12" spans="1:21" s="77" customFormat="1" x14ac:dyDescent="0.25">
      <c r="A12" s="75">
        <v>44511</v>
      </c>
      <c r="B12" s="76">
        <v>0.30769675925925927</v>
      </c>
      <c r="C12" s="77" t="s">
        <v>153</v>
      </c>
      <c r="D12" s="77" t="s">
        <v>158</v>
      </c>
      <c r="E12" s="77">
        <v>16.616593699999999</v>
      </c>
      <c r="F12" s="77" t="s">
        <v>154</v>
      </c>
      <c r="G12" s="77">
        <v>1000</v>
      </c>
      <c r="H12" s="77">
        <v>59.820468040000002</v>
      </c>
      <c r="I12" s="77">
        <v>5.9502705000000002</v>
      </c>
      <c r="J12" s="77">
        <v>1000</v>
      </c>
      <c r="K12" s="77">
        <v>0.10009261999999999</v>
      </c>
      <c r="L12" s="77" t="s">
        <v>158</v>
      </c>
      <c r="M12" s="77">
        <v>0.54</v>
      </c>
      <c r="N12" s="77">
        <v>5.41</v>
      </c>
      <c r="T12" s="77" t="s">
        <v>167</v>
      </c>
    </row>
    <row r="13" spans="1:21" s="77" customFormat="1" x14ac:dyDescent="0.25">
      <c r="A13" s="75">
        <v>44516</v>
      </c>
      <c r="B13" s="76">
        <v>0.84038194444444436</v>
      </c>
      <c r="C13" s="77" t="s">
        <v>153</v>
      </c>
      <c r="D13" s="77" t="s">
        <v>168</v>
      </c>
      <c r="E13" s="77">
        <v>1993.34624388</v>
      </c>
      <c r="F13" s="77" t="s">
        <v>154</v>
      </c>
      <c r="G13" s="77">
        <v>5000</v>
      </c>
      <c r="H13" s="77">
        <v>2.49329489</v>
      </c>
      <c r="I13" s="77">
        <v>29.847712229999999</v>
      </c>
      <c r="J13" s="77">
        <v>5000</v>
      </c>
      <c r="K13" s="77">
        <v>12.03227109</v>
      </c>
      <c r="L13" s="77" t="s">
        <v>168</v>
      </c>
      <c r="M13" s="77">
        <v>2.71</v>
      </c>
      <c r="N13" s="77">
        <v>27.14</v>
      </c>
      <c r="T13" s="77" t="s">
        <v>169</v>
      </c>
    </row>
    <row r="14" spans="1:21" s="77" customFormat="1" x14ac:dyDescent="0.25">
      <c r="A14" s="75">
        <v>44527</v>
      </c>
      <c r="B14" s="76">
        <v>0.9008680555555556</v>
      </c>
      <c r="C14" s="77" t="s">
        <v>153</v>
      </c>
      <c r="D14" s="77" t="s">
        <v>121</v>
      </c>
      <c r="E14" s="77">
        <v>368.27052206000002</v>
      </c>
      <c r="F14" s="77" t="s">
        <v>154</v>
      </c>
      <c r="G14" s="77">
        <v>500</v>
      </c>
      <c r="H14" s="77">
        <v>1.3495539700000001</v>
      </c>
      <c r="I14" s="77">
        <v>2.99141104</v>
      </c>
      <c r="J14" s="77">
        <v>500</v>
      </c>
      <c r="K14" s="77">
        <v>2.2222561999999999</v>
      </c>
      <c r="L14" s="77" t="s">
        <v>121</v>
      </c>
      <c r="M14" s="77">
        <v>0.27</v>
      </c>
      <c r="N14" s="77">
        <v>2.72</v>
      </c>
      <c r="T14" s="77" t="s">
        <v>170</v>
      </c>
    </row>
    <row r="15" spans="1:21" s="77" customFormat="1" x14ac:dyDescent="0.25">
      <c r="A15" s="75">
        <v>44527</v>
      </c>
      <c r="B15" s="76">
        <v>0.9046643518518519</v>
      </c>
      <c r="C15" s="77" t="s">
        <v>153</v>
      </c>
      <c r="D15" s="77" t="s">
        <v>158</v>
      </c>
      <c r="E15" s="77">
        <v>19.886889849999999</v>
      </c>
      <c r="F15" s="77" t="s">
        <v>154</v>
      </c>
      <c r="G15" s="77">
        <v>1000</v>
      </c>
      <c r="H15" s="77">
        <v>49.982763339999998</v>
      </c>
      <c r="I15" s="77">
        <v>5.9669822699999999</v>
      </c>
      <c r="J15" s="77">
        <v>1000</v>
      </c>
      <c r="K15" s="77">
        <v>0.12000719</v>
      </c>
      <c r="L15" s="77" t="s">
        <v>158</v>
      </c>
      <c r="M15" s="77">
        <v>0.54</v>
      </c>
      <c r="N15" s="77">
        <v>5.43</v>
      </c>
      <c r="T15" s="77" t="s">
        <v>171</v>
      </c>
    </row>
    <row r="16" spans="1:21" s="77" customFormat="1" x14ac:dyDescent="0.25">
      <c r="A16" s="75">
        <v>44528</v>
      </c>
      <c r="B16" s="76">
        <v>0.29833333333333334</v>
      </c>
      <c r="C16" s="77" t="s">
        <v>153</v>
      </c>
      <c r="D16" s="77" t="s">
        <v>172</v>
      </c>
      <c r="E16" s="77">
        <v>49.743986100000001</v>
      </c>
      <c r="F16" s="77" t="s">
        <v>154</v>
      </c>
      <c r="G16" s="77">
        <v>500</v>
      </c>
      <c r="H16" s="77">
        <v>9.9911461799999994</v>
      </c>
      <c r="I16" s="77">
        <v>2.9802720599999999</v>
      </c>
      <c r="J16" s="77">
        <v>500</v>
      </c>
      <c r="K16" s="77">
        <v>0.30032221999999997</v>
      </c>
      <c r="L16" s="77" t="s">
        <v>172</v>
      </c>
      <c r="M16" s="77">
        <v>0.27</v>
      </c>
      <c r="N16" s="77">
        <v>2.71</v>
      </c>
      <c r="T16" s="77" t="s">
        <v>173</v>
      </c>
    </row>
    <row r="17" spans="1:20" s="77" customFormat="1" x14ac:dyDescent="0.25">
      <c r="A17" s="75">
        <v>44534</v>
      </c>
      <c r="B17" s="76">
        <v>0.62138888888888888</v>
      </c>
      <c r="C17" s="77" t="s">
        <v>153</v>
      </c>
      <c r="D17" s="77" t="s">
        <v>174</v>
      </c>
      <c r="E17" s="77">
        <v>2513.7565149699999</v>
      </c>
      <c r="F17" s="77" t="s">
        <v>154</v>
      </c>
      <c r="G17" s="77">
        <v>1000</v>
      </c>
      <c r="H17" s="77">
        <v>0.39543726000000001</v>
      </c>
      <c r="I17" s="77">
        <v>5.9242819200000003</v>
      </c>
      <c r="J17" s="77">
        <v>1000</v>
      </c>
      <c r="K17" s="77">
        <v>15.08963464</v>
      </c>
      <c r="L17" s="77" t="s">
        <v>174</v>
      </c>
      <c r="M17" s="77">
        <v>0.54</v>
      </c>
      <c r="N17" s="77">
        <v>5.38</v>
      </c>
      <c r="T17" s="77" t="s">
        <v>175</v>
      </c>
    </row>
    <row r="18" spans="1:20" s="77" customFormat="1" x14ac:dyDescent="0.25">
      <c r="A18" s="75">
        <v>44534</v>
      </c>
      <c r="B18" s="76">
        <v>0.64209490740740738</v>
      </c>
      <c r="C18" s="77" t="s">
        <v>153</v>
      </c>
      <c r="D18" s="77" t="s">
        <v>176</v>
      </c>
      <c r="E18" s="77">
        <v>199.74778673</v>
      </c>
      <c r="F18" s="77" t="s">
        <v>154</v>
      </c>
      <c r="G18" s="77">
        <v>1000</v>
      </c>
      <c r="H18" s="77">
        <v>4.9763277400000003</v>
      </c>
      <c r="I18" s="77">
        <v>5.9540908000000003</v>
      </c>
      <c r="J18" s="77">
        <v>1000</v>
      </c>
      <c r="K18" s="77">
        <v>1.2036081700000001</v>
      </c>
      <c r="L18" s="77" t="s">
        <v>176</v>
      </c>
      <c r="M18" s="77">
        <v>0.54</v>
      </c>
      <c r="N18" s="77">
        <v>5.41</v>
      </c>
      <c r="T18" s="77" t="s">
        <v>177</v>
      </c>
    </row>
    <row r="19" spans="1:20" s="77" customFormat="1" x14ac:dyDescent="0.25">
      <c r="A19" s="75">
        <v>44540</v>
      </c>
      <c r="B19" s="76">
        <v>4.2453703703703709E-2</v>
      </c>
      <c r="C19" s="77" t="s">
        <v>153</v>
      </c>
      <c r="D19" s="77" t="s">
        <v>128</v>
      </c>
      <c r="E19" s="77">
        <v>7.3194100000000002E-3</v>
      </c>
      <c r="F19" s="77" t="s">
        <v>154</v>
      </c>
      <c r="G19" s="77">
        <v>500</v>
      </c>
      <c r="H19" s="77">
        <v>67902.054375919994</v>
      </c>
      <c r="I19" s="77">
        <v>2.9927596200000002</v>
      </c>
      <c r="J19" s="77">
        <v>500</v>
      </c>
      <c r="K19" s="77">
        <v>4.4140000000000001E-5</v>
      </c>
      <c r="L19" s="77" t="s">
        <v>128</v>
      </c>
      <c r="M19" s="77">
        <v>0.27</v>
      </c>
      <c r="N19" s="77">
        <v>2.72</v>
      </c>
      <c r="T19" s="77" t="s">
        <v>178</v>
      </c>
    </row>
    <row r="20" spans="1:20" s="77" customFormat="1" x14ac:dyDescent="0.25">
      <c r="A20" s="75">
        <v>44567</v>
      </c>
      <c r="B20" s="76">
        <v>0.35333333333333333</v>
      </c>
      <c r="C20" s="77" t="s">
        <v>153</v>
      </c>
      <c r="D20" s="77" t="s">
        <v>156</v>
      </c>
      <c r="E20" s="77">
        <v>1.0357569600000001</v>
      </c>
      <c r="F20" s="77" t="s">
        <v>154</v>
      </c>
      <c r="G20" s="77">
        <v>5000</v>
      </c>
      <c r="H20" s="77">
        <v>4798.4231598099996</v>
      </c>
      <c r="I20" s="77">
        <v>29.910851170000001</v>
      </c>
      <c r="J20" s="77">
        <v>5000</v>
      </c>
      <c r="K20" s="77">
        <v>6.2520199999999996E-3</v>
      </c>
      <c r="L20" s="77" t="s">
        <v>156</v>
      </c>
      <c r="M20" s="77">
        <v>2.72</v>
      </c>
      <c r="N20" s="77">
        <v>27.19</v>
      </c>
      <c r="T20" s="77" t="s">
        <v>179</v>
      </c>
    </row>
    <row r="21" spans="1:20" s="77" customFormat="1" x14ac:dyDescent="0.25">
      <c r="A21" s="75">
        <v>44567</v>
      </c>
      <c r="B21" s="76">
        <v>0.70938657407407402</v>
      </c>
      <c r="C21" s="77" t="s">
        <v>153</v>
      </c>
      <c r="D21" s="77" t="s">
        <v>156</v>
      </c>
      <c r="E21" s="77">
        <v>1.0356580799999999</v>
      </c>
      <c r="F21" s="77" t="s">
        <v>154</v>
      </c>
      <c r="G21" s="77">
        <v>5000</v>
      </c>
      <c r="H21" s="77">
        <v>4798.88297005</v>
      </c>
      <c r="I21" s="77">
        <v>29.928231069999999</v>
      </c>
      <c r="J21" s="77">
        <v>5000</v>
      </c>
      <c r="K21" s="77">
        <v>6.2510500000000002E-3</v>
      </c>
      <c r="L21" s="77" t="s">
        <v>156</v>
      </c>
      <c r="M21" s="77">
        <v>2.72</v>
      </c>
      <c r="N21" s="77">
        <v>27.21</v>
      </c>
      <c r="T21" s="77" t="s">
        <v>180</v>
      </c>
    </row>
    <row r="22" spans="1:20" s="77" customFormat="1" x14ac:dyDescent="0.25">
      <c r="A22" s="75">
        <v>44569</v>
      </c>
      <c r="B22" s="76">
        <v>0.74114583333333339</v>
      </c>
      <c r="C22" s="77" t="s">
        <v>153</v>
      </c>
      <c r="D22" s="77" t="s">
        <v>181</v>
      </c>
      <c r="E22" s="77">
        <v>49475.019548479999</v>
      </c>
      <c r="F22" s="77" t="s">
        <v>154</v>
      </c>
      <c r="G22" s="77">
        <v>1000</v>
      </c>
      <c r="H22" s="77">
        <v>2.009095E-2</v>
      </c>
      <c r="I22" s="77">
        <v>5.9533686000000001</v>
      </c>
      <c r="J22" s="77">
        <v>1000</v>
      </c>
      <c r="K22" s="77">
        <v>298.64196908999998</v>
      </c>
      <c r="L22" s="77" t="s">
        <v>181</v>
      </c>
      <c r="M22" s="77">
        <v>0.54</v>
      </c>
      <c r="N22" s="77">
        <v>5.41</v>
      </c>
      <c r="T22" s="77" t="s">
        <v>182</v>
      </c>
    </row>
    <row r="23" spans="1:20" s="77" customFormat="1" x14ac:dyDescent="0.25">
      <c r="A23" s="75">
        <v>44572</v>
      </c>
      <c r="B23" s="76">
        <v>1.3090277777777779E-2</v>
      </c>
      <c r="C23" s="77" t="s">
        <v>153</v>
      </c>
      <c r="D23" s="77" t="s">
        <v>121</v>
      </c>
      <c r="E23" s="77">
        <v>499.70505301999998</v>
      </c>
      <c r="F23" s="77" t="s">
        <v>154</v>
      </c>
      <c r="G23" s="77">
        <v>500</v>
      </c>
      <c r="H23" s="77">
        <v>0.99458838999999999</v>
      </c>
      <c r="I23" s="77">
        <v>2.9910118099999998</v>
      </c>
      <c r="J23" s="77">
        <v>500</v>
      </c>
      <c r="K23" s="77">
        <v>3.0154732499999999</v>
      </c>
      <c r="L23" s="77" t="s">
        <v>121</v>
      </c>
      <c r="M23" s="77">
        <v>0.27</v>
      </c>
      <c r="N23" s="77">
        <v>2.72</v>
      </c>
      <c r="T23" s="77" t="s">
        <v>183</v>
      </c>
    </row>
    <row r="24" spans="1:20" s="77" customFormat="1" x14ac:dyDescent="0.25">
      <c r="A24" s="75">
        <v>44573</v>
      </c>
      <c r="B24" s="76">
        <v>0.95785879629629633</v>
      </c>
      <c r="C24" s="77" t="s">
        <v>153</v>
      </c>
      <c r="D24" s="77" t="s">
        <v>160</v>
      </c>
      <c r="E24" s="77">
        <v>48.794173129999997</v>
      </c>
      <c r="F24" s="77" t="s">
        <v>154</v>
      </c>
      <c r="G24" s="77">
        <v>1500</v>
      </c>
      <c r="H24" s="77">
        <v>30.55680873</v>
      </c>
      <c r="I24" s="77">
        <v>8.9331230999999995</v>
      </c>
      <c r="J24" s="77">
        <v>1500</v>
      </c>
      <c r="K24" s="77">
        <v>0.29472267000000002</v>
      </c>
      <c r="L24" s="77" t="s">
        <v>160</v>
      </c>
      <c r="M24" s="77">
        <v>0.81</v>
      </c>
      <c r="N24" s="77">
        <v>8.1199999999999992</v>
      </c>
      <c r="T24" s="77" t="s">
        <v>184</v>
      </c>
    </row>
    <row r="25" spans="1:20" s="77" customFormat="1" x14ac:dyDescent="0.25">
      <c r="A25" s="75">
        <v>44573</v>
      </c>
      <c r="B25" s="76">
        <v>0.9584259259259259</v>
      </c>
      <c r="C25" s="77" t="s">
        <v>153</v>
      </c>
      <c r="D25" s="77" t="s">
        <v>158</v>
      </c>
      <c r="E25" s="77">
        <v>26.79207409</v>
      </c>
      <c r="F25" s="77" t="s">
        <v>154</v>
      </c>
      <c r="G25" s="77">
        <v>1000</v>
      </c>
      <c r="H25" s="77">
        <v>37.100608899999997</v>
      </c>
      <c r="I25" s="77">
        <v>5.9717014199999996</v>
      </c>
      <c r="J25" s="77">
        <v>1000</v>
      </c>
      <c r="K25" s="77">
        <v>0.16166142999999999</v>
      </c>
      <c r="L25" s="77" t="s">
        <v>158</v>
      </c>
      <c r="M25" s="77">
        <v>0.54</v>
      </c>
      <c r="N25" s="77">
        <v>5.43</v>
      </c>
      <c r="T25" s="77" t="s">
        <v>185</v>
      </c>
    </row>
    <row r="26" spans="1:20" s="77" customFormat="1" x14ac:dyDescent="0.25">
      <c r="A26" s="75">
        <v>44582</v>
      </c>
      <c r="B26" s="76">
        <v>0.51475694444444442</v>
      </c>
      <c r="C26" s="77" t="s">
        <v>153</v>
      </c>
      <c r="D26" s="77" t="s">
        <v>128</v>
      </c>
      <c r="E26" s="77">
        <v>0.10878301999999999</v>
      </c>
      <c r="F26" s="77" t="s">
        <v>154</v>
      </c>
      <c r="G26" s="77">
        <v>6000</v>
      </c>
      <c r="H26" s="77">
        <v>54825.149070040003</v>
      </c>
      <c r="I26" s="77">
        <v>35.880815040000002</v>
      </c>
      <c r="J26" s="77">
        <v>6000</v>
      </c>
      <c r="K26" s="77">
        <v>6.5581000000000005E-4</v>
      </c>
      <c r="L26" s="77" t="s">
        <v>128</v>
      </c>
      <c r="M26" s="77">
        <v>3.26</v>
      </c>
      <c r="N26" s="77">
        <v>32.619999999999997</v>
      </c>
      <c r="O26" s="77" t="s">
        <v>186</v>
      </c>
      <c r="P26" s="77">
        <f>SUM(J3:J26)</f>
        <v>61000</v>
      </c>
      <c r="T26" s="77" t="s">
        <v>187</v>
      </c>
    </row>
    <row r="27" spans="1:20" s="83" customFormat="1" x14ac:dyDescent="0.25">
      <c r="A27" s="81">
        <v>44521</v>
      </c>
      <c r="B27" s="82">
        <v>0.41665509259259265</v>
      </c>
      <c r="C27" s="83" t="s">
        <v>188</v>
      </c>
      <c r="D27" s="83" t="s">
        <v>168</v>
      </c>
      <c r="E27" s="83">
        <v>0.12768926999999999</v>
      </c>
      <c r="I27" s="83">
        <v>0</v>
      </c>
      <c r="J27" s="83">
        <v>0.33567696000000002</v>
      </c>
      <c r="K27" s="83">
        <v>0</v>
      </c>
      <c r="L27" s="83" t="s">
        <v>168</v>
      </c>
    </row>
    <row r="28" spans="1:20" s="83" customFormat="1" x14ac:dyDescent="0.25">
      <c r="A28" s="81">
        <v>44521</v>
      </c>
      <c r="B28" s="82">
        <v>0.41665509259259265</v>
      </c>
      <c r="C28" s="83" t="s">
        <v>188</v>
      </c>
      <c r="D28" s="83" t="s">
        <v>158</v>
      </c>
      <c r="E28" s="83">
        <v>1.5607299999999999E-2</v>
      </c>
      <c r="I28" s="83">
        <v>0</v>
      </c>
      <c r="J28" s="83">
        <v>0.90657352999999996</v>
      </c>
      <c r="K28" s="83">
        <v>0</v>
      </c>
      <c r="L28" s="83" t="s">
        <v>158</v>
      </c>
    </row>
    <row r="29" spans="1:20" s="83" customFormat="1" x14ac:dyDescent="0.25">
      <c r="A29" s="81">
        <v>44522</v>
      </c>
      <c r="B29" s="82">
        <v>0.41665509259259265</v>
      </c>
      <c r="C29" s="83" t="s">
        <v>188</v>
      </c>
      <c r="D29" s="83" t="s">
        <v>168</v>
      </c>
      <c r="E29" s="83">
        <v>0.13444564000000001</v>
      </c>
      <c r="I29" s="83">
        <v>0</v>
      </c>
      <c r="J29" s="83">
        <v>0.33766286000000001</v>
      </c>
      <c r="K29" s="83">
        <v>0</v>
      </c>
      <c r="L29" s="83" t="s">
        <v>168</v>
      </c>
    </row>
    <row r="30" spans="1:20" s="83" customFormat="1" x14ac:dyDescent="0.25">
      <c r="A30" s="81">
        <v>44522</v>
      </c>
      <c r="B30" s="82">
        <v>0.41665509259259265</v>
      </c>
      <c r="C30" s="83" t="s">
        <v>188</v>
      </c>
      <c r="D30" s="83" t="s">
        <v>158</v>
      </c>
      <c r="E30" s="83">
        <v>1.6432229999999999E-2</v>
      </c>
      <c r="I30" s="83">
        <v>0</v>
      </c>
      <c r="J30" s="83">
        <v>0.93505594000000003</v>
      </c>
      <c r="K30" s="83">
        <v>0</v>
      </c>
      <c r="L30" s="83" t="s">
        <v>158</v>
      </c>
    </row>
    <row r="31" spans="1:20" s="83" customFormat="1" x14ac:dyDescent="0.25">
      <c r="A31" s="81">
        <v>44523</v>
      </c>
      <c r="B31" s="82">
        <v>0.41665509259259265</v>
      </c>
      <c r="C31" s="83" t="s">
        <v>188</v>
      </c>
      <c r="D31" s="83" t="s">
        <v>168</v>
      </c>
      <c r="E31" s="83">
        <v>0.13446370999999999</v>
      </c>
      <c r="I31" s="83">
        <v>0</v>
      </c>
      <c r="J31" s="83">
        <v>0.33248934000000002</v>
      </c>
      <c r="K31" s="83">
        <v>0</v>
      </c>
      <c r="L31" s="83" t="s">
        <v>168</v>
      </c>
    </row>
    <row r="32" spans="1:20" s="83" customFormat="1" x14ac:dyDescent="0.25">
      <c r="A32" s="81">
        <v>44523</v>
      </c>
      <c r="B32" s="82">
        <v>0.41665509259259265</v>
      </c>
      <c r="C32" s="83" t="s">
        <v>188</v>
      </c>
      <c r="D32" s="83" t="s">
        <v>158</v>
      </c>
      <c r="E32" s="83">
        <v>1.6437630000000002E-2</v>
      </c>
      <c r="I32" s="83">
        <v>0</v>
      </c>
      <c r="J32" s="83">
        <v>0.90317641999999998</v>
      </c>
      <c r="K32" s="83">
        <v>0</v>
      </c>
      <c r="L32" s="83" t="s">
        <v>158</v>
      </c>
    </row>
    <row r="33" spans="1:12" s="83" customFormat="1" x14ac:dyDescent="0.25">
      <c r="A33" s="81">
        <v>44524</v>
      </c>
      <c r="B33" s="82">
        <v>0.41665509259259265</v>
      </c>
      <c r="C33" s="83" t="s">
        <v>188</v>
      </c>
      <c r="D33" s="83" t="s">
        <v>168</v>
      </c>
      <c r="E33" s="83">
        <v>0.13448178999999999</v>
      </c>
      <c r="I33" s="83">
        <v>0</v>
      </c>
      <c r="J33" s="83">
        <v>0.32486494999999999</v>
      </c>
      <c r="K33" s="83">
        <v>0</v>
      </c>
      <c r="L33" s="83" t="s">
        <v>168</v>
      </c>
    </row>
    <row r="34" spans="1:12" s="83" customFormat="1" x14ac:dyDescent="0.25">
      <c r="A34" s="81">
        <v>44524</v>
      </c>
      <c r="B34" s="82">
        <v>0.41665509259259265</v>
      </c>
      <c r="C34" s="83" t="s">
        <v>188</v>
      </c>
      <c r="D34" s="83" t="s">
        <v>158</v>
      </c>
      <c r="E34" s="83">
        <v>1.6443030000000001E-2</v>
      </c>
      <c r="I34" s="83">
        <v>0</v>
      </c>
      <c r="J34" s="83">
        <v>0.92660419999999999</v>
      </c>
      <c r="K34" s="83">
        <v>0</v>
      </c>
      <c r="L34" s="83" t="s">
        <v>158</v>
      </c>
    </row>
    <row r="35" spans="1:12" s="83" customFormat="1" x14ac:dyDescent="0.25">
      <c r="A35" s="81">
        <v>44525</v>
      </c>
      <c r="B35" s="82">
        <v>0.41665509259259265</v>
      </c>
      <c r="C35" s="83" t="s">
        <v>188</v>
      </c>
      <c r="D35" s="83" t="s">
        <v>168</v>
      </c>
      <c r="E35" s="83">
        <v>0.13449986999999999</v>
      </c>
      <c r="I35" s="83">
        <v>0</v>
      </c>
      <c r="J35" s="83">
        <v>0.3151003</v>
      </c>
      <c r="K35" s="83">
        <v>0</v>
      </c>
      <c r="L35" s="83" t="s">
        <v>168</v>
      </c>
    </row>
    <row r="36" spans="1:12" s="83" customFormat="1" x14ac:dyDescent="0.25">
      <c r="A36" s="81">
        <v>44525</v>
      </c>
      <c r="B36" s="82">
        <v>0.41665509259259265</v>
      </c>
      <c r="C36" s="83" t="s">
        <v>188</v>
      </c>
      <c r="D36" s="83" t="s">
        <v>158</v>
      </c>
      <c r="E36" s="83">
        <v>1.644843E-2</v>
      </c>
      <c r="I36" s="83">
        <v>0</v>
      </c>
      <c r="J36" s="83">
        <v>0.89431442999999999</v>
      </c>
      <c r="K36" s="83">
        <v>0</v>
      </c>
      <c r="L36" s="83" t="s">
        <v>158</v>
      </c>
    </row>
    <row r="37" spans="1:12" s="83" customFormat="1" x14ac:dyDescent="0.25">
      <c r="A37" s="81">
        <v>44526</v>
      </c>
      <c r="B37" s="82">
        <v>0.41665509259259265</v>
      </c>
      <c r="C37" s="83" t="s">
        <v>188</v>
      </c>
      <c r="D37" s="83" t="s">
        <v>168</v>
      </c>
      <c r="E37" s="83">
        <v>0.13451795</v>
      </c>
      <c r="I37" s="83">
        <v>0</v>
      </c>
      <c r="J37" s="83">
        <v>0.31215114999999999</v>
      </c>
      <c r="K37" s="83">
        <v>0</v>
      </c>
      <c r="L37" s="83" t="s">
        <v>168</v>
      </c>
    </row>
    <row r="38" spans="1:12" s="83" customFormat="1" x14ac:dyDescent="0.25">
      <c r="A38" s="81">
        <v>44526</v>
      </c>
      <c r="B38" s="82">
        <v>0.41665509259259265</v>
      </c>
      <c r="C38" s="83" t="s">
        <v>188</v>
      </c>
      <c r="D38" s="83" t="s">
        <v>158</v>
      </c>
      <c r="E38" s="83">
        <v>1.6453840000000001E-2</v>
      </c>
      <c r="I38" s="83">
        <v>0</v>
      </c>
      <c r="J38" s="83">
        <v>0.89679125000000004</v>
      </c>
      <c r="K38" s="83">
        <v>0</v>
      </c>
      <c r="L38" s="83" t="s">
        <v>158</v>
      </c>
    </row>
    <row r="39" spans="1:12" s="83" customFormat="1" x14ac:dyDescent="0.25">
      <c r="A39" s="81">
        <v>44527</v>
      </c>
      <c r="B39" s="82">
        <v>0.41665509259259265</v>
      </c>
      <c r="C39" s="83" t="s">
        <v>188</v>
      </c>
      <c r="D39" s="83" t="s">
        <v>168</v>
      </c>
      <c r="E39" s="83">
        <v>0.13453603</v>
      </c>
      <c r="I39" s="83">
        <v>0</v>
      </c>
      <c r="J39" s="83">
        <v>0.29530532999999998</v>
      </c>
      <c r="K39" s="83">
        <v>0</v>
      </c>
      <c r="L39" s="83" t="s">
        <v>168</v>
      </c>
    </row>
    <row r="40" spans="1:12" s="83" customFormat="1" x14ac:dyDescent="0.25">
      <c r="A40" s="81">
        <v>44527</v>
      </c>
      <c r="B40" s="82">
        <v>0.41665509259259265</v>
      </c>
      <c r="C40" s="83" t="s">
        <v>188</v>
      </c>
      <c r="D40" s="83" t="s">
        <v>158</v>
      </c>
      <c r="E40" s="83">
        <v>1.645924E-2</v>
      </c>
      <c r="I40" s="83">
        <v>0</v>
      </c>
      <c r="J40" s="83">
        <v>0.81024099999999999</v>
      </c>
      <c r="K40" s="83">
        <v>0</v>
      </c>
      <c r="L40" s="83" t="s">
        <v>158</v>
      </c>
    </row>
    <row r="41" spans="1:12" s="83" customFormat="1" x14ac:dyDescent="0.25">
      <c r="A41" s="81">
        <v>44528</v>
      </c>
      <c r="B41" s="82">
        <v>0.41665509259259265</v>
      </c>
      <c r="C41" s="83" t="s">
        <v>188</v>
      </c>
      <c r="D41" s="83" t="s">
        <v>168</v>
      </c>
      <c r="E41" s="83">
        <v>0.13455412</v>
      </c>
      <c r="I41" s="83">
        <v>0</v>
      </c>
      <c r="J41" s="83">
        <v>0.29182053000000002</v>
      </c>
      <c r="K41" s="83">
        <v>0</v>
      </c>
      <c r="L41" s="83" t="s">
        <v>168</v>
      </c>
    </row>
    <row r="42" spans="1:12" s="83" customFormat="1" x14ac:dyDescent="0.25">
      <c r="A42" s="81">
        <v>44528</v>
      </c>
      <c r="B42" s="82">
        <v>0.41665509259259265</v>
      </c>
      <c r="C42" s="83" t="s">
        <v>188</v>
      </c>
      <c r="D42" s="83" t="s">
        <v>158</v>
      </c>
      <c r="E42" s="83">
        <v>1.6464650000000001E-2</v>
      </c>
      <c r="I42" s="83">
        <v>0</v>
      </c>
      <c r="J42" s="83">
        <v>0.81185963999999999</v>
      </c>
      <c r="K42" s="83">
        <v>0</v>
      </c>
      <c r="L42" s="83" t="s">
        <v>158</v>
      </c>
    </row>
    <row r="43" spans="1:12" s="83" customFormat="1" x14ac:dyDescent="0.25">
      <c r="A43" s="81">
        <v>44529</v>
      </c>
      <c r="B43" s="82">
        <v>0.41665509259259265</v>
      </c>
      <c r="C43" s="83" t="s">
        <v>188</v>
      </c>
      <c r="D43" s="83" t="s">
        <v>168</v>
      </c>
      <c r="E43" s="83">
        <v>0.13429812999999999</v>
      </c>
      <c r="I43" s="83">
        <v>0</v>
      </c>
      <c r="J43" s="83">
        <v>0.30104418999999999</v>
      </c>
      <c r="K43" s="83">
        <v>0</v>
      </c>
      <c r="L43" s="83" t="s">
        <v>168</v>
      </c>
    </row>
    <row r="44" spans="1:12" s="83" customFormat="1" x14ac:dyDescent="0.25">
      <c r="A44" s="81">
        <v>44529</v>
      </c>
      <c r="B44" s="82">
        <v>0.41665509259259265</v>
      </c>
      <c r="C44" s="83" t="s">
        <v>188</v>
      </c>
      <c r="D44" s="83" t="s">
        <v>158</v>
      </c>
      <c r="E44" s="83">
        <v>1.6470060000000002E-2</v>
      </c>
      <c r="I44" s="83">
        <v>0</v>
      </c>
      <c r="J44" s="83">
        <v>0.84352932999999997</v>
      </c>
      <c r="K44" s="83">
        <v>0</v>
      </c>
      <c r="L44" s="83" t="s">
        <v>158</v>
      </c>
    </row>
    <row r="45" spans="1:12" s="83" customFormat="1" x14ac:dyDescent="0.25">
      <c r="A45" s="81">
        <v>44530</v>
      </c>
      <c r="B45" s="82">
        <v>0.41665509259259265</v>
      </c>
      <c r="C45" s="83" t="s">
        <v>188</v>
      </c>
      <c r="D45" s="83" t="s">
        <v>168</v>
      </c>
      <c r="E45" s="83">
        <v>0.13431614</v>
      </c>
      <c r="I45" s="83">
        <v>0</v>
      </c>
      <c r="J45" s="83">
        <v>0.30357596999999997</v>
      </c>
      <c r="K45" s="83">
        <v>0</v>
      </c>
      <c r="L45" s="83" t="s">
        <v>168</v>
      </c>
    </row>
    <row r="46" spans="1:12" s="83" customFormat="1" x14ac:dyDescent="0.25">
      <c r="A46" s="81">
        <v>44530</v>
      </c>
      <c r="B46" s="82">
        <v>0.41665509259259265</v>
      </c>
      <c r="C46" s="83" t="s">
        <v>188</v>
      </c>
      <c r="D46" s="83" t="s">
        <v>158</v>
      </c>
      <c r="E46" s="83">
        <v>1.6475469999999999E-2</v>
      </c>
      <c r="I46" s="83">
        <v>0</v>
      </c>
      <c r="J46" s="83">
        <v>0.86070806</v>
      </c>
      <c r="K46" s="83">
        <v>0</v>
      </c>
      <c r="L46" s="83" t="s">
        <v>158</v>
      </c>
    </row>
    <row r="47" spans="1:12" s="83" customFormat="1" x14ac:dyDescent="0.25">
      <c r="A47" s="81">
        <v>44531</v>
      </c>
      <c r="B47" s="82">
        <v>0.41665509259259265</v>
      </c>
      <c r="C47" s="83" t="s">
        <v>188</v>
      </c>
      <c r="D47" s="83" t="s">
        <v>168</v>
      </c>
      <c r="E47" s="83">
        <v>0.13433416000000001</v>
      </c>
      <c r="I47" s="83">
        <v>0</v>
      </c>
      <c r="J47" s="83">
        <v>0.29578495999999999</v>
      </c>
      <c r="K47" s="83">
        <v>0</v>
      </c>
      <c r="L47" s="83" t="s">
        <v>168</v>
      </c>
    </row>
    <row r="48" spans="1:12" s="83" customFormat="1" x14ac:dyDescent="0.25">
      <c r="A48" s="81">
        <v>44531</v>
      </c>
      <c r="B48" s="82">
        <v>0.41665509259259265</v>
      </c>
      <c r="C48" s="83" t="s">
        <v>188</v>
      </c>
      <c r="D48" s="83" t="s">
        <v>158</v>
      </c>
      <c r="E48" s="83">
        <v>1.648088E-2</v>
      </c>
      <c r="I48" s="83">
        <v>0</v>
      </c>
      <c r="J48" s="83">
        <v>0.88993023000000004</v>
      </c>
      <c r="K48" s="83">
        <v>0</v>
      </c>
      <c r="L48" s="83" t="s">
        <v>158</v>
      </c>
    </row>
    <row r="49" spans="1:12" s="83" customFormat="1" x14ac:dyDescent="0.25">
      <c r="A49" s="81">
        <v>44532</v>
      </c>
      <c r="B49" s="82">
        <v>0.41665509259259265</v>
      </c>
      <c r="C49" s="83" t="s">
        <v>188</v>
      </c>
      <c r="D49" s="83" t="s">
        <v>168</v>
      </c>
      <c r="E49" s="83">
        <v>0.13435217999999999</v>
      </c>
      <c r="I49" s="83">
        <v>0</v>
      </c>
      <c r="J49" s="83">
        <v>0.29262879000000003</v>
      </c>
      <c r="K49" s="83">
        <v>0</v>
      </c>
      <c r="L49" s="83" t="s">
        <v>168</v>
      </c>
    </row>
    <row r="50" spans="1:12" s="83" customFormat="1" x14ac:dyDescent="0.25">
      <c r="A50" s="81">
        <v>44532</v>
      </c>
      <c r="B50" s="82">
        <v>0.41665509259259265</v>
      </c>
      <c r="C50" s="83" t="s">
        <v>188</v>
      </c>
      <c r="D50" s="83" t="s">
        <v>158</v>
      </c>
      <c r="E50" s="83">
        <v>1.6486299999999999E-2</v>
      </c>
      <c r="I50" s="83">
        <v>0</v>
      </c>
      <c r="J50" s="83">
        <v>0.84398704999999996</v>
      </c>
      <c r="K50" s="83">
        <v>0</v>
      </c>
      <c r="L50" s="83" t="s">
        <v>158</v>
      </c>
    </row>
    <row r="51" spans="1:12" s="83" customFormat="1" x14ac:dyDescent="0.25">
      <c r="A51" s="81">
        <v>44533</v>
      </c>
      <c r="B51" s="82">
        <v>0.41665509259259265</v>
      </c>
      <c r="C51" s="83" t="s">
        <v>188</v>
      </c>
      <c r="D51" s="83" t="s">
        <v>168</v>
      </c>
      <c r="E51" s="83">
        <v>0.13437020999999999</v>
      </c>
      <c r="I51" s="83">
        <v>0</v>
      </c>
      <c r="J51" s="83">
        <v>0.31844170999999999</v>
      </c>
      <c r="K51" s="83">
        <v>0</v>
      </c>
      <c r="L51" s="83" t="s">
        <v>168</v>
      </c>
    </row>
    <row r="52" spans="1:12" s="83" customFormat="1" x14ac:dyDescent="0.25">
      <c r="A52" s="81">
        <v>44533</v>
      </c>
      <c r="B52" s="82">
        <v>0.41665509259259265</v>
      </c>
      <c r="C52" s="83" t="s">
        <v>188</v>
      </c>
      <c r="D52" s="83" t="s">
        <v>158</v>
      </c>
      <c r="E52" s="83">
        <v>1.6491720000000001E-2</v>
      </c>
      <c r="I52" s="83">
        <v>0</v>
      </c>
      <c r="J52" s="83">
        <v>0.83414005000000002</v>
      </c>
      <c r="K52" s="83">
        <v>0</v>
      </c>
      <c r="L52" s="83" t="s">
        <v>158</v>
      </c>
    </row>
    <row r="53" spans="1:12" s="83" customFormat="1" x14ac:dyDescent="0.25">
      <c r="A53" s="81">
        <v>44534</v>
      </c>
      <c r="B53" s="82">
        <v>0.41665509259259265</v>
      </c>
      <c r="C53" s="83" t="s">
        <v>188</v>
      </c>
      <c r="D53" s="83" t="s">
        <v>168</v>
      </c>
      <c r="E53" s="83">
        <v>0.13438823</v>
      </c>
      <c r="I53" s="83">
        <v>0</v>
      </c>
      <c r="J53" s="83">
        <v>0.28888181000000002</v>
      </c>
      <c r="K53" s="83">
        <v>0</v>
      </c>
      <c r="L53" s="83" t="s">
        <v>168</v>
      </c>
    </row>
    <row r="54" spans="1:12" s="83" customFormat="1" x14ac:dyDescent="0.25">
      <c r="A54" s="81">
        <v>44534</v>
      </c>
      <c r="B54" s="82">
        <v>0.41665509259259265</v>
      </c>
      <c r="C54" s="83" t="s">
        <v>188</v>
      </c>
      <c r="D54" s="83" t="s">
        <v>158</v>
      </c>
      <c r="E54" s="83">
        <v>1.6497129999999999E-2</v>
      </c>
      <c r="I54" s="83">
        <v>0</v>
      </c>
      <c r="J54" s="83">
        <v>0.77737171999999999</v>
      </c>
      <c r="K54" s="83">
        <v>0</v>
      </c>
      <c r="L54" s="83" t="s">
        <v>158</v>
      </c>
    </row>
    <row r="55" spans="1:12" s="83" customFormat="1" x14ac:dyDescent="0.25">
      <c r="A55" s="81">
        <v>44535</v>
      </c>
      <c r="B55" s="82">
        <v>0.41665509259259265</v>
      </c>
      <c r="C55" s="83" t="s">
        <v>188</v>
      </c>
      <c r="D55" s="83" t="s">
        <v>168</v>
      </c>
      <c r="E55" s="83">
        <v>0.13440626</v>
      </c>
      <c r="I55" s="83">
        <v>0</v>
      </c>
      <c r="J55" s="83">
        <v>0.26452861</v>
      </c>
      <c r="K55" s="83">
        <v>0</v>
      </c>
      <c r="L55" s="83" t="s">
        <v>168</v>
      </c>
    </row>
    <row r="56" spans="1:12" s="83" customFormat="1" x14ac:dyDescent="0.25">
      <c r="A56" s="81">
        <v>44535</v>
      </c>
      <c r="B56" s="82">
        <v>0.41665509259259265</v>
      </c>
      <c r="C56" s="83" t="s">
        <v>188</v>
      </c>
      <c r="D56" s="83" t="s">
        <v>158</v>
      </c>
      <c r="E56" s="83">
        <v>1.6502550000000001E-2</v>
      </c>
      <c r="I56" s="83">
        <v>0</v>
      </c>
      <c r="J56" s="83">
        <v>0.67872284000000005</v>
      </c>
      <c r="K56" s="83">
        <v>0</v>
      </c>
      <c r="L56" s="83" t="s">
        <v>158</v>
      </c>
    </row>
    <row r="57" spans="1:12" s="83" customFormat="1" x14ac:dyDescent="0.25">
      <c r="A57" s="81">
        <v>44536</v>
      </c>
      <c r="B57" s="82">
        <v>0.41665509259259265</v>
      </c>
      <c r="C57" s="83" t="s">
        <v>188</v>
      </c>
      <c r="D57" s="83" t="s">
        <v>168</v>
      </c>
      <c r="E57" s="83">
        <v>0.13442429</v>
      </c>
      <c r="I57" s="83">
        <v>0</v>
      </c>
      <c r="J57" s="83">
        <v>0.25699042</v>
      </c>
      <c r="K57" s="83">
        <v>0</v>
      </c>
      <c r="L57" s="83" t="s">
        <v>168</v>
      </c>
    </row>
    <row r="58" spans="1:12" s="83" customFormat="1" x14ac:dyDescent="0.25">
      <c r="A58" s="81">
        <v>44536</v>
      </c>
      <c r="B58" s="82">
        <v>0.41665509259259265</v>
      </c>
      <c r="C58" s="83" t="s">
        <v>188</v>
      </c>
      <c r="D58" s="83" t="s">
        <v>158</v>
      </c>
      <c r="E58" s="83">
        <v>1.6507979999999998E-2</v>
      </c>
      <c r="I58" s="83">
        <v>0</v>
      </c>
      <c r="J58" s="83">
        <v>0.64011642999999996</v>
      </c>
      <c r="K58" s="83">
        <v>0</v>
      </c>
      <c r="L58" s="83" t="s">
        <v>158</v>
      </c>
    </row>
    <row r="59" spans="1:12" s="83" customFormat="1" x14ac:dyDescent="0.25">
      <c r="A59" s="81">
        <v>44537</v>
      </c>
      <c r="B59" s="82">
        <v>0.41665509259259265</v>
      </c>
      <c r="C59" s="83" t="s">
        <v>188</v>
      </c>
      <c r="D59" s="83" t="s">
        <v>168</v>
      </c>
      <c r="E59" s="83">
        <v>0.13444233</v>
      </c>
      <c r="I59" s="83">
        <v>0</v>
      </c>
      <c r="J59" s="83">
        <v>0.27682109999999999</v>
      </c>
      <c r="K59" s="83">
        <v>0</v>
      </c>
      <c r="L59" s="83" t="s">
        <v>168</v>
      </c>
    </row>
    <row r="60" spans="1:12" s="83" customFormat="1" x14ac:dyDescent="0.25">
      <c r="A60" s="81">
        <v>44537</v>
      </c>
      <c r="B60" s="82">
        <v>0.41665509259259265</v>
      </c>
      <c r="C60" s="83" t="s">
        <v>188</v>
      </c>
      <c r="D60" s="83" t="s">
        <v>158</v>
      </c>
      <c r="E60" s="83">
        <v>1.6513400000000001E-2</v>
      </c>
      <c r="I60" s="83">
        <v>0</v>
      </c>
      <c r="J60" s="83">
        <v>0.65925361999999998</v>
      </c>
      <c r="K60" s="83">
        <v>0</v>
      </c>
      <c r="L60" s="83" t="s">
        <v>158</v>
      </c>
    </row>
    <row r="61" spans="1:12" s="83" customFormat="1" x14ac:dyDescent="0.25">
      <c r="A61" s="81">
        <v>44538</v>
      </c>
      <c r="B61" s="82">
        <v>0.41665509259259265</v>
      </c>
      <c r="C61" s="83" t="s">
        <v>188</v>
      </c>
      <c r="D61" s="83" t="s">
        <v>168</v>
      </c>
      <c r="E61" s="83">
        <v>0.13446036</v>
      </c>
      <c r="I61" s="83">
        <v>0</v>
      </c>
      <c r="J61" s="83">
        <v>0.26030024000000002</v>
      </c>
      <c r="K61" s="83">
        <v>0</v>
      </c>
      <c r="L61" s="83" t="s">
        <v>168</v>
      </c>
    </row>
    <row r="62" spans="1:12" s="83" customFormat="1" x14ac:dyDescent="0.25">
      <c r="A62" s="81">
        <v>44538</v>
      </c>
      <c r="B62" s="82">
        <v>0.41665509259259265</v>
      </c>
      <c r="C62" s="83" t="s">
        <v>188</v>
      </c>
      <c r="D62" s="83" t="s">
        <v>158</v>
      </c>
      <c r="E62" s="83">
        <v>1.651882E-2</v>
      </c>
      <c r="I62" s="83">
        <v>0</v>
      </c>
      <c r="J62" s="83">
        <v>0.70381044000000004</v>
      </c>
      <c r="K62" s="83">
        <v>0</v>
      </c>
      <c r="L62" s="83" t="s">
        <v>158</v>
      </c>
    </row>
    <row r="63" spans="1:12" s="83" customFormat="1" x14ac:dyDescent="0.25">
      <c r="A63" s="81">
        <v>44539</v>
      </c>
      <c r="B63" s="82">
        <v>0.41665509259259265</v>
      </c>
      <c r="C63" s="83" t="s">
        <v>188</v>
      </c>
      <c r="D63" s="83" t="s">
        <v>168</v>
      </c>
      <c r="E63" s="83">
        <v>0.1344784</v>
      </c>
      <c r="I63" s="83">
        <v>0</v>
      </c>
      <c r="J63" s="83">
        <v>0.26202589999999998</v>
      </c>
      <c r="K63" s="83">
        <v>0</v>
      </c>
      <c r="L63" s="83" t="s">
        <v>168</v>
      </c>
    </row>
    <row r="64" spans="1:12" s="83" customFormat="1" x14ac:dyDescent="0.25">
      <c r="A64" s="81">
        <v>44539</v>
      </c>
      <c r="B64" s="82">
        <v>0.41665509259259265</v>
      </c>
      <c r="C64" s="83" t="s">
        <v>188</v>
      </c>
      <c r="D64" s="83" t="s">
        <v>158</v>
      </c>
      <c r="E64" s="83">
        <v>1.6524250000000001E-2</v>
      </c>
      <c r="I64" s="83">
        <v>0</v>
      </c>
      <c r="J64" s="83">
        <v>0.68680688000000001</v>
      </c>
      <c r="K64" s="83">
        <v>0</v>
      </c>
      <c r="L64" s="83" t="s">
        <v>158</v>
      </c>
    </row>
    <row r="65" spans="1:12" s="83" customFormat="1" x14ac:dyDescent="0.25">
      <c r="A65" s="81">
        <v>44540</v>
      </c>
      <c r="B65" s="82">
        <v>0.41665509259259265</v>
      </c>
      <c r="C65" s="83" t="s">
        <v>188</v>
      </c>
      <c r="D65" s="83" t="s">
        <v>168</v>
      </c>
      <c r="E65" s="83">
        <v>0.13449643999999999</v>
      </c>
      <c r="I65" s="83">
        <v>0</v>
      </c>
      <c r="J65" s="83">
        <v>0.24411917999999999</v>
      </c>
      <c r="K65" s="83">
        <v>0</v>
      </c>
      <c r="L65" s="83" t="s">
        <v>168</v>
      </c>
    </row>
    <row r="66" spans="1:12" s="83" customFormat="1" x14ac:dyDescent="0.25">
      <c r="A66" s="81">
        <v>44540</v>
      </c>
      <c r="B66" s="82">
        <v>0.41665509259259265</v>
      </c>
      <c r="C66" s="83" t="s">
        <v>188</v>
      </c>
      <c r="D66" s="83" t="s">
        <v>158</v>
      </c>
      <c r="E66" s="83">
        <v>1.6529680000000001E-2</v>
      </c>
      <c r="I66" s="83">
        <v>0</v>
      </c>
      <c r="J66" s="83">
        <v>0.62503516000000003</v>
      </c>
      <c r="K66" s="83">
        <v>0</v>
      </c>
      <c r="L66" s="83" t="s">
        <v>158</v>
      </c>
    </row>
    <row r="67" spans="1:12" s="83" customFormat="1" x14ac:dyDescent="0.25">
      <c r="A67" s="81">
        <v>44541</v>
      </c>
      <c r="B67" s="82">
        <v>0.41665509259259265</v>
      </c>
      <c r="C67" s="83" t="s">
        <v>188</v>
      </c>
      <c r="D67" s="83" t="s">
        <v>168</v>
      </c>
      <c r="E67" s="83">
        <v>0.13451448999999999</v>
      </c>
      <c r="I67" s="83">
        <v>0</v>
      </c>
      <c r="J67" s="83">
        <v>0.22770044</v>
      </c>
      <c r="K67" s="83">
        <v>0</v>
      </c>
      <c r="L67" s="83" t="s">
        <v>168</v>
      </c>
    </row>
    <row r="68" spans="1:12" s="83" customFormat="1" x14ac:dyDescent="0.25">
      <c r="A68" s="81">
        <v>44541</v>
      </c>
      <c r="B68" s="82">
        <v>0.41665509259259265</v>
      </c>
      <c r="C68" s="83" t="s">
        <v>188</v>
      </c>
      <c r="D68" s="83" t="s">
        <v>158</v>
      </c>
      <c r="E68" s="83">
        <v>1.6535109999999999E-2</v>
      </c>
      <c r="I68" s="83">
        <v>0</v>
      </c>
      <c r="J68" s="83">
        <v>0.62542001000000003</v>
      </c>
      <c r="K68" s="83">
        <v>0</v>
      </c>
      <c r="L68" s="83" t="s">
        <v>158</v>
      </c>
    </row>
    <row r="69" spans="1:12" s="83" customFormat="1" x14ac:dyDescent="0.25">
      <c r="A69" s="81">
        <v>44542</v>
      </c>
      <c r="B69" s="82">
        <v>0.41665509259259265</v>
      </c>
      <c r="C69" s="83" t="s">
        <v>188</v>
      </c>
      <c r="D69" s="83" t="s">
        <v>168</v>
      </c>
      <c r="E69" s="83">
        <v>0.13453253000000001</v>
      </c>
      <c r="I69" s="83">
        <v>0</v>
      </c>
      <c r="J69" s="83">
        <v>0.26322591000000001</v>
      </c>
      <c r="K69" s="83">
        <v>0</v>
      </c>
      <c r="L69" s="83" t="s">
        <v>168</v>
      </c>
    </row>
    <row r="70" spans="1:12" s="83" customFormat="1" x14ac:dyDescent="0.25">
      <c r="A70" s="81">
        <v>44542</v>
      </c>
      <c r="B70" s="82">
        <v>0.41665509259259265</v>
      </c>
      <c r="C70" s="83" t="s">
        <v>188</v>
      </c>
      <c r="D70" s="83" t="s">
        <v>158</v>
      </c>
      <c r="E70" s="83">
        <v>1.6540539999999999E-2</v>
      </c>
      <c r="I70" s="83">
        <v>0</v>
      </c>
      <c r="J70" s="83">
        <v>0.64184076000000001</v>
      </c>
      <c r="K70" s="83">
        <v>0</v>
      </c>
      <c r="L70" s="83" t="s">
        <v>158</v>
      </c>
    </row>
    <row r="71" spans="1:12" s="83" customFormat="1" x14ac:dyDescent="0.25">
      <c r="A71" s="81">
        <v>44543</v>
      </c>
      <c r="B71" s="82">
        <v>0.41665509259259265</v>
      </c>
      <c r="C71" s="83" t="s">
        <v>188</v>
      </c>
      <c r="D71" s="83" t="s">
        <v>168</v>
      </c>
      <c r="E71" s="83">
        <v>0.13455058</v>
      </c>
      <c r="I71" s="83">
        <v>0</v>
      </c>
      <c r="J71" s="83">
        <v>0.25006683000000002</v>
      </c>
      <c r="K71" s="83">
        <v>0</v>
      </c>
      <c r="L71" s="83" t="s">
        <v>168</v>
      </c>
    </row>
    <row r="72" spans="1:12" s="83" customFormat="1" x14ac:dyDescent="0.25">
      <c r="A72" s="81">
        <v>44543</v>
      </c>
      <c r="B72" s="82">
        <v>0.41665509259259265</v>
      </c>
      <c r="C72" s="83" t="s">
        <v>188</v>
      </c>
      <c r="D72" s="83" t="s">
        <v>158</v>
      </c>
      <c r="E72" s="83">
        <v>1.6545979999999998E-2</v>
      </c>
      <c r="I72" s="83">
        <v>0</v>
      </c>
      <c r="J72" s="83">
        <v>0.67034094</v>
      </c>
      <c r="K72" s="83">
        <v>0</v>
      </c>
      <c r="L72" s="83" t="s">
        <v>158</v>
      </c>
    </row>
    <row r="73" spans="1:12" s="83" customFormat="1" x14ac:dyDescent="0.25">
      <c r="A73" s="81">
        <v>44544</v>
      </c>
      <c r="B73" s="82">
        <v>0.41665509259259265</v>
      </c>
      <c r="C73" s="83" t="s">
        <v>188</v>
      </c>
      <c r="D73" s="83" t="s">
        <v>168</v>
      </c>
      <c r="E73" s="83">
        <v>0.13456862999999999</v>
      </c>
      <c r="I73" s="83">
        <v>0</v>
      </c>
      <c r="J73" s="83">
        <v>0.23260789000000001</v>
      </c>
      <c r="K73" s="83">
        <v>0</v>
      </c>
      <c r="L73" s="83" t="s">
        <v>168</v>
      </c>
    </row>
    <row r="74" spans="1:12" s="83" customFormat="1" x14ac:dyDescent="0.25">
      <c r="A74" s="81">
        <v>44544</v>
      </c>
      <c r="B74" s="82">
        <v>0.41665509259259265</v>
      </c>
      <c r="C74" s="83" t="s">
        <v>188</v>
      </c>
      <c r="D74" s="83" t="s">
        <v>158</v>
      </c>
      <c r="E74" s="83">
        <v>1.6551409999999999E-2</v>
      </c>
      <c r="I74" s="83">
        <v>0</v>
      </c>
      <c r="J74" s="83">
        <v>0.60841285000000001</v>
      </c>
      <c r="K74" s="83">
        <v>0</v>
      </c>
      <c r="L74" s="83" t="s">
        <v>158</v>
      </c>
    </row>
    <row r="75" spans="1:12" s="83" customFormat="1" x14ac:dyDescent="0.25">
      <c r="A75" s="81">
        <v>44545</v>
      </c>
      <c r="B75" s="82">
        <v>0.41665509259259265</v>
      </c>
      <c r="C75" s="83" t="s">
        <v>188</v>
      </c>
      <c r="D75" s="83" t="s">
        <v>168</v>
      </c>
      <c r="E75" s="83">
        <v>0.13458667999999999</v>
      </c>
      <c r="I75" s="83">
        <v>0</v>
      </c>
      <c r="J75" s="83">
        <v>0.23776588000000001</v>
      </c>
      <c r="K75" s="83">
        <v>0</v>
      </c>
      <c r="L75" s="83" t="s">
        <v>168</v>
      </c>
    </row>
    <row r="76" spans="1:12" s="83" customFormat="1" x14ac:dyDescent="0.25">
      <c r="A76" s="81">
        <v>44545</v>
      </c>
      <c r="B76" s="82">
        <v>0.41665509259259265</v>
      </c>
      <c r="C76" s="83" t="s">
        <v>188</v>
      </c>
      <c r="D76" s="83" t="s">
        <v>158</v>
      </c>
      <c r="E76" s="83">
        <v>1.6556850000000001E-2</v>
      </c>
      <c r="I76" s="83">
        <v>0</v>
      </c>
      <c r="J76" s="83">
        <v>0.60837412999999996</v>
      </c>
      <c r="K76" s="83">
        <v>0</v>
      </c>
      <c r="L76" s="83" t="s">
        <v>158</v>
      </c>
    </row>
    <row r="77" spans="1:12" s="83" customFormat="1" x14ac:dyDescent="0.25">
      <c r="A77" s="81">
        <v>44546</v>
      </c>
      <c r="B77" s="82">
        <v>0.41665509259259265</v>
      </c>
      <c r="C77" s="83" t="s">
        <v>188</v>
      </c>
      <c r="D77" s="83" t="s">
        <v>168</v>
      </c>
      <c r="E77" s="83">
        <v>0.13460474</v>
      </c>
      <c r="I77" s="83">
        <v>0</v>
      </c>
      <c r="J77" s="83">
        <v>0.24581866999999999</v>
      </c>
      <c r="K77" s="83">
        <v>0</v>
      </c>
      <c r="L77" s="83" t="s">
        <v>168</v>
      </c>
    </row>
    <row r="78" spans="1:12" s="83" customFormat="1" x14ac:dyDescent="0.25">
      <c r="A78" s="81">
        <v>44546</v>
      </c>
      <c r="B78" s="82">
        <v>0.41665509259259265</v>
      </c>
      <c r="C78" s="83" t="s">
        <v>188</v>
      </c>
      <c r="D78" s="83" t="s">
        <v>158</v>
      </c>
      <c r="E78" s="83">
        <v>1.656229E-2</v>
      </c>
      <c r="I78" s="83">
        <v>0</v>
      </c>
      <c r="J78" s="83">
        <v>0.63711689000000005</v>
      </c>
      <c r="K78" s="83">
        <v>0</v>
      </c>
      <c r="L78" s="83" t="s">
        <v>158</v>
      </c>
    </row>
    <row r="79" spans="1:12" s="83" customFormat="1" x14ac:dyDescent="0.25">
      <c r="A79" s="81">
        <v>44547</v>
      </c>
      <c r="B79" s="82">
        <v>0.41665509259259265</v>
      </c>
      <c r="C79" s="83" t="s">
        <v>188</v>
      </c>
      <c r="D79" s="83" t="s">
        <v>168</v>
      </c>
      <c r="E79" s="83">
        <v>0.13462279999999999</v>
      </c>
      <c r="I79" s="83">
        <v>0</v>
      </c>
      <c r="J79" s="83">
        <v>0.23417249000000001</v>
      </c>
      <c r="K79" s="83">
        <v>0</v>
      </c>
      <c r="L79" s="83" t="s">
        <v>168</v>
      </c>
    </row>
    <row r="80" spans="1:12" s="83" customFormat="1" x14ac:dyDescent="0.25">
      <c r="A80" s="81">
        <v>44547</v>
      </c>
      <c r="B80" s="82">
        <v>0.41665509259259265</v>
      </c>
      <c r="C80" s="83" t="s">
        <v>188</v>
      </c>
      <c r="D80" s="83" t="s">
        <v>158</v>
      </c>
      <c r="E80" s="83">
        <v>1.6567729999999999E-2</v>
      </c>
      <c r="I80" s="83">
        <v>0</v>
      </c>
      <c r="J80" s="83">
        <v>0.60261286999999997</v>
      </c>
      <c r="K80" s="83">
        <v>0</v>
      </c>
      <c r="L80" s="83" t="s">
        <v>158</v>
      </c>
    </row>
    <row r="81" spans="1:12" s="83" customFormat="1" x14ac:dyDescent="0.25">
      <c r="A81" s="81">
        <v>44548</v>
      </c>
      <c r="B81" s="82">
        <v>0.41665509259259265</v>
      </c>
      <c r="C81" s="83" t="s">
        <v>188</v>
      </c>
      <c r="D81" s="83" t="s">
        <v>168</v>
      </c>
      <c r="E81" s="83">
        <v>0.13464086</v>
      </c>
      <c r="I81" s="83">
        <v>0</v>
      </c>
      <c r="J81" s="83">
        <v>0.23049715000000001</v>
      </c>
      <c r="K81" s="83">
        <v>0</v>
      </c>
      <c r="L81" s="83" t="s">
        <v>168</v>
      </c>
    </row>
    <row r="82" spans="1:12" s="83" customFormat="1" x14ac:dyDescent="0.25">
      <c r="A82" s="81">
        <v>44548</v>
      </c>
      <c r="B82" s="82">
        <v>0.41665509259259265</v>
      </c>
      <c r="C82" s="83" t="s">
        <v>188</v>
      </c>
      <c r="D82" s="83" t="s">
        <v>158</v>
      </c>
      <c r="E82" s="83">
        <v>1.657318E-2</v>
      </c>
      <c r="I82" s="83">
        <v>0</v>
      </c>
      <c r="J82" s="83">
        <v>0.57335433000000002</v>
      </c>
      <c r="K82" s="83">
        <v>0</v>
      </c>
      <c r="L82" s="83" t="s">
        <v>158</v>
      </c>
    </row>
    <row r="83" spans="1:12" s="83" customFormat="1" x14ac:dyDescent="0.25">
      <c r="A83" s="81">
        <v>44549</v>
      </c>
      <c r="B83" s="82">
        <v>0.41665509259259265</v>
      </c>
      <c r="C83" s="83" t="s">
        <v>188</v>
      </c>
      <c r="D83" s="83" t="s">
        <v>168</v>
      </c>
      <c r="E83" s="83">
        <v>0.13465891999999999</v>
      </c>
      <c r="I83" s="83">
        <v>0</v>
      </c>
      <c r="J83" s="83">
        <v>0.23642097000000001</v>
      </c>
      <c r="K83" s="83">
        <v>0</v>
      </c>
      <c r="L83" s="83" t="s">
        <v>168</v>
      </c>
    </row>
    <row r="84" spans="1:12" s="83" customFormat="1" x14ac:dyDescent="0.25">
      <c r="A84" s="81">
        <v>44549</v>
      </c>
      <c r="B84" s="82">
        <v>0.41665509259259265</v>
      </c>
      <c r="C84" s="83" t="s">
        <v>188</v>
      </c>
      <c r="D84" s="83" t="s">
        <v>158</v>
      </c>
      <c r="E84" s="83">
        <v>1.6578619999999999E-2</v>
      </c>
      <c r="I84" s="83">
        <v>0</v>
      </c>
      <c r="J84" s="83">
        <v>0.58481923999999996</v>
      </c>
      <c r="K84" s="83">
        <v>0</v>
      </c>
      <c r="L84" s="83" t="s">
        <v>158</v>
      </c>
    </row>
    <row r="85" spans="1:12" s="83" customFormat="1" x14ac:dyDescent="0.25">
      <c r="A85" s="81">
        <v>44550</v>
      </c>
      <c r="B85" s="82">
        <v>0.41665509259259265</v>
      </c>
      <c r="C85" s="83" t="s">
        <v>188</v>
      </c>
      <c r="D85" s="83" t="s">
        <v>168</v>
      </c>
      <c r="E85" s="83">
        <v>0.13467698</v>
      </c>
      <c r="I85" s="83">
        <v>0</v>
      </c>
      <c r="J85" s="83">
        <v>0.23628060000000001</v>
      </c>
      <c r="K85" s="83">
        <v>0</v>
      </c>
      <c r="L85" s="83" t="s">
        <v>168</v>
      </c>
    </row>
    <row r="86" spans="1:12" s="83" customFormat="1" x14ac:dyDescent="0.25">
      <c r="A86" s="81">
        <v>44550</v>
      </c>
      <c r="B86" s="82">
        <v>0.41665509259259265</v>
      </c>
      <c r="C86" s="83" t="s">
        <v>188</v>
      </c>
      <c r="D86" s="83" t="s">
        <v>158</v>
      </c>
      <c r="E86" s="83">
        <v>1.6584069999999999E-2</v>
      </c>
      <c r="I86" s="83">
        <v>0</v>
      </c>
      <c r="J86" s="83">
        <v>0.57818842999999998</v>
      </c>
      <c r="K86" s="83">
        <v>0</v>
      </c>
      <c r="L86" s="83" t="s">
        <v>158</v>
      </c>
    </row>
    <row r="87" spans="1:12" s="83" customFormat="1" x14ac:dyDescent="0.25">
      <c r="A87" s="81">
        <v>44551</v>
      </c>
      <c r="B87" s="82">
        <v>0.41665509259259265</v>
      </c>
      <c r="C87" s="83" t="s">
        <v>188</v>
      </c>
      <c r="D87" s="83" t="s">
        <v>168</v>
      </c>
      <c r="E87" s="83">
        <v>0.13469505000000001</v>
      </c>
      <c r="I87" s="83">
        <v>0</v>
      </c>
      <c r="J87" s="83">
        <v>0.23503848999999999</v>
      </c>
      <c r="K87" s="83">
        <v>0</v>
      </c>
      <c r="L87" s="83" t="s">
        <v>168</v>
      </c>
    </row>
    <row r="88" spans="1:12" s="83" customFormat="1" x14ac:dyDescent="0.25">
      <c r="A88" s="81">
        <v>44551</v>
      </c>
      <c r="B88" s="82">
        <v>0.41665509259259265</v>
      </c>
      <c r="C88" s="83" t="s">
        <v>188</v>
      </c>
      <c r="D88" s="83" t="s">
        <v>158</v>
      </c>
      <c r="E88" s="83">
        <v>1.658952E-2</v>
      </c>
      <c r="I88" s="83">
        <v>0</v>
      </c>
      <c r="J88" s="83">
        <v>0.55907448999999998</v>
      </c>
      <c r="K88" s="83">
        <v>0</v>
      </c>
      <c r="L88" s="83" t="s">
        <v>158</v>
      </c>
    </row>
    <row r="89" spans="1:12" s="83" customFormat="1" x14ac:dyDescent="0.25">
      <c r="A89" s="81">
        <v>44552</v>
      </c>
      <c r="B89" s="82">
        <v>0.41665509259259265</v>
      </c>
      <c r="C89" s="83" t="s">
        <v>188</v>
      </c>
      <c r="D89" s="83" t="s">
        <v>168</v>
      </c>
      <c r="E89" s="83">
        <v>0.13471311999999999</v>
      </c>
      <c r="I89" s="83">
        <v>0</v>
      </c>
      <c r="J89" s="83">
        <v>0.24067696</v>
      </c>
      <c r="K89" s="83">
        <v>0</v>
      </c>
      <c r="L89" s="83" t="s">
        <v>168</v>
      </c>
    </row>
    <row r="90" spans="1:12" s="83" customFormat="1" x14ac:dyDescent="0.25">
      <c r="A90" s="81">
        <v>44552</v>
      </c>
      <c r="B90" s="82">
        <v>0.41665509259259265</v>
      </c>
      <c r="C90" s="83" t="s">
        <v>188</v>
      </c>
      <c r="D90" s="83" t="s">
        <v>158</v>
      </c>
      <c r="E90" s="83">
        <v>1.6594970000000001E-2</v>
      </c>
      <c r="I90" s="83">
        <v>0</v>
      </c>
      <c r="J90" s="83">
        <v>0.58239967000000004</v>
      </c>
      <c r="K90" s="83">
        <v>0</v>
      </c>
      <c r="L90" s="83" t="s">
        <v>158</v>
      </c>
    </row>
    <row r="91" spans="1:12" s="83" customFormat="1" x14ac:dyDescent="0.25">
      <c r="A91" s="81">
        <v>44553</v>
      </c>
      <c r="B91" s="82">
        <v>0.41665509259259265</v>
      </c>
      <c r="C91" s="83" t="s">
        <v>188</v>
      </c>
      <c r="D91" s="83" t="s">
        <v>168</v>
      </c>
      <c r="E91" s="83">
        <v>0.13473119</v>
      </c>
      <c r="I91" s="83">
        <v>0</v>
      </c>
      <c r="J91" s="83">
        <v>0.24631981</v>
      </c>
      <c r="K91" s="83">
        <v>0</v>
      </c>
      <c r="L91" s="83" t="s">
        <v>168</v>
      </c>
    </row>
    <row r="92" spans="1:12" s="83" customFormat="1" x14ac:dyDescent="0.25">
      <c r="A92" s="81">
        <v>44553</v>
      </c>
      <c r="B92" s="82">
        <v>0.41665509259259265</v>
      </c>
      <c r="C92" s="83" t="s">
        <v>188</v>
      </c>
      <c r="D92" s="83" t="s">
        <v>158</v>
      </c>
      <c r="E92" s="83">
        <v>1.6600420000000001E-2</v>
      </c>
      <c r="I92" s="83">
        <v>0</v>
      </c>
      <c r="J92" s="83">
        <v>0.62864611000000004</v>
      </c>
      <c r="K92" s="83">
        <v>0</v>
      </c>
      <c r="L92" s="83" t="s">
        <v>158</v>
      </c>
    </row>
    <row r="93" spans="1:12" s="83" customFormat="1" x14ac:dyDescent="0.25">
      <c r="A93" s="81">
        <v>44554</v>
      </c>
      <c r="B93" s="82">
        <v>0.41665509259259265</v>
      </c>
      <c r="C93" s="83" t="s">
        <v>188</v>
      </c>
      <c r="D93" s="83" t="s">
        <v>168</v>
      </c>
      <c r="E93" s="83">
        <v>0.13474927</v>
      </c>
      <c r="I93" s="83">
        <v>0</v>
      </c>
      <c r="J93" s="83">
        <v>0.27339164999999999</v>
      </c>
      <c r="K93" s="83">
        <v>0</v>
      </c>
      <c r="L93" s="83" t="s">
        <v>168</v>
      </c>
    </row>
    <row r="94" spans="1:12" s="83" customFormat="1" x14ac:dyDescent="0.25">
      <c r="A94" s="81">
        <v>44554</v>
      </c>
      <c r="B94" s="82">
        <v>0.41665509259259265</v>
      </c>
      <c r="C94" s="83" t="s">
        <v>188</v>
      </c>
      <c r="D94" s="83" t="s">
        <v>158</v>
      </c>
      <c r="E94" s="83">
        <v>1.6605869999999998E-2</v>
      </c>
      <c r="I94" s="83">
        <v>0</v>
      </c>
      <c r="J94" s="83">
        <v>0.66657425000000003</v>
      </c>
      <c r="K94" s="83">
        <v>0</v>
      </c>
      <c r="L94" s="83" t="s">
        <v>158</v>
      </c>
    </row>
    <row r="95" spans="1:12" s="83" customFormat="1" x14ac:dyDescent="0.25">
      <c r="A95" s="81">
        <v>44555</v>
      </c>
      <c r="B95" s="82">
        <v>0.41665509259259265</v>
      </c>
      <c r="C95" s="83" t="s">
        <v>188</v>
      </c>
      <c r="D95" s="83" t="s">
        <v>168</v>
      </c>
      <c r="E95" s="83">
        <v>0.13476735000000001</v>
      </c>
      <c r="I95" s="83">
        <v>0</v>
      </c>
      <c r="J95" s="83">
        <v>0.26380067000000001</v>
      </c>
      <c r="K95" s="83">
        <v>0</v>
      </c>
      <c r="L95" s="83" t="s">
        <v>168</v>
      </c>
    </row>
    <row r="96" spans="1:12" s="83" customFormat="1" x14ac:dyDescent="0.25">
      <c r="A96" s="81">
        <v>44555</v>
      </c>
      <c r="B96" s="82">
        <v>0.41665509259259265</v>
      </c>
      <c r="C96" s="83" t="s">
        <v>188</v>
      </c>
      <c r="D96" s="83" t="s">
        <v>158</v>
      </c>
      <c r="E96" s="83">
        <v>1.6611330000000001E-2</v>
      </c>
      <c r="I96" s="83">
        <v>0</v>
      </c>
      <c r="J96" s="83">
        <v>0.65619198999999995</v>
      </c>
      <c r="K96" s="83">
        <v>0</v>
      </c>
      <c r="L96" s="83" t="s">
        <v>158</v>
      </c>
    </row>
    <row r="97" spans="1:12" s="83" customFormat="1" x14ac:dyDescent="0.25">
      <c r="A97" s="81">
        <v>44556</v>
      </c>
      <c r="B97" s="82">
        <v>0.41665509259259265</v>
      </c>
      <c r="C97" s="83" t="s">
        <v>188</v>
      </c>
      <c r="D97" s="83" t="s">
        <v>168</v>
      </c>
      <c r="E97" s="83">
        <v>0.13478543000000001</v>
      </c>
      <c r="I97" s="83">
        <v>0</v>
      </c>
      <c r="J97" s="83">
        <v>0.27147260000000001</v>
      </c>
      <c r="K97" s="83">
        <v>0</v>
      </c>
      <c r="L97" s="83" t="s">
        <v>168</v>
      </c>
    </row>
    <row r="98" spans="1:12" s="83" customFormat="1" x14ac:dyDescent="0.25">
      <c r="A98" s="81">
        <v>44556</v>
      </c>
      <c r="B98" s="82">
        <v>0.41665509259259265</v>
      </c>
      <c r="C98" s="83" t="s">
        <v>188</v>
      </c>
      <c r="D98" s="83" t="s">
        <v>158</v>
      </c>
      <c r="E98" s="83">
        <v>1.6616789999999999E-2</v>
      </c>
      <c r="I98" s="83">
        <v>0</v>
      </c>
      <c r="J98" s="83">
        <v>0.67362323000000002</v>
      </c>
      <c r="K98" s="83">
        <v>0</v>
      </c>
      <c r="L98" s="83" t="s">
        <v>158</v>
      </c>
    </row>
    <row r="99" spans="1:12" s="83" customFormat="1" x14ac:dyDescent="0.25">
      <c r="A99" s="81">
        <v>44557</v>
      </c>
      <c r="B99" s="82">
        <v>0.41665509259259265</v>
      </c>
      <c r="C99" s="83" t="s">
        <v>188</v>
      </c>
      <c r="D99" s="83" t="s">
        <v>168</v>
      </c>
      <c r="E99" s="83">
        <v>0.13480350999999999</v>
      </c>
      <c r="I99" s="83">
        <v>0</v>
      </c>
      <c r="J99" s="83">
        <v>0.27172076000000001</v>
      </c>
      <c r="K99" s="83">
        <v>0</v>
      </c>
      <c r="L99" s="83" t="s">
        <v>168</v>
      </c>
    </row>
    <row r="100" spans="1:12" s="83" customFormat="1" x14ac:dyDescent="0.25">
      <c r="A100" s="81">
        <v>44557</v>
      </c>
      <c r="B100" s="82">
        <v>0.41665509259259265</v>
      </c>
      <c r="C100" s="83" t="s">
        <v>188</v>
      </c>
      <c r="D100" s="83" t="s">
        <v>158</v>
      </c>
      <c r="E100" s="83">
        <v>1.6622250000000002E-2</v>
      </c>
      <c r="I100" s="83">
        <v>0</v>
      </c>
      <c r="J100" s="83">
        <v>0.72579673</v>
      </c>
      <c r="K100" s="83">
        <v>0</v>
      </c>
      <c r="L100" s="83" t="s">
        <v>158</v>
      </c>
    </row>
    <row r="101" spans="1:12" s="83" customFormat="1" x14ac:dyDescent="0.25">
      <c r="A101" s="81">
        <v>44558</v>
      </c>
      <c r="B101" s="82">
        <v>0.41665509259259265</v>
      </c>
      <c r="C101" s="83" t="s">
        <v>188</v>
      </c>
      <c r="D101" s="83" t="s">
        <v>168</v>
      </c>
      <c r="E101" s="83">
        <v>0.13482158999999999</v>
      </c>
      <c r="I101" s="83">
        <v>0</v>
      </c>
      <c r="J101" s="83">
        <v>0.27992857999999998</v>
      </c>
      <c r="K101" s="83">
        <v>0</v>
      </c>
      <c r="L101" s="83" t="s">
        <v>168</v>
      </c>
    </row>
    <row r="102" spans="1:12" s="83" customFormat="1" x14ac:dyDescent="0.25">
      <c r="A102" s="81">
        <v>44558</v>
      </c>
      <c r="B102" s="82">
        <v>0.41665509259259265</v>
      </c>
      <c r="C102" s="83" t="s">
        <v>188</v>
      </c>
      <c r="D102" s="83" t="s">
        <v>158</v>
      </c>
      <c r="E102" s="83">
        <v>1.662771E-2</v>
      </c>
      <c r="I102" s="83">
        <v>0</v>
      </c>
      <c r="J102" s="83">
        <v>0.69596015</v>
      </c>
      <c r="K102" s="83">
        <v>0</v>
      </c>
      <c r="L102" s="83" t="s">
        <v>158</v>
      </c>
    </row>
    <row r="103" spans="1:12" s="83" customFormat="1" x14ac:dyDescent="0.25">
      <c r="A103" s="81">
        <v>44559</v>
      </c>
      <c r="B103" s="82">
        <v>0.41665509259259265</v>
      </c>
      <c r="C103" s="83" t="s">
        <v>188</v>
      </c>
      <c r="D103" s="83" t="s">
        <v>168</v>
      </c>
      <c r="E103" s="83">
        <v>0.13483967999999999</v>
      </c>
      <c r="I103" s="83">
        <v>0</v>
      </c>
      <c r="J103" s="83">
        <v>0.26224365999999999</v>
      </c>
      <c r="K103" s="83">
        <v>0</v>
      </c>
      <c r="L103" s="83" t="s">
        <v>168</v>
      </c>
    </row>
    <row r="104" spans="1:12" s="83" customFormat="1" x14ac:dyDescent="0.25">
      <c r="A104" s="81">
        <v>44559</v>
      </c>
      <c r="B104" s="82">
        <v>0.41665509259259265</v>
      </c>
      <c r="C104" s="83" t="s">
        <v>188</v>
      </c>
      <c r="D104" s="83" t="s">
        <v>158</v>
      </c>
      <c r="E104" s="83">
        <v>1.6633169999999999E-2</v>
      </c>
      <c r="I104" s="83">
        <v>0</v>
      </c>
      <c r="J104" s="83">
        <v>0.64935531000000002</v>
      </c>
      <c r="K104" s="83">
        <v>0</v>
      </c>
      <c r="L104" s="83" t="s">
        <v>158</v>
      </c>
    </row>
    <row r="105" spans="1:12" s="83" customFormat="1" x14ac:dyDescent="0.25">
      <c r="A105" s="81">
        <v>44560</v>
      </c>
      <c r="B105" s="82">
        <v>0.41665509259259265</v>
      </c>
      <c r="C105" s="83" t="s">
        <v>188</v>
      </c>
      <c r="D105" s="83" t="s">
        <v>168</v>
      </c>
      <c r="E105" s="83">
        <v>0.13485776999999999</v>
      </c>
      <c r="I105" s="83">
        <v>0</v>
      </c>
      <c r="J105" s="83">
        <v>0.24492178000000001</v>
      </c>
      <c r="K105" s="83">
        <v>0</v>
      </c>
      <c r="L105" s="83" t="s">
        <v>168</v>
      </c>
    </row>
    <row r="106" spans="1:12" s="83" customFormat="1" x14ac:dyDescent="0.25">
      <c r="A106" s="81">
        <v>44560</v>
      </c>
      <c r="B106" s="82">
        <v>0.41665509259259265</v>
      </c>
      <c r="C106" s="83" t="s">
        <v>188</v>
      </c>
      <c r="D106" s="83" t="s">
        <v>158</v>
      </c>
      <c r="E106" s="83">
        <v>1.6638630000000001E-2</v>
      </c>
      <c r="I106" s="83">
        <v>0</v>
      </c>
      <c r="J106" s="83">
        <v>0.61006811000000005</v>
      </c>
      <c r="K106" s="83">
        <v>0</v>
      </c>
      <c r="L106" s="83" t="s">
        <v>158</v>
      </c>
    </row>
    <row r="107" spans="1:12" s="83" customFormat="1" x14ac:dyDescent="0.25">
      <c r="A107" s="81">
        <v>44561</v>
      </c>
      <c r="B107" s="82">
        <v>0.41665509259259265</v>
      </c>
      <c r="C107" s="83" t="s">
        <v>188</v>
      </c>
      <c r="D107" s="83" t="s">
        <v>168</v>
      </c>
      <c r="E107" s="83">
        <v>0.13487585999999999</v>
      </c>
      <c r="I107" s="83">
        <v>0</v>
      </c>
      <c r="J107" s="83">
        <v>0.25055739999999999</v>
      </c>
      <c r="K107" s="83">
        <v>0</v>
      </c>
      <c r="L107" s="83" t="s">
        <v>168</v>
      </c>
    </row>
    <row r="108" spans="1:12" s="83" customFormat="1" x14ac:dyDescent="0.25">
      <c r="A108" s="81">
        <v>44561</v>
      </c>
      <c r="B108" s="82">
        <v>0.41665509259259265</v>
      </c>
      <c r="C108" s="83" t="s">
        <v>188</v>
      </c>
      <c r="D108" s="83" t="s">
        <v>158</v>
      </c>
      <c r="E108" s="83">
        <v>1.6644099999999998E-2</v>
      </c>
      <c r="I108" s="83">
        <v>0</v>
      </c>
      <c r="J108" s="83">
        <v>0.62984081999999997</v>
      </c>
      <c r="K108" s="83">
        <v>0</v>
      </c>
      <c r="L108" s="83" t="s">
        <v>158</v>
      </c>
    </row>
    <row r="109" spans="1:12" s="83" customFormat="1" x14ac:dyDescent="0.25">
      <c r="A109" s="81">
        <v>44562</v>
      </c>
      <c r="B109" s="82">
        <v>0.41665509259259265</v>
      </c>
      <c r="C109" s="83" t="s">
        <v>188</v>
      </c>
      <c r="D109" s="83" t="s">
        <v>168</v>
      </c>
      <c r="E109" s="83">
        <v>0.13489396000000001</v>
      </c>
      <c r="I109" s="83">
        <v>0</v>
      </c>
      <c r="J109" s="83">
        <v>0.24672572000000001</v>
      </c>
      <c r="K109" s="83">
        <v>0</v>
      </c>
      <c r="L109" s="83" t="s">
        <v>168</v>
      </c>
    </row>
    <row r="110" spans="1:12" s="83" customFormat="1" x14ac:dyDescent="0.25">
      <c r="A110" s="81">
        <v>44562</v>
      </c>
      <c r="B110" s="82">
        <v>0.41665509259259265</v>
      </c>
      <c r="C110" s="83" t="s">
        <v>188</v>
      </c>
      <c r="D110" s="83" t="s">
        <v>158</v>
      </c>
      <c r="E110" s="83">
        <v>1.6649569999999999E-2</v>
      </c>
      <c r="I110" s="83">
        <v>0</v>
      </c>
      <c r="J110" s="83">
        <v>0.62153617000000005</v>
      </c>
      <c r="K110" s="83">
        <v>0</v>
      </c>
      <c r="L110" s="83" t="s">
        <v>158</v>
      </c>
    </row>
    <row r="111" spans="1:12" s="83" customFormat="1" x14ac:dyDescent="0.25">
      <c r="A111" s="81">
        <v>44563</v>
      </c>
      <c r="B111" s="82">
        <v>0.41665509259259265</v>
      </c>
      <c r="C111" s="83" t="s">
        <v>188</v>
      </c>
      <c r="D111" s="83" t="s">
        <v>168</v>
      </c>
      <c r="E111" s="83">
        <v>0.13491205000000001</v>
      </c>
      <c r="I111" s="83">
        <v>0</v>
      </c>
      <c r="J111" s="83">
        <v>0.25441940000000002</v>
      </c>
      <c r="K111" s="83">
        <v>0</v>
      </c>
      <c r="L111" s="83" t="s">
        <v>168</v>
      </c>
    </row>
    <row r="112" spans="1:12" s="83" customFormat="1" x14ac:dyDescent="0.25">
      <c r="A112" s="81">
        <v>44563</v>
      </c>
      <c r="B112" s="82">
        <v>0.41665509259259265</v>
      </c>
      <c r="C112" s="83" t="s">
        <v>188</v>
      </c>
      <c r="D112" s="83" t="s">
        <v>158</v>
      </c>
      <c r="E112" s="83">
        <v>1.6655039999999999E-2</v>
      </c>
      <c r="I112" s="83">
        <v>0</v>
      </c>
      <c r="J112" s="83">
        <v>0.64730308000000003</v>
      </c>
      <c r="K112" s="83">
        <v>0</v>
      </c>
      <c r="L112" s="83" t="s">
        <v>158</v>
      </c>
    </row>
    <row r="113" spans="1:12" s="83" customFormat="1" x14ac:dyDescent="0.25">
      <c r="A113" s="81">
        <v>44564</v>
      </c>
      <c r="B113" s="82">
        <v>0.41665509259259265</v>
      </c>
      <c r="C113" s="83" t="s">
        <v>188</v>
      </c>
      <c r="D113" s="83" t="s">
        <v>168</v>
      </c>
      <c r="E113" s="83">
        <v>0.13493015</v>
      </c>
      <c r="I113" s="83">
        <v>0</v>
      </c>
      <c r="J113" s="83">
        <v>0.25305978000000001</v>
      </c>
      <c r="K113" s="83">
        <v>0</v>
      </c>
      <c r="L113" s="83" t="s">
        <v>168</v>
      </c>
    </row>
    <row r="114" spans="1:12" s="83" customFormat="1" x14ac:dyDescent="0.25">
      <c r="A114" s="81">
        <v>44564</v>
      </c>
      <c r="B114" s="82">
        <v>0.41665509259259265</v>
      </c>
      <c r="C114" s="83" t="s">
        <v>188</v>
      </c>
      <c r="D114" s="83" t="s">
        <v>158</v>
      </c>
      <c r="E114" s="83">
        <v>1.666051E-2</v>
      </c>
      <c r="I114" s="83">
        <v>0</v>
      </c>
      <c r="J114" s="83">
        <v>0.68237886000000003</v>
      </c>
      <c r="K114" s="83">
        <v>0</v>
      </c>
      <c r="L114" s="83" t="s">
        <v>158</v>
      </c>
    </row>
    <row r="115" spans="1:12" s="83" customFormat="1" x14ac:dyDescent="0.25">
      <c r="A115" s="81">
        <v>44565</v>
      </c>
      <c r="B115" s="82">
        <v>0.41665509259259265</v>
      </c>
      <c r="C115" s="83" t="s">
        <v>188</v>
      </c>
      <c r="D115" s="83" t="s">
        <v>168</v>
      </c>
      <c r="E115" s="83">
        <v>0.13494824999999999</v>
      </c>
      <c r="I115" s="83">
        <v>0</v>
      </c>
      <c r="J115" s="83">
        <v>0.24418815999999999</v>
      </c>
      <c r="K115" s="83">
        <v>0</v>
      </c>
      <c r="L115" s="83" t="s">
        <v>168</v>
      </c>
    </row>
    <row r="116" spans="1:12" s="83" customFormat="1" x14ac:dyDescent="0.25">
      <c r="A116" s="81">
        <v>44565</v>
      </c>
      <c r="B116" s="82">
        <v>0.41665509259259265</v>
      </c>
      <c r="C116" s="83" t="s">
        <v>188</v>
      </c>
      <c r="D116" s="83" t="s">
        <v>158</v>
      </c>
      <c r="E116" s="83">
        <v>1.666598E-2</v>
      </c>
      <c r="I116" s="83">
        <v>0</v>
      </c>
      <c r="J116" s="83">
        <v>0.68854795999999996</v>
      </c>
      <c r="K116" s="83">
        <v>0</v>
      </c>
      <c r="L116" s="83" t="s">
        <v>158</v>
      </c>
    </row>
    <row r="117" spans="1:12" s="83" customFormat="1" x14ac:dyDescent="0.25">
      <c r="A117" s="81">
        <v>44566</v>
      </c>
      <c r="B117" s="82">
        <v>0.41665509259259265</v>
      </c>
      <c r="C117" s="83" t="s">
        <v>188</v>
      </c>
      <c r="D117" s="83" t="s">
        <v>168</v>
      </c>
      <c r="E117" s="83">
        <v>0.13496636000000001</v>
      </c>
      <c r="I117" s="83">
        <v>0</v>
      </c>
      <c r="J117" s="83">
        <v>0.24709357000000001</v>
      </c>
      <c r="K117" s="83">
        <v>0</v>
      </c>
      <c r="L117" s="83" t="s">
        <v>168</v>
      </c>
    </row>
    <row r="118" spans="1:12" s="83" customFormat="1" x14ac:dyDescent="0.25">
      <c r="A118" s="81">
        <v>44566</v>
      </c>
      <c r="B118" s="82">
        <v>0.41665509259259265</v>
      </c>
      <c r="C118" s="83" t="s">
        <v>188</v>
      </c>
      <c r="D118" s="83" t="s">
        <v>158</v>
      </c>
      <c r="E118" s="83">
        <v>1.6671459999999999E-2</v>
      </c>
      <c r="I118" s="83">
        <v>0</v>
      </c>
      <c r="J118" s="83">
        <v>0.67051216000000002</v>
      </c>
      <c r="K118" s="83">
        <v>0</v>
      </c>
      <c r="L118" s="83" t="s">
        <v>158</v>
      </c>
    </row>
    <row r="119" spans="1:12" s="83" customFormat="1" x14ac:dyDescent="0.25">
      <c r="A119" s="81">
        <v>44567</v>
      </c>
      <c r="B119" s="82">
        <v>0.41665509259259265</v>
      </c>
      <c r="C119" s="83" t="s">
        <v>188</v>
      </c>
      <c r="D119" s="83" t="s">
        <v>168</v>
      </c>
      <c r="E119" s="83">
        <v>0.13498446</v>
      </c>
      <c r="I119" s="83">
        <v>0</v>
      </c>
      <c r="J119" s="83">
        <v>0.23148808000000001</v>
      </c>
      <c r="K119" s="83">
        <v>0</v>
      </c>
      <c r="L119" s="83" t="s">
        <v>168</v>
      </c>
    </row>
    <row r="120" spans="1:12" s="83" customFormat="1" x14ac:dyDescent="0.25">
      <c r="A120" s="81">
        <v>44567</v>
      </c>
      <c r="B120" s="82">
        <v>0.41665509259259265</v>
      </c>
      <c r="C120" s="83" t="s">
        <v>188</v>
      </c>
      <c r="D120" s="83" t="s">
        <v>158</v>
      </c>
      <c r="E120" s="83">
        <v>1.6676940000000001E-2</v>
      </c>
      <c r="I120" s="83">
        <v>0</v>
      </c>
      <c r="J120" s="83">
        <v>0.61721090000000001</v>
      </c>
      <c r="K120" s="83">
        <v>0</v>
      </c>
      <c r="L120" s="83" t="s">
        <v>158</v>
      </c>
    </row>
    <row r="121" spans="1:12" s="83" customFormat="1" x14ac:dyDescent="0.25">
      <c r="A121" s="81">
        <v>44568</v>
      </c>
      <c r="B121" s="82">
        <v>0.41665509259259265</v>
      </c>
      <c r="C121" s="83" t="s">
        <v>188</v>
      </c>
      <c r="D121" s="83" t="s">
        <v>168</v>
      </c>
      <c r="E121" s="83">
        <v>0.13500256999999999</v>
      </c>
      <c r="I121" s="83">
        <v>0</v>
      </c>
      <c r="J121" s="83">
        <v>0.24008686000000001</v>
      </c>
      <c r="K121" s="83">
        <v>0</v>
      </c>
      <c r="L121" s="83" t="s">
        <v>168</v>
      </c>
    </row>
    <row r="122" spans="1:12" s="83" customFormat="1" x14ac:dyDescent="0.25">
      <c r="A122" s="81">
        <v>44568</v>
      </c>
      <c r="B122" s="82">
        <v>0.41665509259259265</v>
      </c>
      <c r="C122" s="83" t="s">
        <v>188</v>
      </c>
      <c r="D122" s="83" t="s">
        <v>158</v>
      </c>
      <c r="E122" s="83">
        <v>1.668242E-2</v>
      </c>
      <c r="I122" s="83">
        <v>0</v>
      </c>
      <c r="J122" s="83">
        <v>0.61503103000000003</v>
      </c>
      <c r="K122" s="83">
        <v>0</v>
      </c>
      <c r="L122" s="83" t="s">
        <v>158</v>
      </c>
    </row>
    <row r="123" spans="1:12" s="83" customFormat="1" x14ac:dyDescent="0.25">
      <c r="A123" s="81">
        <v>44569</v>
      </c>
      <c r="B123" s="82">
        <v>0.41665509259259265</v>
      </c>
      <c r="C123" s="83" t="s">
        <v>188</v>
      </c>
      <c r="D123" s="83" t="s">
        <v>168</v>
      </c>
      <c r="E123" s="83">
        <v>0.13502068</v>
      </c>
      <c r="I123" s="83">
        <v>0</v>
      </c>
      <c r="J123" s="83">
        <v>0.23002838</v>
      </c>
      <c r="K123" s="83">
        <v>0</v>
      </c>
      <c r="L123" s="83" t="s">
        <v>168</v>
      </c>
    </row>
    <row r="124" spans="1:12" s="83" customFormat="1" x14ac:dyDescent="0.25">
      <c r="A124" s="81">
        <v>44569</v>
      </c>
      <c r="B124" s="82">
        <v>0.41665509259259265</v>
      </c>
      <c r="C124" s="83" t="s">
        <v>188</v>
      </c>
      <c r="D124" s="83" t="s">
        <v>158</v>
      </c>
      <c r="E124" s="83">
        <v>1.6687899999999999E-2</v>
      </c>
      <c r="I124" s="83">
        <v>0</v>
      </c>
      <c r="J124" s="83">
        <v>0.59126369999999995</v>
      </c>
      <c r="K124" s="83">
        <v>0</v>
      </c>
      <c r="L124" s="83" t="s">
        <v>158</v>
      </c>
    </row>
    <row r="125" spans="1:12" s="83" customFormat="1" x14ac:dyDescent="0.25">
      <c r="A125" s="81">
        <v>44570</v>
      </c>
      <c r="B125" s="82">
        <v>0.41665509259259265</v>
      </c>
      <c r="C125" s="83" t="s">
        <v>188</v>
      </c>
      <c r="D125" s="83" t="s">
        <v>168</v>
      </c>
      <c r="E125" s="83">
        <v>0.13503879999999999</v>
      </c>
      <c r="I125" s="83">
        <v>0</v>
      </c>
      <c r="J125" s="83">
        <v>0.22338295999999999</v>
      </c>
      <c r="K125" s="83">
        <v>0</v>
      </c>
      <c r="L125" s="83" t="s">
        <v>168</v>
      </c>
    </row>
    <row r="126" spans="1:12" s="83" customFormat="1" x14ac:dyDescent="0.25">
      <c r="A126" s="81">
        <v>44570</v>
      </c>
      <c r="B126" s="82">
        <v>0.41665509259259265</v>
      </c>
      <c r="C126" s="83" t="s">
        <v>188</v>
      </c>
      <c r="D126" s="83" t="s">
        <v>158</v>
      </c>
      <c r="E126" s="83">
        <v>1.6693380000000001E-2</v>
      </c>
      <c r="I126" s="83">
        <v>0</v>
      </c>
      <c r="J126" s="83">
        <v>0.56565938000000004</v>
      </c>
      <c r="K126" s="83">
        <v>0</v>
      </c>
      <c r="L126" s="83" t="s">
        <v>158</v>
      </c>
    </row>
    <row r="127" spans="1:12" s="83" customFormat="1" x14ac:dyDescent="0.25">
      <c r="A127" s="81">
        <v>44571</v>
      </c>
      <c r="B127" s="82">
        <v>0.41665509259259265</v>
      </c>
      <c r="C127" s="83" t="s">
        <v>188</v>
      </c>
      <c r="D127" s="83" t="s">
        <v>168</v>
      </c>
      <c r="E127" s="83">
        <v>0.13505691</v>
      </c>
      <c r="I127" s="83">
        <v>0</v>
      </c>
      <c r="J127" s="83">
        <v>0.21912011000000001</v>
      </c>
      <c r="K127" s="83">
        <v>0</v>
      </c>
      <c r="L127" s="83" t="s">
        <v>168</v>
      </c>
    </row>
    <row r="128" spans="1:12" s="83" customFormat="1" x14ac:dyDescent="0.25">
      <c r="A128" s="81">
        <v>44571</v>
      </c>
      <c r="B128" s="82">
        <v>0.41665509259259265</v>
      </c>
      <c r="C128" s="83" t="s">
        <v>188</v>
      </c>
      <c r="D128" s="83" t="s">
        <v>158</v>
      </c>
      <c r="E128" s="83">
        <v>1.6698859999999999E-2</v>
      </c>
      <c r="I128" s="83">
        <v>0</v>
      </c>
      <c r="J128" s="83">
        <v>0.57128968999999996</v>
      </c>
      <c r="K128" s="83">
        <v>0</v>
      </c>
      <c r="L128" s="83" t="s">
        <v>158</v>
      </c>
    </row>
    <row r="129" spans="1:12" s="83" customFormat="1" x14ac:dyDescent="0.25">
      <c r="A129" s="81">
        <v>44572</v>
      </c>
      <c r="B129" s="82">
        <v>0.41665509259259265</v>
      </c>
      <c r="C129" s="83" t="s">
        <v>188</v>
      </c>
      <c r="D129" s="83" t="s">
        <v>168</v>
      </c>
      <c r="E129" s="83">
        <v>0.13507503000000001</v>
      </c>
      <c r="I129" s="83">
        <v>0</v>
      </c>
      <c r="J129" s="83">
        <v>0.21255027000000001</v>
      </c>
      <c r="K129" s="83">
        <v>0</v>
      </c>
      <c r="L129" s="83" t="s">
        <v>168</v>
      </c>
    </row>
    <row r="130" spans="1:12" s="83" customFormat="1" x14ac:dyDescent="0.25">
      <c r="A130" s="81">
        <v>44572</v>
      </c>
      <c r="B130" s="82">
        <v>0.41665509259259265</v>
      </c>
      <c r="C130" s="83" t="s">
        <v>188</v>
      </c>
      <c r="D130" s="83" t="s">
        <v>158</v>
      </c>
      <c r="E130" s="83">
        <v>1.670435E-2</v>
      </c>
      <c r="I130" s="83">
        <v>0</v>
      </c>
      <c r="J130" s="83">
        <v>0.54804534000000005</v>
      </c>
      <c r="K130" s="83">
        <v>0</v>
      </c>
      <c r="L130" s="83" t="s">
        <v>158</v>
      </c>
    </row>
    <row r="131" spans="1:12" s="83" customFormat="1" x14ac:dyDescent="0.25">
      <c r="A131" s="81">
        <v>44573</v>
      </c>
      <c r="B131" s="82">
        <v>0.41665509259259265</v>
      </c>
      <c r="C131" s="83" t="s">
        <v>188</v>
      </c>
      <c r="D131" s="83" t="s">
        <v>168</v>
      </c>
      <c r="E131" s="83">
        <v>0.13509315</v>
      </c>
      <c r="I131" s="83">
        <v>0</v>
      </c>
      <c r="J131" s="83">
        <v>0.22326655000000001</v>
      </c>
      <c r="K131" s="83">
        <v>0</v>
      </c>
      <c r="L131" s="83" t="s">
        <v>168</v>
      </c>
    </row>
    <row r="132" spans="1:12" s="83" customFormat="1" x14ac:dyDescent="0.25">
      <c r="A132" s="81">
        <v>44573</v>
      </c>
      <c r="B132" s="82">
        <v>0.41665509259259265</v>
      </c>
      <c r="C132" s="83" t="s">
        <v>188</v>
      </c>
      <c r="D132" s="83" t="s">
        <v>158</v>
      </c>
      <c r="E132" s="83">
        <v>1.670984E-2</v>
      </c>
      <c r="I132" s="83">
        <v>0</v>
      </c>
      <c r="J132" s="83">
        <v>0.59270951000000005</v>
      </c>
      <c r="K132" s="83">
        <v>0</v>
      </c>
      <c r="L132" s="83" t="s">
        <v>158</v>
      </c>
    </row>
    <row r="133" spans="1:12" s="83" customFormat="1" x14ac:dyDescent="0.25">
      <c r="A133" s="81">
        <v>44574</v>
      </c>
      <c r="B133" s="82">
        <v>0.41665509259259265</v>
      </c>
      <c r="C133" s="83" t="s">
        <v>188</v>
      </c>
      <c r="D133" s="83" t="s">
        <v>168</v>
      </c>
      <c r="E133" s="83">
        <v>0.13511128</v>
      </c>
      <c r="I133" s="83">
        <v>0</v>
      </c>
      <c r="J133" s="83">
        <v>0.24817548</v>
      </c>
      <c r="K133" s="83">
        <v>0</v>
      </c>
      <c r="L133" s="83" t="s">
        <v>168</v>
      </c>
    </row>
    <row r="134" spans="1:12" s="83" customFormat="1" x14ac:dyDescent="0.25">
      <c r="A134" s="81">
        <v>44574</v>
      </c>
      <c r="B134" s="82">
        <v>0.41665509259259265</v>
      </c>
      <c r="C134" s="83" t="s">
        <v>188</v>
      </c>
      <c r="D134" s="83" t="s">
        <v>158</v>
      </c>
      <c r="E134" s="83">
        <v>1.671533E-2</v>
      </c>
      <c r="I134" s="83">
        <v>0</v>
      </c>
      <c r="J134" s="83">
        <v>0.62200246999999997</v>
      </c>
      <c r="K134" s="83">
        <v>0</v>
      </c>
      <c r="L134" s="83" t="s">
        <v>158</v>
      </c>
    </row>
    <row r="135" spans="1:12" s="83" customFormat="1" x14ac:dyDescent="0.25">
      <c r="A135" s="81">
        <v>44575</v>
      </c>
      <c r="B135" s="82">
        <v>0.41665509259259265</v>
      </c>
      <c r="C135" s="83" t="s">
        <v>188</v>
      </c>
      <c r="D135" s="83" t="s">
        <v>168</v>
      </c>
      <c r="E135" s="83">
        <v>0.13512940000000001</v>
      </c>
      <c r="I135" s="83">
        <v>0</v>
      </c>
      <c r="J135" s="83">
        <v>0.23083076</v>
      </c>
      <c r="K135" s="83">
        <v>0</v>
      </c>
      <c r="L135" s="83" t="s">
        <v>168</v>
      </c>
    </row>
    <row r="136" spans="1:12" s="83" customFormat="1" x14ac:dyDescent="0.25">
      <c r="A136" s="81">
        <v>44575</v>
      </c>
      <c r="B136" s="82">
        <v>0.41665509259259265</v>
      </c>
      <c r="C136" s="83" t="s">
        <v>188</v>
      </c>
      <c r="D136" s="83" t="s">
        <v>158</v>
      </c>
      <c r="E136" s="83">
        <v>1.6720820000000001E-2</v>
      </c>
      <c r="I136" s="83">
        <v>0</v>
      </c>
      <c r="J136" s="83">
        <v>0.60428345000000006</v>
      </c>
      <c r="K136" s="83">
        <v>0</v>
      </c>
      <c r="L136" s="83" t="s">
        <v>158</v>
      </c>
    </row>
    <row r="137" spans="1:12" s="83" customFormat="1" x14ac:dyDescent="0.25">
      <c r="A137" s="81">
        <v>44576</v>
      </c>
      <c r="B137" s="82">
        <v>0.41665509259259265</v>
      </c>
      <c r="C137" s="83" t="s">
        <v>188</v>
      </c>
      <c r="D137" s="83" t="s">
        <v>168</v>
      </c>
      <c r="E137" s="83">
        <v>0.12411508</v>
      </c>
      <c r="I137" s="83">
        <v>0</v>
      </c>
      <c r="J137" s="83">
        <v>0.2207703</v>
      </c>
      <c r="K137" s="83">
        <v>0</v>
      </c>
      <c r="L137" s="83" t="s">
        <v>168</v>
      </c>
    </row>
    <row r="138" spans="1:12" s="83" customFormat="1" x14ac:dyDescent="0.25">
      <c r="A138" s="81">
        <v>44576</v>
      </c>
      <c r="B138" s="82">
        <v>0.41665509259259265</v>
      </c>
      <c r="C138" s="83" t="s">
        <v>188</v>
      </c>
      <c r="D138" s="83" t="s">
        <v>158</v>
      </c>
      <c r="E138" s="83">
        <v>1.6726310000000001E-2</v>
      </c>
      <c r="I138" s="83">
        <v>0</v>
      </c>
      <c r="J138" s="83">
        <v>0.64228591999999995</v>
      </c>
      <c r="K138" s="83">
        <v>0</v>
      </c>
      <c r="L138" s="83" t="s">
        <v>158</v>
      </c>
    </row>
    <row r="139" spans="1:12" s="83" customFormat="1" x14ac:dyDescent="0.25">
      <c r="A139" s="81">
        <v>44577</v>
      </c>
      <c r="B139" s="82">
        <v>0.41665509259259265</v>
      </c>
      <c r="C139" s="83" t="s">
        <v>188</v>
      </c>
      <c r="D139" s="83" t="s">
        <v>168</v>
      </c>
      <c r="E139" s="83">
        <v>0.12413037</v>
      </c>
      <c r="I139" s="83">
        <v>0</v>
      </c>
      <c r="J139" s="83">
        <v>0.22613868000000001</v>
      </c>
      <c r="K139" s="83">
        <v>0</v>
      </c>
      <c r="L139" s="83" t="s">
        <v>168</v>
      </c>
    </row>
    <row r="140" spans="1:12" s="83" customFormat="1" x14ac:dyDescent="0.25">
      <c r="A140" s="81">
        <v>44577</v>
      </c>
      <c r="B140" s="82">
        <v>0.41665509259259265</v>
      </c>
      <c r="C140" s="83" t="s">
        <v>188</v>
      </c>
      <c r="D140" s="83" t="s">
        <v>158</v>
      </c>
      <c r="E140" s="83">
        <v>1.673181E-2</v>
      </c>
      <c r="I140" s="83">
        <v>0</v>
      </c>
      <c r="J140" s="83">
        <v>0.65898610000000002</v>
      </c>
      <c r="K140" s="83">
        <v>0</v>
      </c>
      <c r="L140" s="83" t="s">
        <v>158</v>
      </c>
    </row>
    <row r="141" spans="1:12" s="83" customFormat="1" x14ac:dyDescent="0.25">
      <c r="A141" s="81">
        <v>44578</v>
      </c>
      <c r="B141" s="82">
        <v>0.41665509259259265</v>
      </c>
      <c r="C141" s="83" t="s">
        <v>188</v>
      </c>
      <c r="D141" s="83" t="s">
        <v>168</v>
      </c>
      <c r="E141" s="83">
        <v>0.12414566</v>
      </c>
      <c r="I141" s="83">
        <v>0</v>
      </c>
      <c r="J141" s="83">
        <v>0.24172647999999999</v>
      </c>
      <c r="K141" s="83">
        <v>0</v>
      </c>
      <c r="L141" s="83" t="s">
        <v>168</v>
      </c>
    </row>
    <row r="142" spans="1:12" s="83" customFormat="1" x14ac:dyDescent="0.25">
      <c r="A142" s="81">
        <v>44578</v>
      </c>
      <c r="B142" s="82">
        <v>0.41665509259259265</v>
      </c>
      <c r="C142" s="83" t="s">
        <v>188</v>
      </c>
      <c r="D142" s="83" t="s">
        <v>158</v>
      </c>
      <c r="E142" s="83">
        <v>1.6737309999999998E-2</v>
      </c>
      <c r="I142" s="83">
        <v>0</v>
      </c>
      <c r="J142" s="83">
        <v>0.63762229999999998</v>
      </c>
      <c r="K142" s="83">
        <v>0</v>
      </c>
      <c r="L142" s="83" t="s">
        <v>158</v>
      </c>
    </row>
    <row r="143" spans="1:12" s="83" customFormat="1" x14ac:dyDescent="0.25">
      <c r="A143" s="81">
        <v>44579</v>
      </c>
      <c r="B143" s="82">
        <v>0.41665509259259265</v>
      </c>
      <c r="C143" s="83" t="s">
        <v>188</v>
      </c>
      <c r="D143" s="83" t="s">
        <v>168</v>
      </c>
      <c r="E143" s="83">
        <v>0.12416096</v>
      </c>
      <c r="I143" s="83">
        <v>0</v>
      </c>
      <c r="J143" s="83">
        <v>0.27352807000000001</v>
      </c>
      <c r="K143" s="83">
        <v>0</v>
      </c>
      <c r="L143" s="83" t="s">
        <v>168</v>
      </c>
    </row>
    <row r="144" spans="1:12" s="83" customFormat="1" x14ac:dyDescent="0.25">
      <c r="A144" s="81">
        <v>44579</v>
      </c>
      <c r="B144" s="82">
        <v>0.41665509259259265</v>
      </c>
      <c r="C144" s="83" t="s">
        <v>188</v>
      </c>
      <c r="D144" s="83" t="s">
        <v>158</v>
      </c>
      <c r="E144" s="83">
        <v>1.674281E-2</v>
      </c>
      <c r="I144" s="83">
        <v>0</v>
      </c>
      <c r="J144" s="83">
        <v>0.59812504</v>
      </c>
      <c r="K144" s="83">
        <v>0</v>
      </c>
      <c r="L144" s="83" t="s">
        <v>158</v>
      </c>
    </row>
    <row r="145" spans="1:12" s="83" customFormat="1" x14ac:dyDescent="0.25">
      <c r="A145" s="81">
        <v>44580</v>
      </c>
      <c r="B145" s="82">
        <v>0.41665509259259265</v>
      </c>
      <c r="C145" s="83" t="s">
        <v>188</v>
      </c>
      <c r="D145" s="83" t="s">
        <v>168</v>
      </c>
      <c r="E145" s="83">
        <v>0.12417625</v>
      </c>
      <c r="I145" s="83">
        <v>0</v>
      </c>
      <c r="J145" s="83">
        <v>0.25848971999999998</v>
      </c>
      <c r="K145" s="83">
        <v>0</v>
      </c>
      <c r="L145" s="83" t="s">
        <v>168</v>
      </c>
    </row>
    <row r="146" spans="1:12" s="83" customFormat="1" x14ac:dyDescent="0.25">
      <c r="A146" s="81">
        <v>44580</v>
      </c>
      <c r="B146" s="82">
        <v>0.41665509259259265</v>
      </c>
      <c r="C146" s="83" t="s">
        <v>188</v>
      </c>
      <c r="D146" s="83" t="s">
        <v>158</v>
      </c>
      <c r="E146" s="83">
        <v>1.6748309999999999E-2</v>
      </c>
      <c r="I146" s="83">
        <v>0</v>
      </c>
      <c r="J146" s="83">
        <v>0.58411793999999995</v>
      </c>
      <c r="K146" s="83">
        <v>0</v>
      </c>
      <c r="L146" s="83" t="s">
        <v>158</v>
      </c>
    </row>
    <row r="147" spans="1:12" s="83" customFormat="1" x14ac:dyDescent="0.25">
      <c r="A147" s="81">
        <v>44581</v>
      </c>
      <c r="B147" s="82">
        <v>0.41665509259259265</v>
      </c>
      <c r="C147" s="83" t="s">
        <v>188</v>
      </c>
      <c r="D147" s="83" t="s">
        <v>168</v>
      </c>
      <c r="E147" s="83">
        <v>0.12419155</v>
      </c>
      <c r="I147" s="83">
        <v>0</v>
      </c>
      <c r="J147" s="83">
        <v>0.22683718</v>
      </c>
      <c r="K147" s="83">
        <v>0</v>
      </c>
      <c r="L147" s="83" t="s">
        <v>168</v>
      </c>
    </row>
    <row r="148" spans="1:12" s="83" customFormat="1" x14ac:dyDescent="0.25">
      <c r="A148" s="81">
        <v>44581</v>
      </c>
      <c r="B148" s="82">
        <v>0.41665509259259265</v>
      </c>
      <c r="C148" s="83" t="s">
        <v>188</v>
      </c>
      <c r="D148" s="83" t="s">
        <v>158</v>
      </c>
      <c r="E148" s="83">
        <v>1.6753810000000001E-2</v>
      </c>
      <c r="I148" s="83">
        <v>0</v>
      </c>
      <c r="J148" s="83">
        <v>0.56007792000000001</v>
      </c>
      <c r="K148" s="83">
        <v>0</v>
      </c>
      <c r="L148" s="83" t="s">
        <v>158</v>
      </c>
    </row>
    <row r="149" spans="1:12" s="83" customFormat="1" x14ac:dyDescent="0.25">
      <c r="A149" s="81">
        <v>44582</v>
      </c>
      <c r="B149" s="82">
        <v>0.41665509259259265</v>
      </c>
      <c r="C149" s="83" t="s">
        <v>188</v>
      </c>
      <c r="D149" s="83" t="s">
        <v>168</v>
      </c>
      <c r="E149" s="83">
        <v>0.12420684999999999</v>
      </c>
      <c r="I149" s="83">
        <v>0</v>
      </c>
      <c r="J149" s="83">
        <v>0.21853252000000001</v>
      </c>
      <c r="K149" s="83">
        <v>0</v>
      </c>
      <c r="L149" s="83" t="s">
        <v>168</v>
      </c>
    </row>
    <row r="150" spans="1:12" s="83" customFormat="1" x14ac:dyDescent="0.25">
      <c r="A150" s="81">
        <v>44582</v>
      </c>
      <c r="B150" s="82">
        <v>0.41665509259259265</v>
      </c>
      <c r="C150" s="83" t="s">
        <v>188</v>
      </c>
      <c r="D150" s="83" t="s">
        <v>158</v>
      </c>
      <c r="E150" s="83">
        <v>1.6759309999999999E-2</v>
      </c>
      <c r="I150" s="83">
        <v>0</v>
      </c>
      <c r="J150" s="83">
        <v>0.5409872</v>
      </c>
      <c r="K150" s="83">
        <v>0</v>
      </c>
      <c r="L150" s="83" t="s">
        <v>158</v>
      </c>
    </row>
    <row r="151" spans="1:12" s="83" customFormat="1" x14ac:dyDescent="0.25">
      <c r="A151" s="81">
        <v>44583</v>
      </c>
      <c r="B151" s="82">
        <v>0.41665509259259265</v>
      </c>
      <c r="C151" s="83" t="s">
        <v>188</v>
      </c>
      <c r="D151" s="83" t="s">
        <v>168</v>
      </c>
      <c r="E151" s="83">
        <v>0.12422216</v>
      </c>
      <c r="I151" s="83">
        <v>0</v>
      </c>
      <c r="J151" s="83">
        <v>0.19484571000000001</v>
      </c>
      <c r="K151" s="83">
        <v>0</v>
      </c>
      <c r="L151" s="83" t="s">
        <v>168</v>
      </c>
    </row>
    <row r="152" spans="1:12" s="83" customFormat="1" x14ac:dyDescent="0.25">
      <c r="A152" s="81">
        <v>44583</v>
      </c>
      <c r="B152" s="82">
        <v>0.41665509259259265</v>
      </c>
      <c r="C152" s="83" t="s">
        <v>188</v>
      </c>
      <c r="D152" s="83" t="s">
        <v>158</v>
      </c>
      <c r="E152" s="83">
        <v>1.676482E-2</v>
      </c>
      <c r="I152" s="83">
        <v>0</v>
      </c>
      <c r="J152" s="83">
        <v>0.46231106999999999</v>
      </c>
      <c r="K152" s="83">
        <v>0</v>
      </c>
      <c r="L152" s="83" t="s">
        <v>158</v>
      </c>
    </row>
    <row r="153" spans="1:12" s="83" customFormat="1" x14ac:dyDescent="0.25">
      <c r="A153" s="81">
        <v>44584</v>
      </c>
      <c r="B153" s="82">
        <v>0.41665509259259265</v>
      </c>
      <c r="C153" s="83" t="s">
        <v>188</v>
      </c>
      <c r="D153" s="83" t="s">
        <v>168</v>
      </c>
      <c r="E153" s="83">
        <v>0.12423745999999999</v>
      </c>
      <c r="I153" s="83">
        <v>0</v>
      </c>
      <c r="J153" s="83">
        <v>0.18914223999999999</v>
      </c>
      <c r="K153" s="83">
        <v>0</v>
      </c>
      <c r="L153" s="83" t="s">
        <v>168</v>
      </c>
    </row>
    <row r="154" spans="1:12" s="83" customFormat="1" x14ac:dyDescent="0.25">
      <c r="A154" s="81">
        <v>44584</v>
      </c>
      <c r="B154" s="82">
        <v>0.41665509259259265</v>
      </c>
      <c r="C154" s="83" t="s">
        <v>188</v>
      </c>
      <c r="D154" s="83" t="s">
        <v>158</v>
      </c>
      <c r="E154" s="83">
        <v>1.677033E-2</v>
      </c>
      <c r="I154" s="83">
        <v>0</v>
      </c>
      <c r="J154" s="83">
        <v>0.43696688</v>
      </c>
      <c r="K154" s="83">
        <v>0</v>
      </c>
      <c r="L154" s="83" t="s">
        <v>158</v>
      </c>
    </row>
    <row r="155" spans="1:12" s="83" customFormat="1" x14ac:dyDescent="0.25">
      <c r="A155" s="81">
        <v>44585</v>
      </c>
      <c r="B155" s="82">
        <v>0.41665509259259265</v>
      </c>
      <c r="C155" s="83" t="s">
        <v>188</v>
      </c>
      <c r="D155" s="83" t="s">
        <v>168</v>
      </c>
      <c r="E155" s="83">
        <v>0.12425277</v>
      </c>
      <c r="I155" s="83">
        <v>0</v>
      </c>
      <c r="J155" s="83">
        <v>0.19072844999999999</v>
      </c>
      <c r="K155" s="83">
        <v>0</v>
      </c>
      <c r="L155" s="83" t="s">
        <v>168</v>
      </c>
    </row>
    <row r="156" spans="1:12" s="83" customFormat="1" x14ac:dyDescent="0.25">
      <c r="A156" s="81">
        <v>44585</v>
      </c>
      <c r="B156" s="82">
        <v>0.41665509259259265</v>
      </c>
      <c r="C156" s="83" t="s">
        <v>188</v>
      </c>
      <c r="D156" s="83" t="s">
        <v>158</v>
      </c>
      <c r="E156" s="83">
        <v>1.677584E-2</v>
      </c>
      <c r="I156" s="83">
        <v>0</v>
      </c>
      <c r="J156" s="83">
        <v>0.43063625</v>
      </c>
      <c r="K156" s="83">
        <v>0</v>
      </c>
      <c r="L156" s="83" t="s">
        <v>158</v>
      </c>
    </row>
    <row r="157" spans="1:12" s="83" customFormat="1" x14ac:dyDescent="0.25">
      <c r="A157" s="81">
        <v>44586</v>
      </c>
      <c r="B157" s="82">
        <v>0.41665509259259265</v>
      </c>
      <c r="C157" s="83" t="s">
        <v>188</v>
      </c>
      <c r="D157" s="83" t="s">
        <v>168</v>
      </c>
      <c r="E157" s="83">
        <v>0.12426808</v>
      </c>
      <c r="I157" s="83">
        <v>0</v>
      </c>
      <c r="J157" s="83">
        <v>0.18210201000000001</v>
      </c>
      <c r="K157" s="83">
        <v>0</v>
      </c>
      <c r="L157" s="83" t="s">
        <v>168</v>
      </c>
    </row>
    <row r="158" spans="1:12" s="83" customFormat="1" x14ac:dyDescent="0.25">
      <c r="A158" s="81">
        <v>44586</v>
      </c>
      <c r="B158" s="82">
        <v>0.41665509259259265</v>
      </c>
      <c r="C158" s="83" t="s">
        <v>188</v>
      </c>
      <c r="D158" s="83" t="s">
        <v>158</v>
      </c>
      <c r="E158" s="83">
        <v>1.678135E-2</v>
      </c>
      <c r="I158" s="83">
        <v>0</v>
      </c>
      <c r="J158" s="83">
        <v>0.41928682</v>
      </c>
      <c r="K158" s="83">
        <v>0</v>
      </c>
      <c r="L158" s="83" t="s">
        <v>158</v>
      </c>
    </row>
    <row r="159" spans="1:12" s="83" customFormat="1" x14ac:dyDescent="0.25">
      <c r="A159" s="81">
        <v>44587</v>
      </c>
      <c r="B159" s="82">
        <v>0.41665509259259265</v>
      </c>
      <c r="C159" s="83" t="s">
        <v>188</v>
      </c>
      <c r="D159" s="83" t="s">
        <v>168</v>
      </c>
      <c r="E159" s="83">
        <v>0.12428338999999999</v>
      </c>
      <c r="I159" s="83">
        <v>0</v>
      </c>
      <c r="J159" s="83">
        <v>0.17891207000000001</v>
      </c>
      <c r="K159" s="83">
        <v>0</v>
      </c>
      <c r="L159" s="83" t="s">
        <v>168</v>
      </c>
    </row>
    <row r="160" spans="1:12" s="83" customFormat="1" x14ac:dyDescent="0.25">
      <c r="A160" s="81">
        <v>44587</v>
      </c>
      <c r="B160" s="82">
        <v>0.41665509259259265</v>
      </c>
      <c r="C160" s="83" t="s">
        <v>188</v>
      </c>
      <c r="D160" s="83" t="s">
        <v>158</v>
      </c>
      <c r="E160" s="83">
        <v>1.6786860000000001E-2</v>
      </c>
      <c r="I160" s="83">
        <v>0</v>
      </c>
      <c r="J160" s="83">
        <v>0.43307140999999999</v>
      </c>
      <c r="K160" s="83">
        <v>0</v>
      </c>
      <c r="L160" s="83" t="s">
        <v>158</v>
      </c>
    </row>
    <row r="161" spans="1:12" s="83" customFormat="1" x14ac:dyDescent="0.25">
      <c r="A161" s="81">
        <v>44588</v>
      </c>
      <c r="B161" s="82">
        <v>0.41665509259259265</v>
      </c>
      <c r="C161" s="83" t="s">
        <v>188</v>
      </c>
      <c r="D161" s="83" t="s">
        <v>168</v>
      </c>
      <c r="E161" s="83">
        <v>0.1242987</v>
      </c>
      <c r="I161" s="83">
        <v>0</v>
      </c>
      <c r="J161" s="83">
        <v>0.18780421</v>
      </c>
      <c r="K161" s="83">
        <v>0</v>
      </c>
      <c r="L161" s="83" t="s">
        <v>168</v>
      </c>
    </row>
    <row r="162" spans="1:12" s="83" customFormat="1" x14ac:dyDescent="0.25">
      <c r="A162" s="81">
        <v>44588</v>
      </c>
      <c r="B162" s="82">
        <v>0.41665509259259265</v>
      </c>
      <c r="C162" s="83" t="s">
        <v>188</v>
      </c>
      <c r="D162" s="83" t="s">
        <v>158</v>
      </c>
      <c r="E162" s="83">
        <v>1.6792379999999999E-2</v>
      </c>
      <c r="I162" s="83">
        <v>0</v>
      </c>
      <c r="J162" s="83">
        <v>0.42399776</v>
      </c>
      <c r="K162" s="83">
        <v>0</v>
      </c>
      <c r="L162" s="83" t="s">
        <v>158</v>
      </c>
    </row>
    <row r="163" spans="1:12" s="83" customFormat="1" x14ac:dyDescent="0.25">
      <c r="A163" s="81">
        <v>44589</v>
      </c>
      <c r="B163" s="82">
        <v>0.41665509259259265</v>
      </c>
      <c r="C163" s="83" t="s">
        <v>188</v>
      </c>
      <c r="D163" s="83" t="s">
        <v>168</v>
      </c>
      <c r="E163" s="83">
        <v>0.12431401</v>
      </c>
      <c r="I163" s="83">
        <v>0</v>
      </c>
      <c r="J163" s="83">
        <v>0.18523640999999999</v>
      </c>
      <c r="K163" s="83">
        <v>0</v>
      </c>
      <c r="L163" s="83" t="s">
        <v>168</v>
      </c>
    </row>
    <row r="164" spans="1:12" s="83" customFormat="1" x14ac:dyDescent="0.25">
      <c r="A164" s="81">
        <v>44589</v>
      </c>
      <c r="B164" s="82">
        <v>0.41665509259259265</v>
      </c>
      <c r="C164" s="83" t="s">
        <v>188</v>
      </c>
      <c r="D164" s="83" t="s">
        <v>158</v>
      </c>
      <c r="E164" s="83">
        <v>1.6797889999999999E-2</v>
      </c>
      <c r="I164" s="83">
        <v>0</v>
      </c>
      <c r="J164" s="83">
        <v>0.43503065000000002</v>
      </c>
      <c r="K164" s="83">
        <v>0</v>
      </c>
      <c r="L164" s="83" t="s">
        <v>158</v>
      </c>
    </row>
    <row r="165" spans="1:12" s="83" customFormat="1" x14ac:dyDescent="0.25">
      <c r="A165" s="81">
        <v>44590</v>
      </c>
      <c r="B165" s="82">
        <v>0.41665509259259265</v>
      </c>
      <c r="C165" s="83" t="s">
        <v>188</v>
      </c>
      <c r="D165" s="83" t="s">
        <v>168</v>
      </c>
      <c r="E165" s="83">
        <v>0.12432933</v>
      </c>
      <c r="I165" s="83">
        <v>0</v>
      </c>
      <c r="J165" s="83">
        <v>0.18680140000000001</v>
      </c>
      <c r="K165" s="83">
        <v>0</v>
      </c>
      <c r="L165" s="83" t="s">
        <v>168</v>
      </c>
    </row>
    <row r="166" spans="1:12" s="83" customFormat="1" x14ac:dyDescent="0.25">
      <c r="A166" s="81">
        <v>44590</v>
      </c>
      <c r="B166" s="82">
        <v>0.41665509259259265</v>
      </c>
      <c r="C166" s="83" t="s">
        <v>188</v>
      </c>
      <c r="D166" s="83" t="s">
        <v>158</v>
      </c>
      <c r="E166" s="83">
        <v>1.6803410000000001E-2</v>
      </c>
      <c r="I166" s="83">
        <v>0</v>
      </c>
      <c r="J166" s="83">
        <v>0.44010265999999998</v>
      </c>
      <c r="K166" s="83">
        <v>0</v>
      </c>
      <c r="L166" s="83" t="s">
        <v>158</v>
      </c>
    </row>
    <row r="167" spans="1:12" s="83" customFormat="1" x14ac:dyDescent="0.25">
      <c r="A167" s="81">
        <v>44591</v>
      </c>
      <c r="B167" s="82">
        <v>0.41665509259259265</v>
      </c>
      <c r="C167" s="83" t="s">
        <v>188</v>
      </c>
      <c r="D167" s="83" t="s">
        <v>168</v>
      </c>
      <c r="E167" s="83">
        <v>0.12434465</v>
      </c>
      <c r="I167" s="83">
        <v>0</v>
      </c>
      <c r="J167" s="83">
        <v>0.18733973000000001</v>
      </c>
      <c r="K167" s="83">
        <v>0</v>
      </c>
      <c r="L167" s="83" t="s">
        <v>168</v>
      </c>
    </row>
    <row r="168" spans="1:12" s="83" customFormat="1" x14ac:dyDescent="0.25">
      <c r="A168" s="81">
        <v>44591</v>
      </c>
      <c r="B168" s="82">
        <v>0.41665509259259265</v>
      </c>
      <c r="C168" s="83" t="s">
        <v>188</v>
      </c>
      <c r="D168" s="83" t="s">
        <v>158</v>
      </c>
      <c r="E168" s="83">
        <v>1.680893E-2</v>
      </c>
      <c r="I168" s="83">
        <v>0</v>
      </c>
      <c r="J168" s="83">
        <v>0.44669983000000002</v>
      </c>
      <c r="K168" s="83">
        <v>0</v>
      </c>
      <c r="L168" s="83" t="s">
        <v>158</v>
      </c>
    </row>
    <row r="169" spans="1:12" s="83" customFormat="1" x14ac:dyDescent="0.25">
      <c r="A169" s="81">
        <v>44592</v>
      </c>
      <c r="B169" s="82">
        <v>0.41665509259259265</v>
      </c>
      <c r="C169" s="83" t="s">
        <v>188</v>
      </c>
      <c r="D169" s="83" t="s">
        <v>168</v>
      </c>
      <c r="E169" s="83">
        <v>0.12435997</v>
      </c>
      <c r="I169" s="83">
        <v>0</v>
      </c>
      <c r="J169" s="83">
        <v>0.18092104000000001</v>
      </c>
      <c r="K169" s="83">
        <v>0</v>
      </c>
      <c r="L169" s="83" t="s">
        <v>168</v>
      </c>
    </row>
    <row r="170" spans="1:12" s="83" customFormat="1" x14ac:dyDescent="0.25">
      <c r="A170" s="81">
        <v>44592</v>
      </c>
      <c r="B170" s="82">
        <v>0.41665509259259265</v>
      </c>
      <c r="C170" s="83" t="s">
        <v>188</v>
      </c>
      <c r="D170" s="83" t="s">
        <v>158</v>
      </c>
      <c r="E170" s="83">
        <v>1.681446E-2</v>
      </c>
      <c r="I170" s="83">
        <v>0</v>
      </c>
      <c r="J170" s="83">
        <v>0.42615399999999998</v>
      </c>
      <c r="K170" s="83">
        <v>0</v>
      </c>
      <c r="L170" s="83" t="s">
        <v>158</v>
      </c>
    </row>
    <row r="171" spans="1:12" s="83" customFormat="1" x14ac:dyDescent="0.25">
      <c r="A171" s="81">
        <v>44593</v>
      </c>
      <c r="B171" s="82">
        <v>0.41665509259259265</v>
      </c>
      <c r="C171" s="83" t="s">
        <v>188</v>
      </c>
      <c r="D171" s="83" t="s">
        <v>168</v>
      </c>
      <c r="E171" s="83">
        <v>0.12437529</v>
      </c>
      <c r="I171" s="83">
        <v>0</v>
      </c>
      <c r="J171" s="83">
        <v>0.18342501999999999</v>
      </c>
      <c r="K171" s="83">
        <v>0</v>
      </c>
      <c r="L171" s="83" t="s">
        <v>168</v>
      </c>
    </row>
    <row r="172" spans="1:12" s="83" customFormat="1" x14ac:dyDescent="0.25">
      <c r="A172" s="81">
        <v>44593</v>
      </c>
      <c r="B172" s="82">
        <v>0.41665509259259265</v>
      </c>
      <c r="C172" s="83" t="s">
        <v>188</v>
      </c>
      <c r="D172" s="83" t="s">
        <v>158</v>
      </c>
      <c r="E172" s="83">
        <v>1.6819979999999998E-2</v>
      </c>
      <c r="I172" s="83">
        <v>0</v>
      </c>
      <c r="J172" s="83">
        <v>0.45959162999999997</v>
      </c>
      <c r="K172" s="83">
        <v>0</v>
      </c>
      <c r="L172" s="83" t="s">
        <v>158</v>
      </c>
    </row>
    <row r="173" spans="1:12" s="83" customFormat="1" x14ac:dyDescent="0.25">
      <c r="A173" s="81">
        <v>44594</v>
      </c>
      <c r="B173" s="82">
        <v>0.41665509259259265</v>
      </c>
      <c r="C173" s="83" t="s">
        <v>188</v>
      </c>
      <c r="D173" s="83" t="s">
        <v>168</v>
      </c>
      <c r="E173" s="83">
        <v>0.12439061</v>
      </c>
      <c r="I173" s="83">
        <v>0</v>
      </c>
      <c r="J173" s="83">
        <v>0.18959661</v>
      </c>
      <c r="K173" s="83">
        <v>0</v>
      </c>
      <c r="L173" s="83" t="s">
        <v>168</v>
      </c>
    </row>
    <row r="174" spans="1:12" s="83" customFormat="1" x14ac:dyDescent="0.25">
      <c r="A174" s="81">
        <v>44594</v>
      </c>
      <c r="B174" s="82">
        <v>0.41665509259259265</v>
      </c>
      <c r="C174" s="83" t="s">
        <v>188</v>
      </c>
      <c r="D174" s="83" t="s">
        <v>158</v>
      </c>
      <c r="E174" s="83">
        <v>1.6825509999999998E-2</v>
      </c>
      <c r="I174" s="83">
        <v>0</v>
      </c>
      <c r="J174" s="83">
        <v>0.46673498000000002</v>
      </c>
      <c r="K174" s="83">
        <v>0</v>
      </c>
      <c r="L174" s="83" t="s">
        <v>158</v>
      </c>
    </row>
    <row r="175" spans="1:12" s="83" customFormat="1" x14ac:dyDescent="0.25">
      <c r="A175" s="81">
        <v>44595</v>
      </c>
      <c r="B175" s="82">
        <v>0.41665509259259265</v>
      </c>
      <c r="C175" s="83" t="s">
        <v>188</v>
      </c>
      <c r="D175" s="83" t="s">
        <v>168</v>
      </c>
      <c r="E175" s="83">
        <v>0.12440594000000001</v>
      </c>
      <c r="I175" s="83">
        <v>0</v>
      </c>
      <c r="J175" s="83">
        <v>0.18066747</v>
      </c>
      <c r="K175" s="83">
        <v>0</v>
      </c>
      <c r="L175" s="83" t="s">
        <v>168</v>
      </c>
    </row>
    <row r="176" spans="1:12" s="83" customFormat="1" x14ac:dyDescent="0.25">
      <c r="A176" s="81">
        <v>44595</v>
      </c>
      <c r="B176" s="82">
        <v>0.41665509259259265</v>
      </c>
      <c r="C176" s="83" t="s">
        <v>188</v>
      </c>
      <c r="D176" s="83" t="s">
        <v>158</v>
      </c>
      <c r="E176" s="83">
        <v>1.683103E-2</v>
      </c>
      <c r="I176" s="83">
        <v>0</v>
      </c>
      <c r="J176" s="83">
        <v>0.44176556</v>
      </c>
      <c r="K176" s="83">
        <v>0</v>
      </c>
      <c r="L176" s="83" t="s">
        <v>158</v>
      </c>
    </row>
    <row r="177" spans="1:12" s="83" customFormat="1" x14ac:dyDescent="0.25">
      <c r="A177" s="81">
        <v>44596</v>
      </c>
      <c r="B177" s="82">
        <v>0.41665509259259265</v>
      </c>
      <c r="C177" s="83" t="s">
        <v>188</v>
      </c>
      <c r="D177" s="83" t="s">
        <v>168</v>
      </c>
      <c r="E177" s="83">
        <v>0.12442126000000001</v>
      </c>
      <c r="I177" s="83">
        <v>0</v>
      </c>
      <c r="J177" s="83">
        <v>0.18323418999999999</v>
      </c>
      <c r="K177" s="83">
        <v>0</v>
      </c>
      <c r="L177" s="83" t="s">
        <v>168</v>
      </c>
    </row>
    <row r="178" spans="1:12" s="83" customFormat="1" x14ac:dyDescent="0.25">
      <c r="A178" s="81">
        <v>44596</v>
      </c>
      <c r="B178" s="82">
        <v>0.41665509259259265</v>
      </c>
      <c r="C178" s="83" t="s">
        <v>188</v>
      </c>
      <c r="D178" s="83" t="s">
        <v>158</v>
      </c>
      <c r="E178" s="83">
        <v>1.683656E-2</v>
      </c>
      <c r="I178" s="83">
        <v>0</v>
      </c>
      <c r="J178" s="83">
        <v>0.44395266999999999</v>
      </c>
      <c r="K178" s="83">
        <v>0</v>
      </c>
      <c r="L178" s="83" t="s">
        <v>158</v>
      </c>
    </row>
    <row r="179" spans="1:12" s="83" customFormat="1" x14ac:dyDescent="0.25">
      <c r="A179" s="81">
        <v>44597</v>
      </c>
      <c r="B179" s="82">
        <v>0.41665509259259265</v>
      </c>
      <c r="C179" s="83" t="s">
        <v>188</v>
      </c>
      <c r="D179" s="83" t="s">
        <v>168</v>
      </c>
      <c r="E179" s="83">
        <v>0.12443659</v>
      </c>
      <c r="I179" s="83">
        <v>0</v>
      </c>
      <c r="J179" s="83">
        <v>0.20005917000000001</v>
      </c>
      <c r="K179" s="83">
        <v>0</v>
      </c>
      <c r="L179" s="83" t="s">
        <v>168</v>
      </c>
    </row>
    <row r="180" spans="1:12" s="83" customFormat="1" x14ac:dyDescent="0.25">
      <c r="A180" s="81">
        <v>44597</v>
      </c>
      <c r="B180" s="82">
        <v>0.41665509259259265</v>
      </c>
      <c r="C180" s="83" t="s">
        <v>188</v>
      </c>
      <c r="D180" s="83" t="s">
        <v>158</v>
      </c>
      <c r="E180" s="83">
        <v>1.6842090000000001E-2</v>
      </c>
      <c r="I180" s="83">
        <v>0</v>
      </c>
      <c r="J180" s="83">
        <v>0.48848956999999998</v>
      </c>
      <c r="K180" s="83">
        <v>0</v>
      </c>
      <c r="L180" s="83" t="s">
        <v>158</v>
      </c>
    </row>
    <row r="181" spans="1:12" s="83" customFormat="1" x14ac:dyDescent="0.25">
      <c r="A181" s="81">
        <v>44598</v>
      </c>
      <c r="B181" s="82">
        <v>0.41665509259259265</v>
      </c>
      <c r="C181" s="83" t="s">
        <v>188</v>
      </c>
      <c r="D181" s="83" t="s">
        <v>168</v>
      </c>
      <c r="E181" s="83">
        <v>0.12445191999999999</v>
      </c>
      <c r="I181" s="83">
        <v>0</v>
      </c>
      <c r="J181" s="83">
        <v>0.19861461</v>
      </c>
      <c r="K181" s="83">
        <v>0</v>
      </c>
      <c r="L181" s="83" t="s">
        <v>168</v>
      </c>
    </row>
    <row r="182" spans="1:12" s="83" customFormat="1" x14ac:dyDescent="0.25">
      <c r="A182" s="81">
        <v>44598</v>
      </c>
      <c r="B182" s="82">
        <v>0.41665509259259265</v>
      </c>
      <c r="C182" s="83" t="s">
        <v>188</v>
      </c>
      <c r="D182" s="83" t="s">
        <v>158</v>
      </c>
      <c r="E182" s="83">
        <v>1.6847629999999999E-2</v>
      </c>
      <c r="I182" s="83">
        <v>0</v>
      </c>
      <c r="J182" s="83">
        <v>0.51592751999999997</v>
      </c>
      <c r="K182" s="83">
        <v>0</v>
      </c>
      <c r="L182" s="83" t="s">
        <v>158</v>
      </c>
    </row>
    <row r="183" spans="1:12" s="83" customFormat="1" x14ac:dyDescent="0.25">
      <c r="A183" s="81">
        <v>44599</v>
      </c>
      <c r="B183" s="82">
        <v>0.41665509259259265</v>
      </c>
      <c r="C183" s="83" t="s">
        <v>188</v>
      </c>
      <c r="D183" s="83" t="s">
        <v>168</v>
      </c>
      <c r="E183" s="83">
        <v>0.12446726</v>
      </c>
      <c r="I183" s="83">
        <v>0</v>
      </c>
      <c r="J183" s="83">
        <v>0.20006562</v>
      </c>
      <c r="K183" s="83">
        <v>0</v>
      </c>
      <c r="L183" s="83" t="s">
        <v>168</v>
      </c>
    </row>
    <row r="184" spans="1:12" s="83" customFormat="1" x14ac:dyDescent="0.25">
      <c r="A184" s="81">
        <v>44599</v>
      </c>
      <c r="B184" s="82">
        <v>0.41665509259259265</v>
      </c>
      <c r="C184" s="83" t="s">
        <v>188</v>
      </c>
      <c r="D184" s="83" t="s">
        <v>158</v>
      </c>
      <c r="E184" s="83">
        <v>1.6853159999999999E-2</v>
      </c>
      <c r="I184" s="83">
        <v>0</v>
      </c>
      <c r="J184" s="83">
        <v>0.51175733000000001</v>
      </c>
      <c r="K184" s="83">
        <v>0</v>
      </c>
      <c r="L184" s="83" t="s">
        <v>158</v>
      </c>
    </row>
    <row r="185" spans="1:12" s="83" customFormat="1" x14ac:dyDescent="0.25">
      <c r="A185" s="81">
        <v>44600</v>
      </c>
      <c r="B185" s="82">
        <v>0.41665509259259265</v>
      </c>
      <c r="C185" s="83" t="s">
        <v>188</v>
      </c>
      <c r="D185" s="83" t="s">
        <v>168</v>
      </c>
      <c r="E185" s="83">
        <v>0.12448259</v>
      </c>
      <c r="I185" s="83">
        <v>0</v>
      </c>
      <c r="J185" s="83">
        <v>0.21765681000000001</v>
      </c>
      <c r="K185" s="83">
        <v>0</v>
      </c>
      <c r="L185" s="83" t="s">
        <v>168</v>
      </c>
    </row>
    <row r="186" spans="1:12" s="83" customFormat="1" x14ac:dyDescent="0.25">
      <c r="A186" s="81">
        <v>44600</v>
      </c>
      <c r="B186" s="82">
        <v>0.41665509259259265</v>
      </c>
      <c r="C186" s="83" t="s">
        <v>188</v>
      </c>
      <c r="D186" s="83" t="s">
        <v>158</v>
      </c>
      <c r="E186" s="83">
        <v>1.6858700000000001E-2</v>
      </c>
      <c r="I186" s="83">
        <v>0</v>
      </c>
      <c r="J186" s="83">
        <v>0.52973800000000004</v>
      </c>
      <c r="K186" s="83">
        <v>0</v>
      </c>
      <c r="L186" s="83" t="s">
        <v>158</v>
      </c>
    </row>
    <row r="187" spans="1:12" s="83" customFormat="1" x14ac:dyDescent="0.25">
      <c r="A187" s="81">
        <v>44601</v>
      </c>
      <c r="B187" s="82">
        <v>0.41665509259259265</v>
      </c>
      <c r="C187" s="83" t="s">
        <v>188</v>
      </c>
      <c r="D187" s="83" t="s">
        <v>168</v>
      </c>
      <c r="E187" s="83">
        <v>0.12449793000000001</v>
      </c>
      <c r="I187" s="83">
        <v>0</v>
      </c>
      <c r="J187" s="83">
        <v>0.20571113999999999</v>
      </c>
      <c r="K187" s="83">
        <v>0</v>
      </c>
      <c r="L187" s="83" t="s">
        <v>168</v>
      </c>
    </row>
    <row r="188" spans="1:12" s="83" customFormat="1" x14ac:dyDescent="0.25">
      <c r="A188" s="81">
        <v>44601</v>
      </c>
      <c r="B188" s="82">
        <v>0.41665509259259265</v>
      </c>
      <c r="C188" s="83" t="s">
        <v>188</v>
      </c>
      <c r="D188" s="83" t="s">
        <v>158</v>
      </c>
      <c r="E188" s="83">
        <v>1.6864239999999999E-2</v>
      </c>
      <c r="I188" s="83">
        <v>0</v>
      </c>
      <c r="J188" s="83">
        <v>0.51417840999999997</v>
      </c>
      <c r="K188" s="83">
        <v>0</v>
      </c>
      <c r="L188" s="83" t="s">
        <v>158</v>
      </c>
    </row>
    <row r="189" spans="1:12" s="83" customFormat="1" x14ac:dyDescent="0.25">
      <c r="A189" s="81">
        <v>44602</v>
      </c>
      <c r="B189" s="82">
        <v>0.41665509259259265</v>
      </c>
      <c r="C189" s="83" t="s">
        <v>188</v>
      </c>
      <c r="D189" s="83" t="s">
        <v>168</v>
      </c>
      <c r="E189" s="83">
        <v>0.12451327</v>
      </c>
      <c r="I189" s="83">
        <v>0</v>
      </c>
      <c r="J189" s="83">
        <v>0.20651112999999999</v>
      </c>
      <c r="K189" s="83">
        <v>0</v>
      </c>
      <c r="L189" s="83" t="s">
        <v>168</v>
      </c>
    </row>
    <row r="190" spans="1:12" s="83" customFormat="1" x14ac:dyDescent="0.25">
      <c r="A190" s="81">
        <v>44602</v>
      </c>
      <c r="B190" s="82">
        <v>0.41665509259259265</v>
      </c>
      <c r="C190" s="83" t="s">
        <v>188</v>
      </c>
      <c r="D190" s="83" t="s">
        <v>158</v>
      </c>
      <c r="E190" s="83">
        <v>1.6869780000000001E-2</v>
      </c>
      <c r="I190" s="83">
        <v>0</v>
      </c>
      <c r="J190" s="83">
        <v>0.51329502000000005</v>
      </c>
      <c r="K190" s="83">
        <v>0</v>
      </c>
      <c r="L190" s="83" t="s">
        <v>158</v>
      </c>
    </row>
    <row r="191" spans="1:12" s="83" customFormat="1" x14ac:dyDescent="0.25">
      <c r="A191" s="81">
        <v>44603</v>
      </c>
      <c r="B191" s="82">
        <v>0.41665509259259265</v>
      </c>
      <c r="C191" s="83" t="s">
        <v>188</v>
      </c>
      <c r="D191" s="83" t="s">
        <v>168</v>
      </c>
      <c r="E191" s="83">
        <v>0.12452861</v>
      </c>
      <c r="I191" s="83">
        <v>0</v>
      </c>
      <c r="J191" s="83">
        <v>0.20040543999999999</v>
      </c>
      <c r="K191" s="83">
        <v>0</v>
      </c>
      <c r="L191" s="83" t="s">
        <v>168</v>
      </c>
    </row>
    <row r="192" spans="1:12" s="83" customFormat="1" x14ac:dyDescent="0.25">
      <c r="A192" s="81">
        <v>44603</v>
      </c>
      <c r="B192" s="82">
        <v>0.41665509259259265</v>
      </c>
      <c r="C192" s="83" t="s">
        <v>188</v>
      </c>
      <c r="D192" s="83" t="s">
        <v>158</v>
      </c>
      <c r="E192" s="83">
        <v>1.6875319999999999E-2</v>
      </c>
      <c r="I192" s="83">
        <v>0</v>
      </c>
      <c r="J192" s="83">
        <v>0.48515434000000002</v>
      </c>
      <c r="K192" s="83">
        <v>0</v>
      </c>
      <c r="L192" s="83" t="s">
        <v>158</v>
      </c>
    </row>
    <row r="193" spans="1:12" s="83" customFormat="1" x14ac:dyDescent="0.25">
      <c r="A193" s="81">
        <v>44604</v>
      </c>
      <c r="B193" s="82">
        <v>0.41665509259259265</v>
      </c>
      <c r="C193" s="83" t="s">
        <v>188</v>
      </c>
      <c r="D193" s="83" t="s">
        <v>168</v>
      </c>
      <c r="E193" s="83">
        <v>0.12454395</v>
      </c>
      <c r="I193" s="83">
        <v>0</v>
      </c>
      <c r="J193" s="83">
        <v>0.18812710999999999</v>
      </c>
      <c r="K193" s="83">
        <v>0</v>
      </c>
      <c r="L193" s="83" t="s">
        <v>168</v>
      </c>
    </row>
    <row r="194" spans="1:12" s="83" customFormat="1" x14ac:dyDescent="0.25">
      <c r="A194" s="81">
        <v>44604</v>
      </c>
      <c r="B194" s="82">
        <v>0.41665509259259265</v>
      </c>
      <c r="C194" s="83" t="s">
        <v>188</v>
      </c>
      <c r="D194" s="83" t="s">
        <v>158</v>
      </c>
      <c r="E194" s="83">
        <v>1.6880869999999999E-2</v>
      </c>
      <c r="I194" s="83">
        <v>0</v>
      </c>
      <c r="J194" s="83">
        <v>0.44969706999999998</v>
      </c>
      <c r="K194" s="83">
        <v>0</v>
      </c>
      <c r="L194" s="83" t="s">
        <v>158</v>
      </c>
    </row>
    <row r="195" spans="1:12" s="83" customFormat="1" x14ac:dyDescent="0.25">
      <c r="A195" s="81">
        <v>44605</v>
      </c>
      <c r="B195" s="82">
        <v>0.41665509259259265</v>
      </c>
      <c r="C195" s="83" t="s">
        <v>188</v>
      </c>
      <c r="D195" s="83" t="s">
        <v>168</v>
      </c>
      <c r="E195" s="83">
        <v>0.12455929</v>
      </c>
      <c r="I195" s="83">
        <v>0</v>
      </c>
      <c r="J195" s="83">
        <v>0.1857366</v>
      </c>
      <c r="K195" s="83">
        <v>0</v>
      </c>
      <c r="L195" s="83" t="s">
        <v>168</v>
      </c>
    </row>
    <row r="196" spans="1:12" s="83" customFormat="1" x14ac:dyDescent="0.25">
      <c r="A196" s="81">
        <v>44605</v>
      </c>
      <c r="B196" s="82">
        <v>0.41665509259259265</v>
      </c>
      <c r="C196" s="83" t="s">
        <v>188</v>
      </c>
      <c r="D196" s="83" t="s">
        <v>158</v>
      </c>
      <c r="E196" s="83">
        <v>1.6886410000000001E-2</v>
      </c>
      <c r="I196" s="83">
        <v>0</v>
      </c>
      <c r="J196" s="83">
        <v>0.45139637999999999</v>
      </c>
      <c r="K196" s="83">
        <v>0</v>
      </c>
      <c r="L196" s="83" t="s">
        <v>158</v>
      </c>
    </row>
    <row r="197" spans="1:12" s="83" customFormat="1" x14ac:dyDescent="0.25">
      <c r="A197" s="81">
        <v>44606</v>
      </c>
      <c r="B197" s="82">
        <v>0.41665509259259265</v>
      </c>
      <c r="C197" s="83" t="s">
        <v>188</v>
      </c>
      <c r="D197" s="83" t="s">
        <v>168</v>
      </c>
      <c r="E197" s="83">
        <v>0.12457464</v>
      </c>
      <c r="I197" s="83">
        <v>0</v>
      </c>
      <c r="J197" s="83">
        <v>0.18050527</v>
      </c>
      <c r="K197" s="83">
        <v>0</v>
      </c>
      <c r="L197" s="83" t="s">
        <v>168</v>
      </c>
    </row>
    <row r="198" spans="1:12" s="83" customFormat="1" x14ac:dyDescent="0.25">
      <c r="A198" s="81">
        <v>44606</v>
      </c>
      <c r="B198" s="82">
        <v>0.41665509259259265</v>
      </c>
      <c r="C198" s="83" t="s">
        <v>188</v>
      </c>
      <c r="D198" s="83" t="s">
        <v>158</v>
      </c>
      <c r="E198" s="83">
        <v>1.6891960000000001E-2</v>
      </c>
      <c r="I198" s="83">
        <v>0</v>
      </c>
      <c r="J198" s="83">
        <v>0.44198727999999998</v>
      </c>
      <c r="K198" s="83">
        <v>0</v>
      </c>
      <c r="L198" s="83" t="s">
        <v>158</v>
      </c>
    </row>
    <row r="199" spans="1:12" s="83" customFormat="1" x14ac:dyDescent="0.25">
      <c r="A199" s="81">
        <v>44607</v>
      </c>
      <c r="B199" s="82">
        <v>0.41665509259259265</v>
      </c>
      <c r="C199" s="83" t="s">
        <v>188</v>
      </c>
      <c r="D199" s="83" t="s">
        <v>168</v>
      </c>
      <c r="E199" s="83">
        <v>0.12458999</v>
      </c>
      <c r="I199" s="83">
        <v>0</v>
      </c>
      <c r="J199" s="83">
        <v>0.18411636000000001</v>
      </c>
      <c r="K199" s="83">
        <v>0</v>
      </c>
      <c r="L199" s="83" t="s">
        <v>168</v>
      </c>
    </row>
    <row r="200" spans="1:12" s="83" customFormat="1" x14ac:dyDescent="0.25">
      <c r="A200" s="81">
        <v>44607</v>
      </c>
      <c r="B200" s="82">
        <v>0.41665509259259265</v>
      </c>
      <c r="C200" s="83" t="s">
        <v>188</v>
      </c>
      <c r="D200" s="83" t="s">
        <v>158</v>
      </c>
      <c r="E200" s="83">
        <v>1.6897510000000001E-2</v>
      </c>
      <c r="I200" s="83">
        <v>0</v>
      </c>
      <c r="J200" s="83">
        <v>0.44290542999999999</v>
      </c>
      <c r="K200" s="83">
        <v>0</v>
      </c>
      <c r="L200" s="83" t="s">
        <v>158</v>
      </c>
    </row>
    <row r="201" spans="1:12" s="83" customFormat="1" x14ac:dyDescent="0.25">
      <c r="A201" s="81">
        <v>44608</v>
      </c>
      <c r="B201" s="82">
        <v>0.41665509259259265</v>
      </c>
      <c r="C201" s="83" t="s">
        <v>188</v>
      </c>
      <c r="D201" s="83" t="s">
        <v>168</v>
      </c>
      <c r="E201" s="83">
        <v>0.12460533999999999</v>
      </c>
      <c r="I201" s="83">
        <v>0</v>
      </c>
      <c r="J201" s="83">
        <v>0.19199830000000001</v>
      </c>
      <c r="K201" s="83">
        <v>0</v>
      </c>
      <c r="L201" s="83" t="s">
        <v>168</v>
      </c>
    </row>
    <row r="202" spans="1:12" s="83" customFormat="1" x14ac:dyDescent="0.25">
      <c r="A202" s="81">
        <v>44608</v>
      </c>
      <c r="B202" s="82">
        <v>0.41665509259259265</v>
      </c>
      <c r="C202" s="83" t="s">
        <v>188</v>
      </c>
      <c r="D202" s="83" t="s">
        <v>158</v>
      </c>
      <c r="E202" s="83">
        <v>1.6903060000000001E-2</v>
      </c>
      <c r="I202" s="83">
        <v>0</v>
      </c>
      <c r="J202" s="83">
        <v>0.47259493000000002</v>
      </c>
      <c r="K202" s="83">
        <v>0</v>
      </c>
      <c r="L202" s="83" t="s">
        <v>158</v>
      </c>
    </row>
    <row r="203" spans="1:12" s="83" customFormat="1" x14ac:dyDescent="0.25">
      <c r="A203" s="81">
        <v>44609</v>
      </c>
      <c r="B203" s="82">
        <v>0.41665509259259265</v>
      </c>
      <c r="C203" s="83" t="s">
        <v>188</v>
      </c>
      <c r="D203" s="83" t="s">
        <v>168</v>
      </c>
      <c r="E203" s="83">
        <v>0.12462069000000001</v>
      </c>
      <c r="I203" s="83">
        <v>0</v>
      </c>
      <c r="J203" s="83">
        <v>0.18895722000000001</v>
      </c>
      <c r="K203" s="83">
        <v>0</v>
      </c>
      <c r="L203" s="83" t="s">
        <v>168</v>
      </c>
    </row>
    <row r="204" spans="1:12" s="83" customFormat="1" x14ac:dyDescent="0.25">
      <c r="A204" s="81">
        <v>44609</v>
      </c>
      <c r="B204" s="82">
        <v>0.41665509259259265</v>
      </c>
      <c r="C204" s="83" t="s">
        <v>188</v>
      </c>
      <c r="D204" s="83" t="s">
        <v>158</v>
      </c>
      <c r="E204" s="83">
        <v>1.6908619999999999E-2</v>
      </c>
      <c r="I204" s="83">
        <v>0</v>
      </c>
      <c r="J204" s="83">
        <v>0.46890690000000002</v>
      </c>
      <c r="K204" s="83">
        <v>0</v>
      </c>
      <c r="L204" s="83" t="s">
        <v>158</v>
      </c>
    </row>
    <row r="205" spans="1:12" s="83" customFormat="1" x14ac:dyDescent="0.25">
      <c r="A205" s="81">
        <v>44610</v>
      </c>
      <c r="B205" s="82">
        <v>0.41665509259259265</v>
      </c>
      <c r="C205" s="83" t="s">
        <v>188</v>
      </c>
      <c r="D205" s="83" t="s">
        <v>168</v>
      </c>
      <c r="E205" s="83">
        <v>0.12463604</v>
      </c>
      <c r="I205" s="83">
        <v>0</v>
      </c>
      <c r="J205" s="83">
        <v>0.17738973999999999</v>
      </c>
      <c r="K205" s="83">
        <v>0</v>
      </c>
      <c r="L205" s="83" t="s">
        <v>168</v>
      </c>
    </row>
    <row r="206" spans="1:12" s="83" customFormat="1" x14ac:dyDescent="0.25">
      <c r="A206" s="81">
        <v>44610</v>
      </c>
      <c r="B206" s="82">
        <v>0.41665509259259265</v>
      </c>
      <c r="C206" s="83" t="s">
        <v>188</v>
      </c>
      <c r="D206" s="83" t="s">
        <v>158</v>
      </c>
      <c r="E206" s="83">
        <v>1.6914169999999999E-2</v>
      </c>
      <c r="I206" s="83">
        <v>0</v>
      </c>
      <c r="J206" s="83">
        <v>0.42631844000000002</v>
      </c>
      <c r="K206" s="83">
        <v>0</v>
      </c>
      <c r="L206" s="83" t="s">
        <v>158</v>
      </c>
    </row>
    <row r="207" spans="1:12" s="83" customFormat="1" x14ac:dyDescent="0.25">
      <c r="A207" s="81">
        <v>44611</v>
      </c>
      <c r="B207" s="82">
        <v>0.41665509259259265</v>
      </c>
      <c r="C207" s="83" t="s">
        <v>188</v>
      </c>
      <c r="D207" s="83" t="s">
        <v>168</v>
      </c>
      <c r="E207" s="83">
        <v>0.1246514</v>
      </c>
      <c r="I207" s="83">
        <v>0</v>
      </c>
      <c r="J207" s="83">
        <v>0.17426722</v>
      </c>
      <c r="K207" s="83">
        <v>0</v>
      </c>
      <c r="L207" s="83" t="s">
        <v>168</v>
      </c>
    </row>
    <row r="208" spans="1:12" s="83" customFormat="1" x14ac:dyDescent="0.25">
      <c r="A208" s="81">
        <v>44611</v>
      </c>
      <c r="B208" s="82">
        <v>0.41665509259259265</v>
      </c>
      <c r="C208" s="83" t="s">
        <v>188</v>
      </c>
      <c r="D208" s="83" t="s">
        <v>158</v>
      </c>
      <c r="E208" s="83">
        <v>1.6919730000000001E-2</v>
      </c>
      <c r="I208" s="83">
        <v>0</v>
      </c>
      <c r="J208" s="83">
        <v>0.42625108</v>
      </c>
      <c r="K208" s="83">
        <v>0</v>
      </c>
      <c r="L208" s="83" t="s">
        <v>158</v>
      </c>
    </row>
    <row r="209" spans="1:12" s="83" customFormat="1" x14ac:dyDescent="0.25">
      <c r="A209" s="81">
        <v>44612</v>
      </c>
      <c r="B209" s="82">
        <v>0.41665509259259265</v>
      </c>
      <c r="C209" s="83" t="s">
        <v>188</v>
      </c>
      <c r="D209" s="83" t="s">
        <v>168</v>
      </c>
      <c r="E209" s="83">
        <v>0.12466676</v>
      </c>
      <c r="I209" s="83">
        <v>0</v>
      </c>
      <c r="J209" s="83">
        <v>0.17235907</v>
      </c>
      <c r="K209" s="83">
        <v>0</v>
      </c>
      <c r="L209" s="83" t="s">
        <v>168</v>
      </c>
    </row>
    <row r="210" spans="1:12" s="83" customFormat="1" x14ac:dyDescent="0.25">
      <c r="A210" s="81">
        <v>44612</v>
      </c>
      <c r="B210" s="82">
        <v>0.41665509259259265</v>
      </c>
      <c r="C210" s="83" t="s">
        <v>188</v>
      </c>
      <c r="D210" s="83" t="s">
        <v>158</v>
      </c>
      <c r="E210" s="83">
        <v>1.6925289999999999E-2</v>
      </c>
      <c r="I210" s="83">
        <v>0</v>
      </c>
      <c r="J210" s="83">
        <v>0.41549213000000002</v>
      </c>
      <c r="K210" s="83">
        <v>0</v>
      </c>
      <c r="L210" s="83" t="s">
        <v>158</v>
      </c>
    </row>
    <row r="211" spans="1:12" s="83" customFormat="1" x14ac:dyDescent="0.25">
      <c r="A211" s="81">
        <v>44613</v>
      </c>
      <c r="B211" s="82">
        <v>0.41665509259259265</v>
      </c>
      <c r="C211" s="83" t="s">
        <v>188</v>
      </c>
      <c r="D211" s="83" t="s">
        <v>168</v>
      </c>
      <c r="E211" s="83">
        <v>0.12468211999999999</v>
      </c>
      <c r="I211" s="83">
        <v>0</v>
      </c>
      <c r="J211" s="83">
        <v>0.16425896000000001</v>
      </c>
      <c r="K211" s="83">
        <v>0</v>
      </c>
      <c r="L211" s="83" t="s">
        <v>168</v>
      </c>
    </row>
    <row r="212" spans="1:12" s="83" customFormat="1" x14ac:dyDescent="0.25">
      <c r="A212" s="81">
        <v>44613</v>
      </c>
      <c r="B212" s="82">
        <v>0.41665509259259265</v>
      </c>
      <c r="C212" s="83" t="s">
        <v>188</v>
      </c>
      <c r="D212" s="83" t="s">
        <v>158</v>
      </c>
      <c r="E212" s="83">
        <v>1.6930850000000001E-2</v>
      </c>
      <c r="I212" s="83">
        <v>0</v>
      </c>
      <c r="J212" s="83">
        <v>0.40911615000000001</v>
      </c>
      <c r="K212" s="83">
        <v>0</v>
      </c>
      <c r="L212" s="83" t="s">
        <v>158</v>
      </c>
    </row>
    <row r="213" spans="1:12" s="83" customFormat="1" x14ac:dyDescent="0.25">
      <c r="A213" s="81">
        <v>44614</v>
      </c>
      <c r="B213" s="82">
        <v>0.41665509259259265</v>
      </c>
      <c r="C213" s="83" t="s">
        <v>188</v>
      </c>
      <c r="D213" s="83" t="s">
        <v>168</v>
      </c>
      <c r="E213" s="83">
        <v>0.12469748</v>
      </c>
      <c r="I213" s="83">
        <v>0</v>
      </c>
      <c r="J213" s="83">
        <v>0.14910335</v>
      </c>
      <c r="K213" s="83">
        <v>0</v>
      </c>
      <c r="L213" s="83" t="s">
        <v>168</v>
      </c>
    </row>
    <row r="214" spans="1:12" s="83" customFormat="1" x14ac:dyDescent="0.25">
      <c r="A214" s="81">
        <v>44614</v>
      </c>
      <c r="B214" s="82">
        <v>0.41665509259259265</v>
      </c>
      <c r="C214" s="83" t="s">
        <v>188</v>
      </c>
      <c r="D214" s="83" t="s">
        <v>158</v>
      </c>
      <c r="E214" s="83">
        <v>1.6936409999999999E-2</v>
      </c>
      <c r="I214" s="83">
        <v>0</v>
      </c>
      <c r="J214" s="83">
        <v>0.38305232</v>
      </c>
      <c r="K214" s="83">
        <v>0</v>
      </c>
      <c r="L214" s="83" t="s">
        <v>158</v>
      </c>
    </row>
    <row r="215" spans="1:12" s="83" customFormat="1" x14ac:dyDescent="0.25">
      <c r="A215" s="81">
        <v>44615</v>
      </c>
      <c r="B215" s="82">
        <v>0.41665509259259265</v>
      </c>
      <c r="C215" s="83" t="s">
        <v>188</v>
      </c>
      <c r="D215" s="83" t="s">
        <v>168</v>
      </c>
      <c r="E215" s="83">
        <v>0.12471284000000001</v>
      </c>
      <c r="I215" s="83">
        <v>0</v>
      </c>
      <c r="J215" s="83">
        <v>0.1520937</v>
      </c>
      <c r="K215" s="83">
        <v>0</v>
      </c>
      <c r="L215" s="83" t="s">
        <v>168</v>
      </c>
    </row>
    <row r="216" spans="1:12" s="83" customFormat="1" x14ac:dyDescent="0.25">
      <c r="A216" s="81">
        <v>44615</v>
      </c>
      <c r="B216" s="82">
        <v>0.41665509259259265</v>
      </c>
      <c r="C216" s="83" t="s">
        <v>188</v>
      </c>
      <c r="D216" s="83" t="s">
        <v>158</v>
      </c>
      <c r="E216" s="83">
        <v>1.6941970000000001E-2</v>
      </c>
      <c r="I216" s="83">
        <v>0</v>
      </c>
      <c r="J216" s="83">
        <v>0.38619205000000001</v>
      </c>
      <c r="K216" s="83">
        <v>0</v>
      </c>
      <c r="L216" s="83" t="s">
        <v>158</v>
      </c>
    </row>
    <row r="217" spans="1:12" s="83" customFormat="1" x14ac:dyDescent="0.25">
      <c r="A217" s="81">
        <v>44616</v>
      </c>
      <c r="B217" s="82">
        <v>0.41665509259259265</v>
      </c>
      <c r="C217" s="83" t="s">
        <v>188</v>
      </c>
      <c r="D217" s="83" t="s">
        <v>168</v>
      </c>
      <c r="E217" s="83">
        <v>0.12472821000000001</v>
      </c>
      <c r="I217" s="83">
        <v>0</v>
      </c>
      <c r="J217" s="83">
        <v>0.14900226</v>
      </c>
      <c r="K217" s="83">
        <v>0</v>
      </c>
      <c r="L217" s="83" t="s">
        <v>168</v>
      </c>
    </row>
    <row r="218" spans="1:12" s="83" customFormat="1" x14ac:dyDescent="0.25">
      <c r="A218" s="81">
        <v>44616</v>
      </c>
      <c r="B218" s="82">
        <v>0.41665509259259265</v>
      </c>
      <c r="C218" s="83" t="s">
        <v>188</v>
      </c>
      <c r="D218" s="83" t="s">
        <v>158</v>
      </c>
      <c r="E218" s="83">
        <v>1.6947540000000001E-2</v>
      </c>
      <c r="I218" s="83">
        <v>0</v>
      </c>
      <c r="J218" s="83">
        <v>0.37439136000000001</v>
      </c>
      <c r="K218" s="83">
        <v>0</v>
      </c>
      <c r="L218" s="83" t="s">
        <v>158</v>
      </c>
    </row>
    <row r="219" spans="1:12" s="83" customFormat="1" x14ac:dyDescent="0.25">
      <c r="A219" s="81">
        <v>44617</v>
      </c>
      <c r="B219" s="82">
        <v>0.41665509259259265</v>
      </c>
      <c r="C219" s="83" t="s">
        <v>188</v>
      </c>
      <c r="D219" s="83" t="s">
        <v>168</v>
      </c>
      <c r="E219" s="83">
        <v>0.12474357</v>
      </c>
      <c r="I219" s="83">
        <v>0</v>
      </c>
      <c r="J219" s="83">
        <v>0.14807553000000001</v>
      </c>
      <c r="K219" s="83">
        <v>0</v>
      </c>
      <c r="L219" s="83" t="s">
        <v>168</v>
      </c>
    </row>
    <row r="220" spans="1:12" s="83" customFormat="1" x14ac:dyDescent="0.25">
      <c r="A220" s="81">
        <v>44617</v>
      </c>
      <c r="B220" s="82">
        <v>0.41665509259259265</v>
      </c>
      <c r="C220" s="83" t="s">
        <v>188</v>
      </c>
      <c r="D220" s="83" t="s">
        <v>158</v>
      </c>
      <c r="E220" s="83">
        <v>1.695311E-2</v>
      </c>
      <c r="I220" s="83">
        <v>0</v>
      </c>
      <c r="J220" s="83">
        <v>0.38011856999999999</v>
      </c>
      <c r="K220" s="83">
        <v>0</v>
      </c>
      <c r="L220" s="83" t="s">
        <v>158</v>
      </c>
    </row>
    <row r="221" spans="1:12" s="83" customFormat="1" x14ac:dyDescent="0.25">
      <c r="A221" s="81">
        <v>44618</v>
      </c>
      <c r="B221" s="82">
        <v>0.41665509259259265</v>
      </c>
      <c r="C221" s="83" t="s">
        <v>188</v>
      </c>
      <c r="D221" s="83" t="s">
        <v>168</v>
      </c>
      <c r="E221" s="83">
        <v>0.12475894</v>
      </c>
      <c r="I221" s="83">
        <v>0</v>
      </c>
      <c r="J221" s="83">
        <v>0.15850051000000001</v>
      </c>
      <c r="K221" s="83">
        <v>0</v>
      </c>
      <c r="L221" s="83" t="s">
        <v>168</v>
      </c>
    </row>
    <row r="222" spans="1:12" s="83" customFormat="1" x14ac:dyDescent="0.25">
      <c r="A222" s="81">
        <v>44618</v>
      </c>
      <c r="B222" s="82">
        <v>0.41665509259259265</v>
      </c>
      <c r="C222" s="83" t="s">
        <v>188</v>
      </c>
      <c r="D222" s="83" t="s">
        <v>158</v>
      </c>
      <c r="E222" s="83">
        <v>1.695868E-2</v>
      </c>
      <c r="I222" s="83">
        <v>0</v>
      </c>
      <c r="J222" s="83">
        <v>0.41787163999999999</v>
      </c>
      <c r="K222" s="83">
        <v>0</v>
      </c>
      <c r="L222" s="83" t="s">
        <v>158</v>
      </c>
    </row>
    <row r="223" spans="1:12" s="83" customFormat="1" x14ac:dyDescent="0.25">
      <c r="A223" s="81">
        <v>44619</v>
      </c>
      <c r="B223" s="82">
        <v>0.41665509259259265</v>
      </c>
      <c r="C223" s="83" t="s">
        <v>188</v>
      </c>
      <c r="D223" s="83" t="s">
        <v>168</v>
      </c>
      <c r="E223" s="83">
        <v>0.12477431</v>
      </c>
      <c r="I223" s="83">
        <v>0</v>
      </c>
      <c r="J223" s="83">
        <v>0.14902111000000001</v>
      </c>
      <c r="K223" s="83">
        <v>0</v>
      </c>
      <c r="L223" s="83" t="s">
        <v>168</v>
      </c>
    </row>
    <row r="224" spans="1:12" s="83" customFormat="1" x14ac:dyDescent="0.25">
      <c r="A224" s="81">
        <v>44619</v>
      </c>
      <c r="B224" s="82">
        <v>0.41665509259259265</v>
      </c>
      <c r="C224" s="83" t="s">
        <v>188</v>
      </c>
      <c r="D224" s="83" t="s">
        <v>158</v>
      </c>
      <c r="E224" s="83">
        <v>1.696425E-2</v>
      </c>
      <c r="I224" s="83">
        <v>0</v>
      </c>
      <c r="J224" s="83">
        <v>0.41284229</v>
      </c>
      <c r="K224" s="83">
        <v>0</v>
      </c>
      <c r="L224" s="83" t="s">
        <v>158</v>
      </c>
    </row>
    <row r="225" spans="1:12" s="83" customFormat="1" x14ac:dyDescent="0.25">
      <c r="A225" s="81">
        <v>44620</v>
      </c>
      <c r="B225" s="82">
        <v>0.41665509259259265</v>
      </c>
      <c r="C225" s="83" t="s">
        <v>188</v>
      </c>
      <c r="D225" s="83" t="s">
        <v>168</v>
      </c>
      <c r="E225" s="83">
        <v>0.12478968</v>
      </c>
      <c r="I225" s="83">
        <v>0</v>
      </c>
      <c r="J225" s="83">
        <v>0.14776220000000001</v>
      </c>
      <c r="K225" s="83">
        <v>0</v>
      </c>
      <c r="L225" s="83" t="s">
        <v>168</v>
      </c>
    </row>
    <row r="226" spans="1:12" s="83" customFormat="1" x14ac:dyDescent="0.25">
      <c r="A226" s="81">
        <v>44620</v>
      </c>
      <c r="B226" s="82">
        <v>0.41665509259259265</v>
      </c>
      <c r="C226" s="83" t="s">
        <v>188</v>
      </c>
      <c r="D226" s="83" t="s">
        <v>158</v>
      </c>
      <c r="E226" s="83">
        <v>1.696982E-2</v>
      </c>
      <c r="I226" s="83">
        <v>0</v>
      </c>
      <c r="J226" s="83">
        <v>0.40926447999999999</v>
      </c>
      <c r="K226" s="83">
        <v>0</v>
      </c>
      <c r="L226" s="83" t="s">
        <v>158</v>
      </c>
    </row>
    <row r="227" spans="1:12" s="83" customFormat="1" x14ac:dyDescent="0.25">
      <c r="A227" s="81">
        <v>44621</v>
      </c>
      <c r="B227" s="82">
        <v>0.41665509259259265</v>
      </c>
      <c r="C227" s="83" t="s">
        <v>188</v>
      </c>
      <c r="D227" s="83" t="s">
        <v>168</v>
      </c>
      <c r="E227" s="83">
        <v>0.12480506</v>
      </c>
      <c r="I227" s="83">
        <v>0</v>
      </c>
      <c r="J227" s="83">
        <v>0.16718774</v>
      </c>
      <c r="K227" s="83">
        <v>0</v>
      </c>
      <c r="L227" s="83" t="s">
        <v>168</v>
      </c>
    </row>
    <row r="228" spans="1:12" s="83" customFormat="1" x14ac:dyDescent="0.25">
      <c r="A228" s="81">
        <v>44621</v>
      </c>
      <c r="B228" s="82">
        <v>0.41665509259259265</v>
      </c>
      <c r="C228" s="83" t="s">
        <v>188</v>
      </c>
      <c r="D228" s="83" t="s">
        <v>158</v>
      </c>
      <c r="E228" s="83">
        <v>1.6975400000000002E-2</v>
      </c>
      <c r="I228" s="83">
        <v>0</v>
      </c>
      <c r="J228" s="83">
        <v>0.44384116000000001</v>
      </c>
      <c r="K228" s="83">
        <v>0</v>
      </c>
      <c r="L228" s="83" t="s">
        <v>158</v>
      </c>
    </row>
    <row r="229" spans="1:12" s="83" customFormat="1" x14ac:dyDescent="0.25">
      <c r="A229" s="81">
        <v>44622</v>
      </c>
      <c r="B229" s="82">
        <v>0.41665509259259265</v>
      </c>
      <c r="C229" s="83" t="s">
        <v>188</v>
      </c>
      <c r="D229" s="83" t="s">
        <v>168</v>
      </c>
      <c r="E229" s="83">
        <v>0.12482044</v>
      </c>
      <c r="I229" s="83">
        <v>0</v>
      </c>
      <c r="J229" s="83">
        <v>0.1643667</v>
      </c>
      <c r="K229" s="83">
        <v>0</v>
      </c>
      <c r="L229" s="83" t="s">
        <v>168</v>
      </c>
    </row>
    <row r="230" spans="1:12" s="83" customFormat="1" x14ac:dyDescent="0.25">
      <c r="A230" s="81">
        <v>44622</v>
      </c>
      <c r="B230" s="82">
        <v>0.41665509259259265</v>
      </c>
      <c r="C230" s="83" t="s">
        <v>188</v>
      </c>
      <c r="D230" s="83" t="s">
        <v>158</v>
      </c>
      <c r="E230" s="83">
        <v>1.698098E-2</v>
      </c>
      <c r="I230" s="83">
        <v>0</v>
      </c>
      <c r="J230" s="83">
        <v>0.43836998999999999</v>
      </c>
      <c r="K230" s="83">
        <v>0</v>
      </c>
      <c r="L230" s="83" t="s">
        <v>158</v>
      </c>
    </row>
    <row r="231" spans="1:12" s="83" customFormat="1" x14ac:dyDescent="0.25">
      <c r="A231" s="81">
        <v>44623</v>
      </c>
      <c r="B231" s="82">
        <v>0.41665509259259265</v>
      </c>
      <c r="C231" s="83" t="s">
        <v>188</v>
      </c>
      <c r="D231" s="83" t="s">
        <v>168</v>
      </c>
      <c r="E231" s="83">
        <v>0.12483581000000001</v>
      </c>
      <c r="I231" s="83">
        <v>0</v>
      </c>
      <c r="J231" s="83">
        <v>0.16105531000000001</v>
      </c>
      <c r="K231" s="83">
        <v>0</v>
      </c>
      <c r="L231" s="83" t="s">
        <v>168</v>
      </c>
    </row>
    <row r="232" spans="1:12" s="83" customFormat="1" x14ac:dyDescent="0.25">
      <c r="A232" s="81">
        <v>44623</v>
      </c>
      <c r="B232" s="82">
        <v>0.41665509259259265</v>
      </c>
      <c r="C232" s="83" t="s">
        <v>188</v>
      </c>
      <c r="D232" s="83" t="s">
        <v>158</v>
      </c>
      <c r="E232" s="83">
        <v>1.698655E-2</v>
      </c>
      <c r="I232" s="83">
        <v>0</v>
      </c>
      <c r="J232" s="83">
        <v>0.43243746</v>
      </c>
      <c r="K232" s="83">
        <v>0</v>
      </c>
      <c r="L232" s="83" t="s">
        <v>158</v>
      </c>
    </row>
    <row r="233" spans="1:12" s="83" customFormat="1" x14ac:dyDescent="0.25">
      <c r="A233" s="81">
        <v>44624</v>
      </c>
      <c r="B233" s="82">
        <v>0.41665509259259265</v>
      </c>
      <c r="C233" s="83" t="s">
        <v>188</v>
      </c>
      <c r="D233" s="83" t="s">
        <v>168</v>
      </c>
      <c r="E233" s="83">
        <v>0.12485119</v>
      </c>
      <c r="I233" s="83">
        <v>0</v>
      </c>
      <c r="J233" s="83">
        <v>0.14946814999999999</v>
      </c>
      <c r="K233" s="83">
        <v>0</v>
      </c>
      <c r="L233" s="83" t="s">
        <v>168</v>
      </c>
    </row>
    <row r="234" spans="1:12" s="83" customFormat="1" x14ac:dyDescent="0.25">
      <c r="A234" s="81">
        <v>44624</v>
      </c>
      <c r="B234" s="82">
        <v>0.41665509259259265</v>
      </c>
      <c r="C234" s="83" t="s">
        <v>188</v>
      </c>
      <c r="D234" s="83" t="s">
        <v>158</v>
      </c>
      <c r="E234" s="83">
        <v>1.6992130000000001E-2</v>
      </c>
      <c r="I234" s="83">
        <v>0</v>
      </c>
      <c r="J234" s="83">
        <v>0.39896636000000002</v>
      </c>
      <c r="K234" s="83">
        <v>0</v>
      </c>
      <c r="L234" s="83" t="s">
        <v>158</v>
      </c>
    </row>
    <row r="235" spans="1:12" s="83" customFormat="1" x14ac:dyDescent="0.25">
      <c r="A235" s="81">
        <v>44625</v>
      </c>
      <c r="B235" s="82">
        <v>0.41665509259259265</v>
      </c>
      <c r="C235" s="83" t="s">
        <v>188</v>
      </c>
      <c r="D235" s="83" t="s">
        <v>168</v>
      </c>
      <c r="E235" s="83">
        <v>0.12486658</v>
      </c>
      <c r="I235" s="83">
        <v>0</v>
      </c>
      <c r="J235" s="83">
        <v>0.14004616</v>
      </c>
      <c r="K235" s="83">
        <v>0</v>
      </c>
      <c r="L235" s="83" t="s">
        <v>168</v>
      </c>
    </row>
    <row r="236" spans="1:12" s="83" customFormat="1" x14ac:dyDescent="0.25">
      <c r="A236" s="81">
        <v>44625</v>
      </c>
      <c r="B236" s="82">
        <v>0.41665509259259265</v>
      </c>
      <c r="C236" s="83" t="s">
        <v>188</v>
      </c>
      <c r="D236" s="83" t="s">
        <v>158</v>
      </c>
      <c r="E236" s="83">
        <v>1.6997720000000001E-2</v>
      </c>
      <c r="I236" s="83">
        <v>0</v>
      </c>
      <c r="J236" s="83">
        <v>0.37701416999999998</v>
      </c>
      <c r="K236" s="83">
        <v>0</v>
      </c>
      <c r="L236" s="83" t="s">
        <v>158</v>
      </c>
    </row>
    <row r="237" spans="1:12" s="83" customFormat="1" x14ac:dyDescent="0.25">
      <c r="A237" s="81">
        <v>44626</v>
      </c>
      <c r="B237" s="82">
        <v>0.41665509259259265</v>
      </c>
      <c r="C237" s="83" t="s">
        <v>188</v>
      </c>
      <c r="D237" s="83" t="s">
        <v>168</v>
      </c>
      <c r="E237" s="83">
        <v>0.12488196</v>
      </c>
      <c r="I237" s="83">
        <v>0</v>
      </c>
      <c r="J237" s="83">
        <v>0.14733571000000001</v>
      </c>
      <c r="K237" s="83">
        <v>0</v>
      </c>
      <c r="L237" s="83" t="s">
        <v>168</v>
      </c>
    </row>
    <row r="238" spans="1:12" s="83" customFormat="1" x14ac:dyDescent="0.25">
      <c r="A238" s="81">
        <v>44626</v>
      </c>
      <c r="B238" s="82">
        <v>0.41665509259259265</v>
      </c>
      <c r="C238" s="83" t="s">
        <v>188</v>
      </c>
      <c r="D238" s="83" t="s">
        <v>158</v>
      </c>
      <c r="E238" s="83">
        <v>1.7003299999999999E-2</v>
      </c>
      <c r="I238" s="83">
        <v>0</v>
      </c>
      <c r="J238" s="83">
        <v>0.40017163</v>
      </c>
      <c r="K238" s="83">
        <v>0</v>
      </c>
      <c r="L238" s="83" t="s">
        <v>158</v>
      </c>
    </row>
    <row r="239" spans="1:12" s="83" customFormat="1" x14ac:dyDescent="0.25">
      <c r="A239" s="81">
        <v>44627</v>
      </c>
      <c r="B239" s="82">
        <v>0.41665509259259265</v>
      </c>
      <c r="C239" s="83" t="s">
        <v>188</v>
      </c>
      <c r="D239" s="83" t="s">
        <v>168</v>
      </c>
      <c r="E239" s="83">
        <v>0.12489735</v>
      </c>
      <c r="I239" s="83">
        <v>0</v>
      </c>
      <c r="J239" s="83">
        <v>0.13843679</v>
      </c>
      <c r="K239" s="83">
        <v>0</v>
      </c>
      <c r="L239" s="83" t="s">
        <v>168</v>
      </c>
    </row>
    <row r="240" spans="1:12" s="83" customFormat="1" x14ac:dyDescent="0.25">
      <c r="A240" s="81">
        <v>44627</v>
      </c>
      <c r="B240" s="82">
        <v>0.41665509259259265</v>
      </c>
      <c r="C240" s="83" t="s">
        <v>188</v>
      </c>
      <c r="D240" s="83" t="s">
        <v>158</v>
      </c>
      <c r="E240" s="83">
        <v>1.7008889999999999E-2</v>
      </c>
      <c r="I240" s="83">
        <v>0</v>
      </c>
      <c r="J240" s="83">
        <v>0.38380535999999998</v>
      </c>
      <c r="K240" s="83">
        <v>0</v>
      </c>
      <c r="L240" s="83" t="s">
        <v>158</v>
      </c>
    </row>
    <row r="241" spans="1:12" s="83" customFormat="1" x14ac:dyDescent="0.25">
      <c r="A241" s="81">
        <v>44628</v>
      </c>
      <c r="B241" s="82">
        <v>0.41665509259259265</v>
      </c>
      <c r="C241" s="83" t="s">
        <v>188</v>
      </c>
      <c r="D241" s="83" t="s">
        <v>168</v>
      </c>
      <c r="E241" s="83">
        <v>0.12491273</v>
      </c>
      <c r="I241" s="83">
        <v>0</v>
      </c>
      <c r="J241" s="83">
        <v>0.13601924000000001</v>
      </c>
      <c r="K241" s="83">
        <v>0</v>
      </c>
      <c r="L241" s="83" t="s">
        <v>168</v>
      </c>
    </row>
    <row r="242" spans="1:12" s="83" customFormat="1" x14ac:dyDescent="0.25">
      <c r="A242" s="81">
        <v>44628</v>
      </c>
      <c r="B242" s="82">
        <v>0.41665509259259265</v>
      </c>
      <c r="C242" s="83" t="s">
        <v>188</v>
      </c>
      <c r="D242" s="83" t="s">
        <v>158</v>
      </c>
      <c r="E242" s="83">
        <v>1.7014479999999998E-2</v>
      </c>
      <c r="I242" s="83">
        <v>0</v>
      </c>
      <c r="J242" s="83">
        <v>0.38160338999999999</v>
      </c>
      <c r="K242" s="83">
        <v>0</v>
      </c>
      <c r="L242" s="83" t="s">
        <v>158</v>
      </c>
    </row>
    <row r="243" spans="1:12" s="83" customFormat="1" x14ac:dyDescent="0.25">
      <c r="A243" s="81">
        <v>44629</v>
      </c>
      <c r="B243" s="82">
        <v>0.41665509259259265</v>
      </c>
      <c r="C243" s="83" t="s">
        <v>188</v>
      </c>
      <c r="D243" s="83" t="s">
        <v>168</v>
      </c>
      <c r="E243" s="83">
        <v>0.12492812</v>
      </c>
      <c r="I243" s="83">
        <v>0</v>
      </c>
      <c r="J243" s="83">
        <v>0.13858743000000001</v>
      </c>
      <c r="K243" s="83">
        <v>0</v>
      </c>
      <c r="L243" s="83" t="s">
        <v>168</v>
      </c>
    </row>
    <row r="244" spans="1:12" s="83" customFormat="1" x14ac:dyDescent="0.25">
      <c r="A244" s="81">
        <v>44629</v>
      </c>
      <c r="B244" s="82">
        <v>0.41665509259259265</v>
      </c>
      <c r="C244" s="83" t="s">
        <v>188</v>
      </c>
      <c r="D244" s="83" t="s">
        <v>158</v>
      </c>
      <c r="E244" s="83">
        <v>1.7020070000000002E-2</v>
      </c>
      <c r="I244" s="83">
        <v>0</v>
      </c>
      <c r="J244" s="83">
        <v>0.39962829999999999</v>
      </c>
      <c r="K244" s="83">
        <v>0</v>
      </c>
      <c r="L244" s="83" t="s">
        <v>158</v>
      </c>
    </row>
    <row r="245" spans="1:12" s="83" customFormat="1" x14ac:dyDescent="0.25">
      <c r="A245" s="81">
        <v>44630</v>
      </c>
      <c r="B245" s="82">
        <v>0.41665509259259265</v>
      </c>
      <c r="C245" s="83" t="s">
        <v>188</v>
      </c>
      <c r="D245" s="83" t="s">
        <v>168</v>
      </c>
      <c r="E245" s="83">
        <v>0.12494350999999999</v>
      </c>
      <c r="I245" s="83">
        <v>0</v>
      </c>
      <c r="J245" s="83">
        <v>0.14360292999999999</v>
      </c>
      <c r="K245" s="83">
        <v>0</v>
      </c>
      <c r="L245" s="83" t="s">
        <v>168</v>
      </c>
    </row>
    <row r="246" spans="1:12" s="83" customFormat="1" x14ac:dyDescent="0.25">
      <c r="A246" s="81">
        <v>44630</v>
      </c>
      <c r="B246" s="82">
        <v>0.41665509259259265</v>
      </c>
      <c r="C246" s="83" t="s">
        <v>188</v>
      </c>
      <c r="D246" s="83" t="s">
        <v>158</v>
      </c>
      <c r="E246" s="83">
        <v>1.7025660000000001E-2</v>
      </c>
      <c r="I246" s="83">
        <v>0</v>
      </c>
      <c r="J246" s="83">
        <v>0.41341919999999999</v>
      </c>
      <c r="K246" s="83">
        <v>0</v>
      </c>
      <c r="L246" s="83" t="s">
        <v>158</v>
      </c>
    </row>
    <row r="247" spans="1:12" s="83" customFormat="1" x14ac:dyDescent="0.25">
      <c r="A247" s="81">
        <v>44631</v>
      </c>
      <c r="B247" s="82">
        <v>0.41665509259259265</v>
      </c>
      <c r="C247" s="83" t="s">
        <v>188</v>
      </c>
      <c r="D247" s="83" t="s">
        <v>168</v>
      </c>
      <c r="E247" s="83">
        <v>0.12495891000000001</v>
      </c>
      <c r="I247" s="83">
        <v>0</v>
      </c>
      <c r="J247" s="83">
        <v>0.13498762</v>
      </c>
      <c r="K247" s="83">
        <v>0</v>
      </c>
      <c r="L247" s="83" t="s">
        <v>168</v>
      </c>
    </row>
    <row r="248" spans="1:12" s="83" customFormat="1" x14ac:dyDescent="0.25">
      <c r="A248" s="81">
        <v>44631</v>
      </c>
      <c r="B248" s="82">
        <v>0.41665509259259265</v>
      </c>
      <c r="C248" s="83" t="s">
        <v>188</v>
      </c>
      <c r="D248" s="83" t="s">
        <v>158</v>
      </c>
      <c r="E248" s="83">
        <v>1.7031250000000001E-2</v>
      </c>
      <c r="I248" s="83">
        <v>0</v>
      </c>
      <c r="J248" s="83">
        <v>0.39136484999999999</v>
      </c>
      <c r="K248" s="83">
        <v>0</v>
      </c>
      <c r="L248" s="83" t="s">
        <v>158</v>
      </c>
    </row>
    <row r="249" spans="1:12" s="83" customFormat="1" x14ac:dyDescent="0.25">
      <c r="A249" s="81">
        <v>44632</v>
      </c>
      <c r="B249" s="82">
        <v>0.41665509259259265</v>
      </c>
      <c r="C249" s="83" t="s">
        <v>188</v>
      </c>
      <c r="D249" s="83" t="s">
        <v>168</v>
      </c>
      <c r="E249" s="83">
        <v>0.1249743</v>
      </c>
      <c r="I249" s="83">
        <v>0</v>
      </c>
      <c r="J249" s="83">
        <v>0.13599953000000001</v>
      </c>
      <c r="K249" s="83">
        <v>0</v>
      </c>
      <c r="L249" s="83" t="s">
        <v>168</v>
      </c>
    </row>
    <row r="250" spans="1:12" s="83" customFormat="1" x14ac:dyDescent="0.25">
      <c r="A250" s="81">
        <v>44632</v>
      </c>
      <c r="B250" s="82">
        <v>0.41665509259259265</v>
      </c>
      <c r="C250" s="83" t="s">
        <v>188</v>
      </c>
      <c r="D250" s="83" t="s">
        <v>158</v>
      </c>
      <c r="E250" s="83">
        <v>1.7036849999999999E-2</v>
      </c>
      <c r="I250" s="83">
        <v>0</v>
      </c>
      <c r="J250" s="83">
        <v>0.42535316000000001</v>
      </c>
      <c r="K250" s="83">
        <v>0</v>
      </c>
      <c r="L250" s="83" t="s">
        <v>158</v>
      </c>
    </row>
    <row r="251" spans="1:12" s="83" customFormat="1" x14ac:dyDescent="0.25">
      <c r="A251" s="81">
        <v>44633</v>
      </c>
      <c r="B251" s="82">
        <v>0.41665509259259265</v>
      </c>
      <c r="C251" s="83" t="s">
        <v>188</v>
      </c>
      <c r="D251" s="83" t="s">
        <v>168</v>
      </c>
      <c r="E251" s="83">
        <v>0.1249897</v>
      </c>
      <c r="I251" s="83">
        <v>0</v>
      </c>
      <c r="J251" s="83">
        <v>0.13550203999999999</v>
      </c>
      <c r="K251" s="83">
        <v>0</v>
      </c>
      <c r="L251" s="83" t="s">
        <v>168</v>
      </c>
    </row>
    <row r="252" spans="1:12" s="83" customFormat="1" x14ac:dyDescent="0.25">
      <c r="A252" s="81">
        <v>44633</v>
      </c>
      <c r="B252" s="82">
        <v>0.41665509259259265</v>
      </c>
      <c r="C252" s="83" t="s">
        <v>188</v>
      </c>
      <c r="D252" s="83" t="s">
        <v>158</v>
      </c>
      <c r="E252" s="83">
        <v>1.7042439999999999E-2</v>
      </c>
      <c r="I252" s="83">
        <v>0</v>
      </c>
      <c r="J252" s="83">
        <v>0.42736268999999999</v>
      </c>
      <c r="K252" s="83">
        <v>0</v>
      </c>
      <c r="L252" s="83" t="s">
        <v>158</v>
      </c>
    </row>
    <row r="253" spans="1:12" s="83" customFormat="1" x14ac:dyDescent="0.25">
      <c r="A253" s="81">
        <v>44634</v>
      </c>
      <c r="B253" s="82">
        <v>0.41665509259259265</v>
      </c>
      <c r="C253" s="83" t="s">
        <v>188</v>
      </c>
      <c r="D253" s="83" t="s">
        <v>168</v>
      </c>
      <c r="E253" s="83">
        <v>0.12500510000000001</v>
      </c>
      <c r="I253" s="83">
        <v>0</v>
      </c>
      <c r="J253" s="83">
        <v>0.13588175</v>
      </c>
      <c r="K253" s="83">
        <v>0</v>
      </c>
      <c r="L253" s="83" t="s">
        <v>168</v>
      </c>
    </row>
    <row r="254" spans="1:12" s="83" customFormat="1" x14ac:dyDescent="0.25">
      <c r="A254" s="81">
        <v>44634</v>
      </c>
      <c r="B254" s="82">
        <v>0.41665509259259265</v>
      </c>
      <c r="C254" s="83" t="s">
        <v>188</v>
      </c>
      <c r="D254" s="83" t="s">
        <v>158</v>
      </c>
      <c r="E254" s="83">
        <v>1.704804E-2</v>
      </c>
      <c r="I254" s="83">
        <v>0</v>
      </c>
      <c r="J254" s="83">
        <v>0.40640514999999999</v>
      </c>
      <c r="K254" s="83">
        <v>0</v>
      </c>
      <c r="L254" s="83" t="s">
        <v>158</v>
      </c>
    </row>
    <row r="255" spans="1:12" s="83" customFormat="1" x14ac:dyDescent="0.25">
      <c r="A255" s="81">
        <v>44635</v>
      </c>
      <c r="B255" s="82">
        <v>0.41665509259259265</v>
      </c>
      <c r="C255" s="83" t="s">
        <v>188</v>
      </c>
      <c r="D255" s="83" t="s">
        <v>168</v>
      </c>
      <c r="E255" s="83">
        <v>0.12502050000000001</v>
      </c>
      <c r="I255" s="83">
        <v>0</v>
      </c>
      <c r="J255" s="83">
        <v>0.13909200999999999</v>
      </c>
      <c r="K255" s="83">
        <v>0</v>
      </c>
      <c r="L255" s="83" t="s">
        <v>168</v>
      </c>
    </row>
    <row r="256" spans="1:12" s="83" customFormat="1" x14ac:dyDescent="0.25">
      <c r="A256" s="81">
        <v>44635</v>
      </c>
      <c r="B256" s="82">
        <v>0.41665509259259265</v>
      </c>
      <c r="C256" s="83" t="s">
        <v>188</v>
      </c>
      <c r="D256" s="83" t="s">
        <v>158</v>
      </c>
      <c r="E256" s="83">
        <v>1.7053639999999998E-2</v>
      </c>
      <c r="I256" s="83">
        <v>0</v>
      </c>
      <c r="J256" s="83">
        <v>0.41705129000000002</v>
      </c>
      <c r="K256" s="83">
        <v>0</v>
      </c>
      <c r="L256" s="83" t="s">
        <v>158</v>
      </c>
    </row>
    <row r="257" spans="1:12" s="83" customFormat="1" x14ac:dyDescent="0.25">
      <c r="A257" s="81">
        <v>44636</v>
      </c>
      <c r="B257" s="82">
        <v>0.41665509259259265</v>
      </c>
      <c r="C257" s="83" t="s">
        <v>188</v>
      </c>
      <c r="D257" s="83" t="s">
        <v>168</v>
      </c>
      <c r="E257" s="83">
        <v>0.12503590000000001</v>
      </c>
      <c r="I257" s="83">
        <v>0</v>
      </c>
      <c r="J257" s="83">
        <v>0.13921074</v>
      </c>
      <c r="K257" s="83">
        <v>0</v>
      </c>
      <c r="L257" s="83" t="s">
        <v>168</v>
      </c>
    </row>
    <row r="258" spans="1:12" s="83" customFormat="1" x14ac:dyDescent="0.25">
      <c r="A258" s="81">
        <v>44636</v>
      </c>
      <c r="B258" s="82">
        <v>0.41665509259259265</v>
      </c>
      <c r="C258" s="83" t="s">
        <v>188</v>
      </c>
      <c r="D258" s="83" t="s">
        <v>158</v>
      </c>
      <c r="E258" s="83">
        <v>1.7059250000000001E-2</v>
      </c>
      <c r="I258" s="83">
        <v>0</v>
      </c>
      <c r="J258" s="83">
        <v>0.42813466</v>
      </c>
      <c r="K258" s="83">
        <v>0</v>
      </c>
      <c r="L258" s="83" t="s">
        <v>158</v>
      </c>
    </row>
    <row r="259" spans="1:12" s="83" customFormat="1" x14ac:dyDescent="0.25">
      <c r="A259" s="81">
        <v>44637</v>
      </c>
      <c r="B259" s="82">
        <v>0.41665509259259265</v>
      </c>
      <c r="C259" s="83" t="s">
        <v>188</v>
      </c>
      <c r="D259" s="83" t="s">
        <v>168</v>
      </c>
      <c r="E259" s="83">
        <v>0.12505131</v>
      </c>
      <c r="I259" s="83">
        <v>0</v>
      </c>
      <c r="J259" s="83">
        <v>0.14261439000000001</v>
      </c>
      <c r="K259" s="83">
        <v>0</v>
      </c>
      <c r="L259" s="83" t="s">
        <v>168</v>
      </c>
    </row>
    <row r="260" spans="1:12" s="83" customFormat="1" x14ac:dyDescent="0.25">
      <c r="A260" s="81">
        <v>44637</v>
      </c>
      <c r="B260" s="82">
        <v>0.41665509259259265</v>
      </c>
      <c r="C260" s="83" t="s">
        <v>188</v>
      </c>
      <c r="D260" s="83" t="s">
        <v>158</v>
      </c>
      <c r="E260" s="83">
        <v>1.7064849999999999E-2</v>
      </c>
      <c r="I260" s="83">
        <v>0</v>
      </c>
      <c r="J260" s="83">
        <v>0.43967674000000001</v>
      </c>
      <c r="K260" s="83">
        <v>0</v>
      </c>
      <c r="L260" s="83" t="s">
        <v>158</v>
      </c>
    </row>
    <row r="261" spans="1:12" s="83" customFormat="1" x14ac:dyDescent="0.25">
      <c r="A261" s="81">
        <v>44638</v>
      </c>
      <c r="B261" s="82">
        <v>0.41665509259259265</v>
      </c>
      <c r="C261" s="83" t="s">
        <v>188</v>
      </c>
      <c r="D261" s="83" t="s">
        <v>168</v>
      </c>
      <c r="E261" s="83">
        <v>0.12506671999999999</v>
      </c>
      <c r="I261" s="83">
        <v>0</v>
      </c>
      <c r="J261" s="83">
        <v>0.14052769000000001</v>
      </c>
      <c r="K261" s="83">
        <v>0</v>
      </c>
      <c r="L261" s="83" t="s">
        <v>168</v>
      </c>
    </row>
    <row r="262" spans="1:12" s="83" customFormat="1" x14ac:dyDescent="0.25">
      <c r="A262" s="81">
        <v>44638</v>
      </c>
      <c r="B262" s="82">
        <v>0.41665509259259265</v>
      </c>
      <c r="C262" s="83" t="s">
        <v>188</v>
      </c>
      <c r="D262" s="83" t="s">
        <v>158</v>
      </c>
      <c r="E262" s="83">
        <v>1.7070459999999999E-2</v>
      </c>
      <c r="I262" s="83">
        <v>0</v>
      </c>
      <c r="J262" s="83">
        <v>0.42996408000000003</v>
      </c>
      <c r="K262" s="83">
        <v>0</v>
      </c>
      <c r="L262" s="83" t="s">
        <v>158</v>
      </c>
    </row>
    <row r="263" spans="1:12" s="83" customFormat="1" x14ac:dyDescent="0.25">
      <c r="A263" s="81">
        <v>44639</v>
      </c>
      <c r="B263" s="82">
        <v>0.41665509259259265</v>
      </c>
      <c r="C263" s="83" t="s">
        <v>188</v>
      </c>
      <c r="D263" s="83" t="s">
        <v>168</v>
      </c>
      <c r="E263" s="83">
        <v>0.12508211999999999</v>
      </c>
      <c r="I263" s="83">
        <v>0</v>
      </c>
      <c r="J263" s="83">
        <v>0.14639492000000001</v>
      </c>
      <c r="K263" s="83">
        <v>0</v>
      </c>
      <c r="L263" s="83" t="s">
        <v>168</v>
      </c>
    </row>
    <row r="264" spans="1:12" s="83" customFormat="1" x14ac:dyDescent="0.25">
      <c r="A264" s="81">
        <v>44639</v>
      </c>
      <c r="B264" s="82">
        <v>0.41665509259259265</v>
      </c>
      <c r="C264" s="83" t="s">
        <v>188</v>
      </c>
      <c r="D264" s="83" t="s">
        <v>158</v>
      </c>
      <c r="E264" s="83">
        <v>1.7076069999999999E-2</v>
      </c>
      <c r="I264" s="83">
        <v>0</v>
      </c>
      <c r="J264" s="83">
        <v>0.44170966</v>
      </c>
      <c r="K264" s="83">
        <v>0</v>
      </c>
      <c r="L264" s="83" t="s">
        <v>158</v>
      </c>
    </row>
    <row r="265" spans="1:12" s="83" customFormat="1" x14ac:dyDescent="0.25">
      <c r="A265" s="81">
        <v>44640</v>
      </c>
      <c r="B265" s="82">
        <v>0.41665509259259265</v>
      </c>
      <c r="C265" s="83" t="s">
        <v>188</v>
      </c>
      <c r="D265" s="83" t="s">
        <v>168</v>
      </c>
      <c r="E265" s="83">
        <v>0.12509753000000001</v>
      </c>
      <c r="I265" s="83">
        <v>0</v>
      </c>
      <c r="J265" s="83">
        <v>0.15062749</v>
      </c>
      <c r="K265" s="83">
        <v>0</v>
      </c>
      <c r="L265" s="83" t="s">
        <v>168</v>
      </c>
    </row>
    <row r="266" spans="1:12" s="83" customFormat="1" x14ac:dyDescent="0.25">
      <c r="A266" s="81">
        <v>44640</v>
      </c>
      <c r="B266" s="82">
        <v>0.41665509259259265</v>
      </c>
      <c r="C266" s="83" t="s">
        <v>188</v>
      </c>
      <c r="D266" s="83" t="s">
        <v>158</v>
      </c>
      <c r="E266" s="83">
        <v>1.7081679999999998E-2</v>
      </c>
      <c r="I266" s="83">
        <v>0</v>
      </c>
      <c r="J266" s="83">
        <v>0.44185478</v>
      </c>
      <c r="K266" s="83">
        <v>0</v>
      </c>
      <c r="L266" s="83" t="s">
        <v>158</v>
      </c>
    </row>
    <row r="267" spans="1:12" s="83" customFormat="1" x14ac:dyDescent="0.25">
      <c r="A267" s="81">
        <v>44641</v>
      </c>
      <c r="B267" s="82">
        <v>0.41665509259259265</v>
      </c>
      <c r="C267" s="83" t="s">
        <v>188</v>
      </c>
      <c r="D267" s="83" t="s">
        <v>168</v>
      </c>
      <c r="E267" s="83">
        <v>0.12511295</v>
      </c>
      <c r="I267" s="83">
        <v>0</v>
      </c>
      <c r="J267" s="83">
        <v>0.14953034000000001</v>
      </c>
      <c r="K267" s="83">
        <v>0</v>
      </c>
      <c r="L267" s="83" t="s">
        <v>168</v>
      </c>
    </row>
    <row r="268" spans="1:12" s="83" customFormat="1" x14ac:dyDescent="0.25">
      <c r="A268" s="81">
        <v>44641</v>
      </c>
      <c r="B268" s="82">
        <v>0.41665509259259265</v>
      </c>
      <c r="C268" s="83" t="s">
        <v>188</v>
      </c>
      <c r="D268" s="83" t="s">
        <v>158</v>
      </c>
      <c r="E268" s="83">
        <v>1.7087290000000002E-2</v>
      </c>
      <c r="I268" s="83">
        <v>0</v>
      </c>
      <c r="J268" s="83">
        <v>0.43298006999999999</v>
      </c>
      <c r="K268" s="83">
        <v>0</v>
      </c>
      <c r="L268" s="83" t="s">
        <v>158</v>
      </c>
    </row>
    <row r="269" spans="1:12" s="83" customFormat="1" x14ac:dyDescent="0.25">
      <c r="A269" s="81">
        <v>44642</v>
      </c>
      <c r="B269" s="82">
        <v>0.41665509259259265</v>
      </c>
      <c r="C269" s="83" t="s">
        <v>188</v>
      </c>
      <c r="D269" s="83" t="s">
        <v>168</v>
      </c>
      <c r="E269" s="83">
        <v>0.12512835999999999</v>
      </c>
      <c r="I269" s="83">
        <v>0</v>
      </c>
      <c r="J269" s="83">
        <v>0.15512567999999999</v>
      </c>
      <c r="K269" s="83">
        <v>0</v>
      </c>
      <c r="L269" s="83" t="s">
        <v>168</v>
      </c>
    </row>
    <row r="270" spans="1:12" s="83" customFormat="1" x14ac:dyDescent="0.25">
      <c r="A270" s="81">
        <v>44642</v>
      </c>
      <c r="B270" s="82">
        <v>0.41665509259259265</v>
      </c>
      <c r="C270" s="83" t="s">
        <v>188</v>
      </c>
      <c r="D270" s="83" t="s">
        <v>158</v>
      </c>
      <c r="E270" s="83">
        <v>1.7092900000000001E-2</v>
      </c>
      <c r="I270" s="83">
        <v>0</v>
      </c>
      <c r="J270" s="83">
        <v>0.43490206999999997</v>
      </c>
      <c r="K270" s="83">
        <v>0</v>
      </c>
      <c r="L270" s="83" t="s">
        <v>158</v>
      </c>
    </row>
    <row r="271" spans="1:12" s="83" customFormat="1" x14ac:dyDescent="0.25">
      <c r="A271" s="81">
        <v>44643</v>
      </c>
      <c r="B271" s="82">
        <v>0.41665509259259265</v>
      </c>
      <c r="C271" s="83" t="s">
        <v>188</v>
      </c>
      <c r="D271" s="83" t="s">
        <v>168</v>
      </c>
      <c r="E271" s="83">
        <v>0.12514378000000001</v>
      </c>
      <c r="I271" s="83">
        <v>0</v>
      </c>
      <c r="J271" s="83">
        <v>0.16257390999999999</v>
      </c>
      <c r="K271" s="83">
        <v>0</v>
      </c>
      <c r="L271" s="83" t="s">
        <v>168</v>
      </c>
    </row>
    <row r="272" spans="1:12" s="83" customFormat="1" x14ac:dyDescent="0.25">
      <c r="A272" s="81">
        <v>44643</v>
      </c>
      <c r="B272" s="82">
        <v>0.41665509259259265</v>
      </c>
      <c r="C272" s="83" t="s">
        <v>188</v>
      </c>
      <c r="D272" s="83" t="s">
        <v>158</v>
      </c>
      <c r="E272" s="83">
        <v>1.7098519999999999E-2</v>
      </c>
      <c r="I272" s="83">
        <v>0</v>
      </c>
      <c r="J272" s="83">
        <v>0.45709177000000001</v>
      </c>
      <c r="K272" s="83">
        <v>0</v>
      </c>
      <c r="L272" s="83" t="s">
        <v>158</v>
      </c>
    </row>
    <row r="273" spans="1:12" s="83" customFormat="1" x14ac:dyDescent="0.25">
      <c r="A273" s="81">
        <v>44644</v>
      </c>
      <c r="B273" s="82">
        <v>0.41665509259259265</v>
      </c>
      <c r="C273" s="83" t="s">
        <v>188</v>
      </c>
      <c r="D273" s="83" t="s">
        <v>168</v>
      </c>
      <c r="E273" s="83">
        <v>0.1251592</v>
      </c>
      <c r="I273" s="83">
        <v>0</v>
      </c>
      <c r="J273" s="83">
        <v>0.18320929</v>
      </c>
      <c r="K273" s="83">
        <v>0</v>
      </c>
      <c r="L273" s="83" t="s">
        <v>168</v>
      </c>
    </row>
    <row r="274" spans="1:12" s="83" customFormat="1" x14ac:dyDescent="0.25">
      <c r="A274" s="81">
        <v>44644</v>
      </c>
      <c r="B274" s="82">
        <v>0.41665509259259265</v>
      </c>
      <c r="C274" s="83" t="s">
        <v>188</v>
      </c>
      <c r="D274" s="83" t="s">
        <v>158</v>
      </c>
      <c r="E274" s="83">
        <v>1.710414E-2</v>
      </c>
      <c r="I274" s="83">
        <v>0</v>
      </c>
      <c r="J274" s="83">
        <v>0.47669560999999999</v>
      </c>
      <c r="K274" s="83">
        <v>0</v>
      </c>
      <c r="L274" s="83" t="s">
        <v>158</v>
      </c>
    </row>
    <row r="275" spans="1:12" s="83" customFormat="1" x14ac:dyDescent="0.25">
      <c r="A275" s="81">
        <v>44645</v>
      </c>
      <c r="B275" s="82">
        <v>0.41665509259259265</v>
      </c>
      <c r="C275" s="83" t="s">
        <v>188</v>
      </c>
      <c r="D275" s="83" t="s">
        <v>168</v>
      </c>
      <c r="E275" s="83">
        <v>0.12517461999999999</v>
      </c>
      <c r="I275" s="83">
        <v>0</v>
      </c>
      <c r="J275" s="83">
        <v>0.18568353000000001</v>
      </c>
      <c r="K275" s="83">
        <v>0</v>
      </c>
      <c r="L275" s="83" t="s">
        <v>168</v>
      </c>
    </row>
    <row r="276" spans="1:12" s="83" customFormat="1" x14ac:dyDescent="0.25">
      <c r="A276" s="81">
        <v>44645</v>
      </c>
      <c r="B276" s="82">
        <v>0.41665509259259265</v>
      </c>
      <c r="C276" s="83" t="s">
        <v>188</v>
      </c>
      <c r="D276" s="83" t="s">
        <v>158</v>
      </c>
      <c r="E276" s="83">
        <v>1.7109760000000002E-2</v>
      </c>
      <c r="I276" s="83">
        <v>0</v>
      </c>
      <c r="J276" s="83">
        <v>0.48239214000000002</v>
      </c>
      <c r="K276" s="83">
        <v>0</v>
      </c>
      <c r="L276" s="83" t="s">
        <v>158</v>
      </c>
    </row>
    <row r="277" spans="1:12" s="83" customFormat="1" x14ac:dyDescent="0.25">
      <c r="A277" s="81">
        <v>44646</v>
      </c>
      <c r="B277" s="82">
        <v>0.41665509259259265</v>
      </c>
      <c r="C277" s="83" t="s">
        <v>188</v>
      </c>
      <c r="D277" s="83" t="s">
        <v>168</v>
      </c>
      <c r="E277" s="83">
        <v>0.12519004</v>
      </c>
      <c r="I277" s="83">
        <v>0</v>
      </c>
      <c r="J277" s="83">
        <v>0.18435125999999999</v>
      </c>
      <c r="K277" s="83">
        <v>0</v>
      </c>
      <c r="L277" s="83" t="s">
        <v>168</v>
      </c>
    </row>
    <row r="278" spans="1:12" s="83" customFormat="1" x14ac:dyDescent="0.25">
      <c r="A278" s="81">
        <v>44646</v>
      </c>
      <c r="B278" s="82">
        <v>0.41665509259259265</v>
      </c>
      <c r="C278" s="83" t="s">
        <v>188</v>
      </c>
      <c r="D278" s="83" t="s">
        <v>158</v>
      </c>
      <c r="E278" s="83">
        <v>1.7115379999999999E-2</v>
      </c>
      <c r="I278" s="83">
        <v>0</v>
      </c>
      <c r="J278" s="83">
        <v>0.47159995999999998</v>
      </c>
      <c r="K278" s="83">
        <v>0</v>
      </c>
      <c r="L278" s="83" t="s">
        <v>158</v>
      </c>
    </row>
    <row r="279" spans="1:12" s="83" customFormat="1" x14ac:dyDescent="0.25">
      <c r="A279" s="81">
        <v>44647</v>
      </c>
      <c r="B279" s="82">
        <v>0.41665509259259265</v>
      </c>
      <c r="C279" s="83" t="s">
        <v>188</v>
      </c>
      <c r="D279" s="83" t="s">
        <v>168</v>
      </c>
      <c r="E279" s="83">
        <v>0.12520545999999999</v>
      </c>
      <c r="I279" s="83">
        <v>0</v>
      </c>
      <c r="J279" s="83">
        <v>0.19181909</v>
      </c>
      <c r="K279" s="83">
        <v>0</v>
      </c>
      <c r="L279" s="83" t="s">
        <v>168</v>
      </c>
    </row>
    <row r="280" spans="1:12" s="83" customFormat="1" x14ac:dyDescent="0.25">
      <c r="A280" s="81">
        <v>44647</v>
      </c>
      <c r="B280" s="82">
        <v>0.41665509259259265</v>
      </c>
      <c r="C280" s="83" t="s">
        <v>188</v>
      </c>
      <c r="D280" s="83" t="s">
        <v>158</v>
      </c>
      <c r="E280" s="83">
        <v>1.7121000000000001E-2</v>
      </c>
      <c r="I280" s="83">
        <v>0</v>
      </c>
      <c r="J280" s="83">
        <v>0.47660791000000002</v>
      </c>
      <c r="K280" s="83">
        <v>0</v>
      </c>
      <c r="L280" s="83" t="s">
        <v>158</v>
      </c>
    </row>
    <row r="281" spans="1:12" s="83" customFormat="1" x14ac:dyDescent="0.25">
      <c r="A281" s="81">
        <v>44648</v>
      </c>
      <c r="B281" s="82">
        <v>0.41665509259259265</v>
      </c>
      <c r="C281" s="83" t="s">
        <v>188</v>
      </c>
      <c r="D281" s="83" t="s">
        <v>168</v>
      </c>
      <c r="E281" s="83">
        <v>0.12522089</v>
      </c>
      <c r="I281" s="83">
        <v>0</v>
      </c>
      <c r="J281" s="83">
        <v>0.19687371000000001</v>
      </c>
      <c r="K281" s="83">
        <v>0</v>
      </c>
      <c r="L281" s="83" t="s">
        <v>168</v>
      </c>
    </row>
    <row r="282" spans="1:12" s="83" customFormat="1" x14ac:dyDescent="0.25">
      <c r="A282" s="81">
        <v>44648</v>
      </c>
      <c r="B282" s="82">
        <v>0.41665509259259265</v>
      </c>
      <c r="C282" s="83" t="s">
        <v>188</v>
      </c>
      <c r="D282" s="83" t="s">
        <v>158</v>
      </c>
      <c r="E282" s="83">
        <v>1.712663E-2</v>
      </c>
      <c r="I282" s="83">
        <v>0</v>
      </c>
      <c r="J282" s="83">
        <v>0.51263188000000004</v>
      </c>
      <c r="K282" s="83">
        <v>0</v>
      </c>
      <c r="L282" s="83" t="s">
        <v>158</v>
      </c>
    </row>
    <row r="283" spans="1:12" s="83" customFormat="1" x14ac:dyDescent="0.25">
      <c r="A283" s="81">
        <v>44649</v>
      </c>
      <c r="B283" s="82">
        <v>0.41665509259259265</v>
      </c>
      <c r="C283" s="83" t="s">
        <v>188</v>
      </c>
      <c r="D283" s="83" t="s">
        <v>168</v>
      </c>
      <c r="E283" s="83">
        <v>0.12523630999999999</v>
      </c>
      <c r="I283" s="83">
        <v>0</v>
      </c>
      <c r="J283" s="83">
        <v>0.19890527999999999</v>
      </c>
      <c r="K283" s="83">
        <v>0</v>
      </c>
      <c r="L283" s="83" t="s">
        <v>168</v>
      </c>
    </row>
    <row r="284" spans="1:12" s="83" customFormat="1" x14ac:dyDescent="0.25">
      <c r="A284" s="81">
        <v>44649</v>
      </c>
      <c r="B284" s="82">
        <v>0.41665509259259265</v>
      </c>
      <c r="C284" s="83" t="s">
        <v>188</v>
      </c>
      <c r="D284" s="83" t="s">
        <v>158</v>
      </c>
      <c r="E284" s="83">
        <v>1.7132250000000002E-2</v>
      </c>
      <c r="I284" s="83">
        <v>0</v>
      </c>
      <c r="J284" s="83">
        <v>0.50904994999999997</v>
      </c>
      <c r="K284" s="83">
        <v>0</v>
      </c>
      <c r="L284" s="83" t="s">
        <v>158</v>
      </c>
    </row>
    <row r="285" spans="1:12" s="83" customFormat="1" x14ac:dyDescent="0.25">
      <c r="A285" s="81">
        <v>44650</v>
      </c>
      <c r="B285" s="82">
        <v>0.41665509259259265</v>
      </c>
      <c r="C285" s="83" t="s">
        <v>188</v>
      </c>
      <c r="D285" s="83" t="s">
        <v>168</v>
      </c>
      <c r="E285" s="83">
        <v>0.12525174</v>
      </c>
      <c r="I285" s="83">
        <v>0</v>
      </c>
      <c r="J285" s="83">
        <v>0.19732715000000001</v>
      </c>
      <c r="K285" s="83">
        <v>0</v>
      </c>
      <c r="L285" s="83" t="s">
        <v>168</v>
      </c>
    </row>
    <row r="286" spans="1:12" s="83" customFormat="1" x14ac:dyDescent="0.25">
      <c r="A286" s="81">
        <v>44650</v>
      </c>
      <c r="B286" s="82">
        <v>0.41665509259259265</v>
      </c>
      <c r="C286" s="83" t="s">
        <v>188</v>
      </c>
      <c r="D286" s="83" t="s">
        <v>158</v>
      </c>
      <c r="E286" s="83">
        <v>1.7137880000000001E-2</v>
      </c>
      <c r="I286" s="83">
        <v>0</v>
      </c>
      <c r="J286" s="83">
        <v>0.50829581000000001</v>
      </c>
      <c r="K286" s="83">
        <v>0</v>
      </c>
      <c r="L286" s="83" t="s">
        <v>158</v>
      </c>
    </row>
    <row r="287" spans="1:12" s="83" customFormat="1" x14ac:dyDescent="0.25">
      <c r="A287" s="81">
        <v>44651</v>
      </c>
      <c r="B287" s="82">
        <v>0.41665509259259265</v>
      </c>
      <c r="C287" s="83" t="s">
        <v>188</v>
      </c>
      <c r="D287" s="83" t="s">
        <v>168</v>
      </c>
      <c r="E287" s="83">
        <v>0.12526718000000001</v>
      </c>
      <c r="I287" s="83">
        <v>0</v>
      </c>
      <c r="J287" s="83">
        <v>0.19846011</v>
      </c>
      <c r="K287" s="83">
        <v>0</v>
      </c>
      <c r="L287" s="83" t="s">
        <v>168</v>
      </c>
    </row>
    <row r="288" spans="1:12" s="83" customFormat="1" x14ac:dyDescent="0.25">
      <c r="A288" s="81">
        <v>44651</v>
      </c>
      <c r="B288" s="82">
        <v>0.41665509259259265</v>
      </c>
      <c r="C288" s="83" t="s">
        <v>188</v>
      </c>
      <c r="D288" s="83" t="s">
        <v>158</v>
      </c>
      <c r="E288" s="83">
        <v>1.7143510000000001E-2</v>
      </c>
      <c r="I288" s="83">
        <v>0</v>
      </c>
      <c r="J288" s="83">
        <v>0.51599896999999995</v>
      </c>
      <c r="K288" s="83">
        <v>0</v>
      </c>
      <c r="L288" s="83" t="s">
        <v>158</v>
      </c>
    </row>
    <row r="289" spans="1:12" s="83" customFormat="1" x14ac:dyDescent="0.25">
      <c r="A289" s="81">
        <v>44652</v>
      </c>
      <c r="B289" s="82">
        <v>0.41665509259259265</v>
      </c>
      <c r="C289" s="83" t="s">
        <v>188</v>
      </c>
      <c r="D289" s="83" t="s">
        <v>168</v>
      </c>
      <c r="E289" s="83">
        <v>0.12528260999999999</v>
      </c>
      <c r="I289" s="83">
        <v>0</v>
      </c>
      <c r="J289" s="83">
        <v>0.19143205999999999</v>
      </c>
      <c r="K289" s="83">
        <v>0</v>
      </c>
      <c r="L289" s="83" t="s">
        <v>168</v>
      </c>
    </row>
    <row r="290" spans="1:12" s="83" customFormat="1" x14ac:dyDescent="0.25">
      <c r="A290" s="81">
        <v>44652</v>
      </c>
      <c r="B290" s="82">
        <v>0.41665509259259265</v>
      </c>
      <c r="C290" s="83" t="s">
        <v>188</v>
      </c>
      <c r="D290" s="83" t="s">
        <v>158</v>
      </c>
      <c r="E290" s="83">
        <v>1.714914E-2</v>
      </c>
      <c r="I290" s="83">
        <v>0</v>
      </c>
      <c r="J290" s="83">
        <v>0.49208698000000001</v>
      </c>
      <c r="K290" s="83">
        <v>0</v>
      </c>
      <c r="L290" s="83" t="s">
        <v>158</v>
      </c>
    </row>
    <row r="291" spans="1:12" s="83" customFormat="1" x14ac:dyDescent="0.25">
      <c r="A291" s="81">
        <v>44653</v>
      </c>
      <c r="B291" s="82">
        <v>0.41665509259259265</v>
      </c>
      <c r="C291" s="83" t="s">
        <v>188</v>
      </c>
      <c r="D291" s="83" t="s">
        <v>168</v>
      </c>
      <c r="E291" s="83">
        <v>0.12529804</v>
      </c>
      <c r="I291" s="83">
        <v>0</v>
      </c>
      <c r="J291" s="83">
        <v>0.19812371000000001</v>
      </c>
      <c r="K291" s="83">
        <v>0</v>
      </c>
      <c r="L291" s="83" t="s">
        <v>168</v>
      </c>
    </row>
    <row r="292" spans="1:12" s="83" customFormat="1" x14ac:dyDescent="0.25">
      <c r="A292" s="81">
        <v>44653</v>
      </c>
      <c r="B292" s="82">
        <v>0.41665509259259265</v>
      </c>
      <c r="C292" s="83" t="s">
        <v>188</v>
      </c>
      <c r="D292" s="83" t="s">
        <v>158</v>
      </c>
      <c r="E292" s="83">
        <v>1.7154780000000001E-2</v>
      </c>
      <c r="I292" s="83">
        <v>0</v>
      </c>
      <c r="J292" s="83">
        <v>0.51402250000000005</v>
      </c>
      <c r="K292" s="83">
        <v>0</v>
      </c>
      <c r="L292" s="83" t="s">
        <v>158</v>
      </c>
    </row>
    <row r="293" spans="1:12" s="83" customFormat="1" x14ac:dyDescent="0.25">
      <c r="A293" s="81">
        <v>44654</v>
      </c>
      <c r="B293" s="82">
        <v>0.41665509259259265</v>
      </c>
      <c r="C293" s="83" t="s">
        <v>188</v>
      </c>
      <c r="D293" s="83" t="s">
        <v>168</v>
      </c>
      <c r="E293" s="83">
        <v>0.12531348</v>
      </c>
      <c r="I293" s="83">
        <v>0</v>
      </c>
      <c r="J293" s="83">
        <v>0.19380240000000001</v>
      </c>
      <c r="K293" s="83">
        <v>0</v>
      </c>
      <c r="L293" s="83" t="s">
        <v>168</v>
      </c>
    </row>
    <row r="294" spans="1:12" s="83" customFormat="1" x14ac:dyDescent="0.25">
      <c r="A294" s="81">
        <v>44654</v>
      </c>
      <c r="B294" s="82">
        <v>0.41665509259259265</v>
      </c>
      <c r="C294" s="83" t="s">
        <v>188</v>
      </c>
      <c r="D294" s="83" t="s">
        <v>158</v>
      </c>
      <c r="E294" s="83">
        <v>1.7160410000000001E-2</v>
      </c>
      <c r="I294" s="83">
        <v>0</v>
      </c>
      <c r="J294" s="83">
        <v>0.52472010999999996</v>
      </c>
      <c r="K294" s="83">
        <v>0</v>
      </c>
      <c r="L294" s="83" t="s">
        <v>158</v>
      </c>
    </row>
    <row r="295" spans="1:12" s="83" customFormat="1" x14ac:dyDescent="0.25">
      <c r="A295" s="81">
        <v>44655</v>
      </c>
      <c r="B295" s="82">
        <v>0.41665509259259265</v>
      </c>
      <c r="C295" s="83" t="s">
        <v>188</v>
      </c>
      <c r="D295" s="83" t="s">
        <v>168</v>
      </c>
      <c r="E295" s="83">
        <v>0.12532892000000001</v>
      </c>
      <c r="I295" s="83">
        <v>0</v>
      </c>
      <c r="J295" s="83">
        <v>0.19498503</v>
      </c>
      <c r="K295" s="83">
        <v>0</v>
      </c>
      <c r="L295" s="83" t="s">
        <v>168</v>
      </c>
    </row>
    <row r="296" spans="1:12" s="83" customFormat="1" x14ac:dyDescent="0.25">
      <c r="A296" s="81">
        <v>44655</v>
      </c>
      <c r="B296" s="82">
        <v>0.41665509259259265</v>
      </c>
      <c r="C296" s="83" t="s">
        <v>188</v>
      </c>
      <c r="D296" s="83" t="s">
        <v>158</v>
      </c>
      <c r="E296" s="83">
        <v>1.7166049999999999E-2</v>
      </c>
      <c r="I296" s="83">
        <v>0</v>
      </c>
      <c r="J296" s="83">
        <v>0.52317731999999995</v>
      </c>
      <c r="K296" s="83">
        <v>0</v>
      </c>
      <c r="L296" s="83" t="s">
        <v>158</v>
      </c>
    </row>
    <row r="297" spans="1:12" s="83" customFormat="1" x14ac:dyDescent="0.25">
      <c r="A297" s="81">
        <v>44656</v>
      </c>
      <c r="B297" s="82">
        <v>0.41665509259259265</v>
      </c>
      <c r="C297" s="83" t="s">
        <v>188</v>
      </c>
      <c r="D297" s="83" t="s">
        <v>168</v>
      </c>
      <c r="E297" s="83">
        <v>0.12534435999999999</v>
      </c>
      <c r="I297" s="83">
        <v>0</v>
      </c>
      <c r="J297" s="83">
        <v>0.20123885999999999</v>
      </c>
      <c r="K297" s="83">
        <v>0</v>
      </c>
      <c r="L297" s="83" t="s">
        <v>168</v>
      </c>
    </row>
    <row r="298" spans="1:12" s="83" customFormat="1" x14ac:dyDescent="0.25">
      <c r="A298" s="81">
        <v>44656</v>
      </c>
      <c r="B298" s="82">
        <v>0.41665509259259265</v>
      </c>
      <c r="C298" s="83" t="s">
        <v>188</v>
      </c>
      <c r="D298" s="83" t="s">
        <v>158</v>
      </c>
      <c r="E298" s="83">
        <v>1.717169E-2</v>
      </c>
      <c r="I298" s="83">
        <v>0</v>
      </c>
      <c r="J298" s="83">
        <v>0.52287925999999996</v>
      </c>
      <c r="K298" s="83">
        <v>0</v>
      </c>
      <c r="L298" s="83" t="s">
        <v>158</v>
      </c>
    </row>
    <row r="299" spans="1:12" s="83" customFormat="1" x14ac:dyDescent="0.25">
      <c r="A299" s="81">
        <v>44657</v>
      </c>
      <c r="B299" s="82">
        <v>0.41665509259259265</v>
      </c>
      <c r="C299" s="83" t="s">
        <v>188</v>
      </c>
      <c r="D299" s="83" t="s">
        <v>168</v>
      </c>
      <c r="E299" s="83">
        <v>0.12535979999999999</v>
      </c>
      <c r="I299" s="83">
        <v>0</v>
      </c>
      <c r="J299" s="83">
        <v>0.19052806999999999</v>
      </c>
      <c r="K299" s="83">
        <v>0</v>
      </c>
      <c r="L299" s="83" t="s">
        <v>168</v>
      </c>
    </row>
    <row r="300" spans="1:12" s="83" customFormat="1" x14ac:dyDescent="0.25">
      <c r="A300" s="81">
        <v>44657</v>
      </c>
      <c r="B300" s="82">
        <v>0.41665509259259265</v>
      </c>
      <c r="C300" s="83" t="s">
        <v>188</v>
      </c>
      <c r="D300" s="83" t="s">
        <v>158</v>
      </c>
      <c r="E300" s="83">
        <v>1.7177330000000001E-2</v>
      </c>
      <c r="I300" s="83">
        <v>0</v>
      </c>
      <c r="J300" s="83">
        <v>0.48465179000000003</v>
      </c>
      <c r="K300" s="83">
        <v>0</v>
      </c>
      <c r="L300" s="83" t="s">
        <v>158</v>
      </c>
    </row>
    <row r="301" spans="1:12" s="83" customFormat="1" x14ac:dyDescent="0.25">
      <c r="A301" s="81">
        <v>44658</v>
      </c>
      <c r="B301" s="82">
        <v>0.41665509259259265</v>
      </c>
      <c r="C301" s="83" t="s">
        <v>188</v>
      </c>
      <c r="D301" s="83" t="s">
        <v>168</v>
      </c>
      <c r="E301" s="83">
        <v>0.12537524999999999</v>
      </c>
      <c r="I301" s="83">
        <v>0</v>
      </c>
      <c r="J301" s="83">
        <v>0.17621369000000001</v>
      </c>
      <c r="K301" s="83">
        <v>0</v>
      </c>
      <c r="L301" s="83" t="s">
        <v>168</v>
      </c>
    </row>
    <row r="302" spans="1:12" s="83" customFormat="1" x14ac:dyDescent="0.25">
      <c r="A302" s="81">
        <v>44658</v>
      </c>
      <c r="B302" s="82">
        <v>0.41665509259259265</v>
      </c>
      <c r="C302" s="83" t="s">
        <v>188</v>
      </c>
      <c r="D302" s="83" t="s">
        <v>158</v>
      </c>
      <c r="E302" s="83">
        <v>1.718298E-2</v>
      </c>
      <c r="I302" s="83">
        <v>0</v>
      </c>
      <c r="J302" s="83">
        <v>0.45231466999999997</v>
      </c>
      <c r="K302" s="83">
        <v>0</v>
      </c>
      <c r="L302" s="83" t="s">
        <v>158</v>
      </c>
    </row>
    <row r="303" spans="1:12" s="83" customFormat="1" x14ac:dyDescent="0.25">
      <c r="A303" s="81">
        <v>44659</v>
      </c>
      <c r="B303" s="82">
        <v>0.41665509259259265</v>
      </c>
      <c r="C303" s="83" t="s">
        <v>188</v>
      </c>
      <c r="D303" s="83" t="s">
        <v>168</v>
      </c>
      <c r="E303" s="83">
        <v>0.12539069999999999</v>
      </c>
      <c r="I303" s="83">
        <v>0</v>
      </c>
      <c r="J303" s="83">
        <v>0.18203968000000001</v>
      </c>
      <c r="K303" s="83">
        <v>0</v>
      </c>
      <c r="L303" s="83" t="s">
        <v>168</v>
      </c>
    </row>
    <row r="304" spans="1:12" s="83" customFormat="1" x14ac:dyDescent="0.25">
      <c r="A304" s="81">
        <v>44659</v>
      </c>
      <c r="B304" s="82">
        <v>0.41665509259259265</v>
      </c>
      <c r="C304" s="83" t="s">
        <v>188</v>
      </c>
      <c r="D304" s="83" t="s">
        <v>158</v>
      </c>
      <c r="E304" s="83">
        <v>1.7188620000000002E-2</v>
      </c>
      <c r="I304" s="83">
        <v>0</v>
      </c>
      <c r="J304" s="83">
        <v>0.46959495000000001</v>
      </c>
      <c r="K304" s="83">
        <v>0</v>
      </c>
      <c r="L304" s="83" t="s">
        <v>158</v>
      </c>
    </row>
    <row r="305" spans="1:12" s="83" customFormat="1" x14ac:dyDescent="0.25">
      <c r="A305" s="81">
        <v>44660</v>
      </c>
      <c r="B305" s="82">
        <v>0.41665509259259265</v>
      </c>
      <c r="C305" s="83" t="s">
        <v>188</v>
      </c>
      <c r="D305" s="83" t="s">
        <v>168</v>
      </c>
      <c r="E305" s="83">
        <v>0.12540614</v>
      </c>
      <c r="I305" s="83">
        <v>0</v>
      </c>
      <c r="J305" s="83">
        <v>0.17497051</v>
      </c>
      <c r="K305" s="83">
        <v>0</v>
      </c>
      <c r="L305" s="83" t="s">
        <v>168</v>
      </c>
    </row>
    <row r="306" spans="1:12" s="83" customFormat="1" x14ac:dyDescent="0.25">
      <c r="A306" s="81">
        <v>44660</v>
      </c>
      <c r="B306" s="82">
        <v>0.41665509259259265</v>
      </c>
      <c r="C306" s="83" t="s">
        <v>188</v>
      </c>
      <c r="D306" s="83" t="s">
        <v>158</v>
      </c>
      <c r="E306" s="83">
        <v>1.7194270000000001E-2</v>
      </c>
      <c r="I306" s="83">
        <v>0</v>
      </c>
      <c r="J306" s="83">
        <v>0.45404231</v>
      </c>
      <c r="K306" s="83">
        <v>0</v>
      </c>
      <c r="L306" s="83" t="s">
        <v>158</v>
      </c>
    </row>
    <row r="307" spans="1:12" s="83" customFormat="1" x14ac:dyDescent="0.25">
      <c r="A307" s="81">
        <v>44661</v>
      </c>
      <c r="B307" s="82">
        <v>0.41665509259259265</v>
      </c>
      <c r="C307" s="83" t="s">
        <v>188</v>
      </c>
      <c r="D307" s="83" t="s">
        <v>168</v>
      </c>
      <c r="E307" s="83">
        <v>0.12542159</v>
      </c>
      <c r="I307" s="83">
        <v>0</v>
      </c>
      <c r="J307" s="83">
        <v>0.17516056999999999</v>
      </c>
      <c r="K307" s="83">
        <v>0</v>
      </c>
      <c r="L307" s="83" t="s">
        <v>168</v>
      </c>
    </row>
    <row r="308" spans="1:12" s="83" customFormat="1" x14ac:dyDescent="0.25">
      <c r="A308" s="81">
        <v>44661</v>
      </c>
      <c r="B308" s="82">
        <v>0.41665509259259265</v>
      </c>
      <c r="C308" s="83" t="s">
        <v>188</v>
      </c>
      <c r="D308" s="83" t="s">
        <v>158</v>
      </c>
      <c r="E308" s="83">
        <v>1.719992E-2</v>
      </c>
      <c r="I308" s="83">
        <v>0</v>
      </c>
      <c r="J308" s="83">
        <v>0.45465364000000003</v>
      </c>
      <c r="K308" s="83">
        <v>0</v>
      </c>
      <c r="L308" s="83" t="s">
        <v>158</v>
      </c>
    </row>
    <row r="309" spans="1:12" s="83" customFormat="1" x14ac:dyDescent="0.25">
      <c r="A309" s="81">
        <v>44662</v>
      </c>
      <c r="B309" s="82">
        <v>0.41665509259259265</v>
      </c>
      <c r="C309" s="83" t="s">
        <v>188</v>
      </c>
      <c r="D309" s="83" t="s">
        <v>168</v>
      </c>
      <c r="E309" s="83">
        <v>0.12543704999999999</v>
      </c>
      <c r="I309" s="83">
        <v>0</v>
      </c>
      <c r="J309" s="83">
        <v>0.17254301999999999</v>
      </c>
      <c r="K309" s="83">
        <v>0</v>
      </c>
      <c r="L309" s="83" t="s">
        <v>168</v>
      </c>
    </row>
    <row r="310" spans="1:12" s="83" customFormat="1" x14ac:dyDescent="0.25">
      <c r="A310" s="81">
        <v>44662</v>
      </c>
      <c r="B310" s="82">
        <v>0.41665509259259265</v>
      </c>
      <c r="C310" s="83" t="s">
        <v>188</v>
      </c>
      <c r="D310" s="83" t="s">
        <v>158</v>
      </c>
      <c r="E310" s="83">
        <v>1.720557E-2</v>
      </c>
      <c r="I310" s="83">
        <v>0</v>
      </c>
      <c r="J310" s="83">
        <v>0.44480493999999998</v>
      </c>
      <c r="K310" s="83">
        <v>0</v>
      </c>
      <c r="L310" s="83" t="s">
        <v>158</v>
      </c>
    </row>
    <row r="311" spans="1:12" s="83" customFormat="1" x14ac:dyDescent="0.25">
      <c r="A311" s="81">
        <v>44663</v>
      </c>
      <c r="B311" s="82">
        <v>0.41665509259259265</v>
      </c>
      <c r="C311" s="83" t="s">
        <v>188</v>
      </c>
      <c r="D311" s="83" t="s">
        <v>168</v>
      </c>
      <c r="E311" s="83">
        <v>0.12545249999999999</v>
      </c>
      <c r="I311" s="83">
        <v>0</v>
      </c>
      <c r="J311" s="83">
        <v>0.15683029000000001</v>
      </c>
      <c r="K311" s="83">
        <v>0</v>
      </c>
      <c r="L311" s="83" t="s">
        <v>168</v>
      </c>
    </row>
    <row r="312" spans="1:12" s="83" customFormat="1" x14ac:dyDescent="0.25">
      <c r="A312" s="81">
        <v>44663</v>
      </c>
      <c r="B312" s="82">
        <v>0.41665509259259265</v>
      </c>
      <c r="C312" s="83" t="s">
        <v>188</v>
      </c>
      <c r="D312" s="83" t="s">
        <v>158</v>
      </c>
      <c r="E312" s="83">
        <v>1.7211219999999999E-2</v>
      </c>
      <c r="I312" s="83">
        <v>0</v>
      </c>
      <c r="J312" s="83">
        <v>0.40400338000000002</v>
      </c>
      <c r="K312" s="83">
        <v>0</v>
      </c>
      <c r="L312" s="83" t="s">
        <v>158</v>
      </c>
    </row>
    <row r="313" spans="1:12" s="83" customFormat="1" x14ac:dyDescent="0.25">
      <c r="A313" s="81">
        <v>44664</v>
      </c>
      <c r="B313" s="82">
        <v>0.41665509259259265</v>
      </c>
      <c r="C313" s="83" t="s">
        <v>188</v>
      </c>
      <c r="D313" s="83" t="s">
        <v>168</v>
      </c>
      <c r="E313" s="83">
        <v>0.12546795999999999</v>
      </c>
      <c r="I313" s="83">
        <v>0</v>
      </c>
      <c r="J313" s="83">
        <v>0.15950212</v>
      </c>
      <c r="K313" s="83">
        <v>0</v>
      </c>
      <c r="L313" s="83" t="s">
        <v>168</v>
      </c>
    </row>
    <row r="314" spans="1:12" s="83" customFormat="1" x14ac:dyDescent="0.25">
      <c r="A314" s="81">
        <v>44664</v>
      </c>
      <c r="B314" s="82">
        <v>0.41665509259259265</v>
      </c>
      <c r="C314" s="83" t="s">
        <v>188</v>
      </c>
      <c r="D314" s="83" t="s">
        <v>158</v>
      </c>
      <c r="E314" s="83">
        <v>1.721688E-2</v>
      </c>
      <c r="I314" s="83">
        <v>0</v>
      </c>
      <c r="J314" s="83">
        <v>0.40695453999999998</v>
      </c>
      <c r="K314" s="83">
        <v>0</v>
      </c>
      <c r="L314" s="83" t="s">
        <v>158</v>
      </c>
    </row>
    <row r="315" spans="1:12" s="83" customFormat="1" x14ac:dyDescent="0.25">
      <c r="A315" s="81">
        <v>44665</v>
      </c>
      <c r="B315" s="82">
        <v>0.41665509259259265</v>
      </c>
      <c r="C315" s="83" t="s">
        <v>188</v>
      </c>
      <c r="D315" s="83" t="s">
        <v>168</v>
      </c>
      <c r="E315" s="83">
        <v>0.12548342000000001</v>
      </c>
      <c r="I315" s="83">
        <v>0</v>
      </c>
      <c r="J315" s="83">
        <v>0.16371118000000001</v>
      </c>
      <c r="K315" s="83">
        <v>0</v>
      </c>
      <c r="L315" s="83" t="s">
        <v>168</v>
      </c>
    </row>
    <row r="316" spans="1:12" s="83" customFormat="1" x14ac:dyDescent="0.25">
      <c r="A316" s="81">
        <v>44665</v>
      </c>
      <c r="B316" s="82">
        <v>0.41665509259259265</v>
      </c>
      <c r="C316" s="83" t="s">
        <v>188</v>
      </c>
      <c r="D316" s="83" t="s">
        <v>158</v>
      </c>
      <c r="E316" s="83">
        <v>1.722253E-2</v>
      </c>
      <c r="I316" s="83">
        <v>0</v>
      </c>
      <c r="J316" s="83">
        <v>0.42295221999999999</v>
      </c>
      <c r="K316" s="83">
        <v>0</v>
      </c>
      <c r="L316" s="83" t="s">
        <v>158</v>
      </c>
    </row>
    <row r="317" spans="1:12" s="83" customFormat="1" x14ac:dyDescent="0.25">
      <c r="A317" s="81">
        <v>44666</v>
      </c>
      <c r="B317" s="82">
        <v>0.41665509259259265</v>
      </c>
      <c r="C317" s="83" t="s">
        <v>188</v>
      </c>
      <c r="D317" s="83" t="s">
        <v>168</v>
      </c>
      <c r="E317" s="83">
        <v>0.12549888000000001</v>
      </c>
      <c r="I317" s="83">
        <v>0</v>
      </c>
      <c r="J317" s="83">
        <v>0.15825259</v>
      </c>
      <c r="K317" s="83">
        <v>0</v>
      </c>
      <c r="L317" s="83" t="s">
        <v>168</v>
      </c>
    </row>
    <row r="318" spans="1:12" s="83" customFormat="1" x14ac:dyDescent="0.25">
      <c r="A318" s="81">
        <v>44666</v>
      </c>
      <c r="B318" s="82">
        <v>0.41665509259259265</v>
      </c>
      <c r="C318" s="83" t="s">
        <v>188</v>
      </c>
      <c r="D318" s="83" t="s">
        <v>158</v>
      </c>
      <c r="E318" s="83">
        <v>1.7228190000000001E-2</v>
      </c>
      <c r="I318" s="83">
        <v>0</v>
      </c>
      <c r="J318" s="83">
        <v>0.41508968000000002</v>
      </c>
      <c r="K318" s="83">
        <v>0</v>
      </c>
      <c r="L318" s="83" t="s">
        <v>158</v>
      </c>
    </row>
    <row r="319" spans="1:12" s="83" customFormat="1" x14ac:dyDescent="0.25">
      <c r="A319" s="81">
        <v>44667</v>
      </c>
      <c r="B319" s="82">
        <v>0.41665509259259265</v>
      </c>
      <c r="C319" s="83" t="s">
        <v>188</v>
      </c>
      <c r="D319" s="83" t="s">
        <v>168</v>
      </c>
      <c r="E319" s="83">
        <v>0.12551434</v>
      </c>
      <c r="I319" s="83">
        <v>0</v>
      </c>
      <c r="J319" s="83">
        <v>0.16220005000000001</v>
      </c>
      <c r="K319" s="83">
        <v>0</v>
      </c>
      <c r="L319" s="83" t="s">
        <v>168</v>
      </c>
    </row>
    <row r="320" spans="1:12" s="83" customFormat="1" x14ac:dyDescent="0.25">
      <c r="A320" s="81">
        <v>44667</v>
      </c>
      <c r="B320" s="82">
        <v>0.41665509259259265</v>
      </c>
      <c r="C320" s="83" t="s">
        <v>188</v>
      </c>
      <c r="D320" s="83" t="s">
        <v>158</v>
      </c>
      <c r="E320" s="83">
        <v>1.7233849999999998E-2</v>
      </c>
      <c r="I320" s="83">
        <v>0</v>
      </c>
      <c r="J320" s="83">
        <v>0.42828873000000001</v>
      </c>
      <c r="K320" s="83">
        <v>0</v>
      </c>
      <c r="L320" s="83" t="s">
        <v>158</v>
      </c>
    </row>
    <row r="321" spans="1:12" s="83" customFormat="1" x14ac:dyDescent="0.25">
      <c r="A321" s="81">
        <v>44668</v>
      </c>
      <c r="B321" s="82">
        <v>0.41665509259259265</v>
      </c>
      <c r="C321" s="83" t="s">
        <v>188</v>
      </c>
      <c r="D321" s="83" t="s">
        <v>168</v>
      </c>
      <c r="E321" s="83">
        <v>0.1255298</v>
      </c>
      <c r="I321" s="83">
        <v>0</v>
      </c>
      <c r="J321" s="83">
        <v>0.16137116000000001</v>
      </c>
      <c r="K321" s="83">
        <v>0</v>
      </c>
      <c r="L321" s="83" t="s">
        <v>168</v>
      </c>
    </row>
    <row r="322" spans="1:12" s="83" customFormat="1" x14ac:dyDescent="0.25">
      <c r="A322" s="81">
        <v>44668</v>
      </c>
      <c r="B322" s="82">
        <v>0.41665509259259265</v>
      </c>
      <c r="C322" s="83" t="s">
        <v>188</v>
      </c>
      <c r="D322" s="83" t="s">
        <v>158</v>
      </c>
      <c r="E322" s="83">
        <v>1.723951E-2</v>
      </c>
      <c r="I322" s="83">
        <v>0</v>
      </c>
      <c r="J322" s="83">
        <v>0.43752264000000002</v>
      </c>
      <c r="K322" s="83">
        <v>0</v>
      </c>
      <c r="L322" s="83" t="s">
        <v>158</v>
      </c>
    </row>
    <row r="323" spans="1:12" s="83" customFormat="1" x14ac:dyDescent="0.25">
      <c r="A323" s="81">
        <v>44669</v>
      </c>
      <c r="B323" s="82">
        <v>0.41665509259259265</v>
      </c>
      <c r="C323" s="83" t="s">
        <v>188</v>
      </c>
      <c r="D323" s="83" t="s">
        <v>168</v>
      </c>
      <c r="E323" s="83">
        <v>0.12554526999999999</v>
      </c>
      <c r="I323" s="83">
        <v>0</v>
      </c>
      <c r="J323" s="83">
        <v>0.15658327</v>
      </c>
      <c r="K323" s="83">
        <v>0</v>
      </c>
      <c r="L323" s="83" t="s">
        <v>168</v>
      </c>
    </row>
    <row r="324" spans="1:12" s="83" customFormat="1" x14ac:dyDescent="0.25">
      <c r="A324" s="81">
        <v>44669</v>
      </c>
      <c r="B324" s="82">
        <v>0.41665509259259265</v>
      </c>
      <c r="C324" s="83" t="s">
        <v>188</v>
      </c>
      <c r="D324" s="83" t="s">
        <v>158</v>
      </c>
      <c r="E324" s="83">
        <v>1.7245179999999999E-2</v>
      </c>
      <c r="I324" s="83">
        <v>0</v>
      </c>
      <c r="J324" s="83">
        <v>0.41712945000000001</v>
      </c>
      <c r="K324" s="83">
        <v>0</v>
      </c>
      <c r="L324" s="83" t="s">
        <v>158</v>
      </c>
    </row>
    <row r="325" spans="1:12" s="83" customFormat="1" x14ac:dyDescent="0.25">
      <c r="A325" s="81">
        <v>44670</v>
      </c>
      <c r="B325" s="82">
        <v>0.41665509259259265</v>
      </c>
      <c r="C325" s="83" t="s">
        <v>188</v>
      </c>
      <c r="D325" s="83" t="s">
        <v>168</v>
      </c>
      <c r="E325" s="83">
        <v>0.12556073000000001</v>
      </c>
      <c r="I325" s="83">
        <v>0</v>
      </c>
      <c r="J325" s="83">
        <v>0.16067567999999999</v>
      </c>
      <c r="K325" s="83">
        <v>0</v>
      </c>
      <c r="L325" s="83" t="s">
        <v>168</v>
      </c>
    </row>
    <row r="326" spans="1:12" s="83" customFormat="1" x14ac:dyDescent="0.25">
      <c r="A326" s="81">
        <v>44670</v>
      </c>
      <c r="B326" s="82">
        <v>0.41665509259259265</v>
      </c>
      <c r="C326" s="83" t="s">
        <v>188</v>
      </c>
      <c r="D326" s="83" t="s">
        <v>158</v>
      </c>
      <c r="E326" s="83">
        <v>1.725084E-2</v>
      </c>
      <c r="I326" s="83">
        <v>0</v>
      </c>
      <c r="J326" s="83">
        <v>0.42607425999999998</v>
      </c>
      <c r="K326" s="83">
        <v>0</v>
      </c>
      <c r="L326" s="83" t="s">
        <v>158</v>
      </c>
    </row>
    <row r="327" spans="1:12" s="83" customFormat="1" x14ac:dyDescent="0.25">
      <c r="A327" s="81">
        <v>44671</v>
      </c>
      <c r="B327" s="82">
        <v>0.41665509259259265</v>
      </c>
      <c r="C327" s="83" t="s">
        <v>188</v>
      </c>
      <c r="D327" s="83" t="s">
        <v>168</v>
      </c>
      <c r="E327" s="83">
        <v>0.1255762</v>
      </c>
      <c r="I327" s="83">
        <v>0</v>
      </c>
      <c r="J327" s="83">
        <v>0.16000391999999999</v>
      </c>
      <c r="K327" s="83">
        <v>0</v>
      </c>
      <c r="L327" s="83" t="s">
        <v>168</v>
      </c>
    </row>
    <row r="328" spans="1:12" s="83" customFormat="1" x14ac:dyDescent="0.25">
      <c r="A328" s="81">
        <v>44671</v>
      </c>
      <c r="B328" s="82">
        <v>0.41665509259259265</v>
      </c>
      <c r="C328" s="83" t="s">
        <v>188</v>
      </c>
      <c r="D328" s="83" t="s">
        <v>158</v>
      </c>
      <c r="E328" s="83">
        <v>1.7256509999999999E-2</v>
      </c>
      <c r="I328" s="83">
        <v>0</v>
      </c>
      <c r="J328" s="83">
        <v>0.43590631000000002</v>
      </c>
      <c r="K328" s="83">
        <v>0</v>
      </c>
      <c r="L328" s="83" t="s">
        <v>158</v>
      </c>
    </row>
    <row r="329" spans="1:12" s="83" customFormat="1" x14ac:dyDescent="0.25">
      <c r="A329" s="81">
        <v>44672</v>
      </c>
      <c r="B329" s="82">
        <v>0.41665509259259265</v>
      </c>
      <c r="C329" s="83" t="s">
        <v>188</v>
      </c>
      <c r="D329" s="83" t="s">
        <v>168</v>
      </c>
      <c r="E329" s="83">
        <v>0.12559166999999999</v>
      </c>
      <c r="I329" s="83">
        <v>0</v>
      </c>
      <c r="J329" s="83">
        <v>0.15929999</v>
      </c>
      <c r="K329" s="83">
        <v>0</v>
      </c>
      <c r="L329" s="83" t="s">
        <v>168</v>
      </c>
    </row>
    <row r="330" spans="1:12" s="83" customFormat="1" x14ac:dyDescent="0.25">
      <c r="A330" s="81">
        <v>44672</v>
      </c>
      <c r="B330" s="82">
        <v>0.41665509259259265</v>
      </c>
      <c r="C330" s="83" t="s">
        <v>188</v>
      </c>
      <c r="D330" s="83" t="s">
        <v>158</v>
      </c>
      <c r="E330" s="83">
        <v>1.7262179999999998E-2</v>
      </c>
      <c r="I330" s="83">
        <v>0</v>
      </c>
      <c r="J330" s="83">
        <v>0.44531105999999998</v>
      </c>
      <c r="K330" s="83">
        <v>0</v>
      </c>
      <c r="L330" s="83" t="s">
        <v>158</v>
      </c>
    </row>
    <row r="331" spans="1:12" s="83" customFormat="1" x14ac:dyDescent="0.25">
      <c r="A331" s="81">
        <v>44673</v>
      </c>
      <c r="B331" s="82">
        <v>0.41665509259259265</v>
      </c>
      <c r="C331" s="83" t="s">
        <v>188</v>
      </c>
      <c r="D331" s="83" t="s">
        <v>168</v>
      </c>
      <c r="E331" s="83">
        <v>0.12560715</v>
      </c>
      <c r="I331" s="83">
        <v>0</v>
      </c>
      <c r="J331" s="83">
        <v>0.15666886999999999</v>
      </c>
      <c r="K331" s="83">
        <v>0</v>
      </c>
      <c r="L331" s="83" t="s">
        <v>168</v>
      </c>
    </row>
    <row r="332" spans="1:12" s="83" customFormat="1" x14ac:dyDescent="0.25">
      <c r="A332" s="81">
        <v>44673</v>
      </c>
      <c r="B332" s="82">
        <v>0.41665509259259265</v>
      </c>
      <c r="C332" s="83" t="s">
        <v>188</v>
      </c>
      <c r="D332" s="83" t="s">
        <v>158</v>
      </c>
      <c r="E332" s="83">
        <v>1.7267850000000001E-2</v>
      </c>
      <c r="I332" s="83">
        <v>0</v>
      </c>
      <c r="J332" s="83">
        <v>0.42960566</v>
      </c>
      <c r="K332" s="83">
        <v>0</v>
      </c>
      <c r="L332" s="83" t="s">
        <v>158</v>
      </c>
    </row>
    <row r="333" spans="1:12" s="83" customFormat="1" x14ac:dyDescent="0.25">
      <c r="A333" s="81">
        <v>44674</v>
      </c>
      <c r="B333" s="82">
        <v>0.41665509259259265</v>
      </c>
      <c r="C333" s="83" t="s">
        <v>188</v>
      </c>
      <c r="D333" s="83" t="s">
        <v>168</v>
      </c>
      <c r="E333" s="83">
        <v>0.12562261999999999</v>
      </c>
      <c r="I333" s="83">
        <v>0</v>
      </c>
      <c r="J333" s="83">
        <v>0.15649115999999999</v>
      </c>
      <c r="K333" s="83">
        <v>0</v>
      </c>
      <c r="L333" s="83" t="s">
        <v>168</v>
      </c>
    </row>
    <row r="334" spans="1:12" s="83" customFormat="1" x14ac:dyDescent="0.25">
      <c r="A334" s="81">
        <v>44674</v>
      </c>
      <c r="B334" s="82">
        <v>0.41665509259259265</v>
      </c>
      <c r="C334" s="83" t="s">
        <v>188</v>
      </c>
      <c r="D334" s="83" t="s">
        <v>158</v>
      </c>
      <c r="E334" s="83">
        <v>1.7273529999999999E-2</v>
      </c>
      <c r="I334" s="83">
        <v>0</v>
      </c>
      <c r="J334" s="83">
        <v>0.43405664999999999</v>
      </c>
      <c r="K334" s="83">
        <v>0</v>
      </c>
      <c r="L334" s="83" t="s">
        <v>158</v>
      </c>
    </row>
    <row r="335" spans="1:12" s="83" customFormat="1" x14ac:dyDescent="0.25">
      <c r="A335" s="81">
        <v>44675</v>
      </c>
      <c r="B335" s="82">
        <v>0.41665509259259265</v>
      </c>
      <c r="C335" s="83" t="s">
        <v>188</v>
      </c>
      <c r="D335" s="83" t="s">
        <v>168</v>
      </c>
      <c r="E335" s="83">
        <v>0.1256381</v>
      </c>
      <c r="I335" s="83">
        <v>0</v>
      </c>
      <c r="J335" s="83">
        <v>0.15424415</v>
      </c>
      <c r="K335" s="83">
        <v>0</v>
      </c>
      <c r="L335" s="83" t="s">
        <v>168</v>
      </c>
    </row>
    <row r="336" spans="1:12" s="83" customFormat="1" x14ac:dyDescent="0.25">
      <c r="A336" s="81">
        <v>44675</v>
      </c>
      <c r="B336" s="82">
        <v>0.41665509259259265</v>
      </c>
      <c r="C336" s="83" t="s">
        <v>188</v>
      </c>
      <c r="D336" s="83" t="s">
        <v>158</v>
      </c>
      <c r="E336" s="83">
        <v>1.7279200000000002E-2</v>
      </c>
      <c r="I336" s="83">
        <v>0</v>
      </c>
      <c r="J336" s="83">
        <v>0.45160618000000002</v>
      </c>
      <c r="K336" s="83">
        <v>0</v>
      </c>
      <c r="L336" s="83" t="s">
        <v>158</v>
      </c>
    </row>
    <row r="337" spans="1:12" s="83" customFormat="1" x14ac:dyDescent="0.25">
      <c r="A337" s="81">
        <v>44676</v>
      </c>
      <c r="B337" s="82">
        <v>0.41665509259259265</v>
      </c>
      <c r="C337" s="83" t="s">
        <v>188</v>
      </c>
      <c r="D337" s="83" t="s">
        <v>168</v>
      </c>
      <c r="E337" s="83">
        <v>0.12565357999999999</v>
      </c>
      <c r="I337" s="83">
        <v>0</v>
      </c>
      <c r="J337" s="83">
        <v>0.14943828000000001</v>
      </c>
      <c r="K337" s="83">
        <v>0</v>
      </c>
      <c r="L337" s="83" t="s">
        <v>168</v>
      </c>
    </row>
    <row r="338" spans="1:12" s="83" customFormat="1" x14ac:dyDescent="0.25">
      <c r="A338" s="81">
        <v>44676</v>
      </c>
      <c r="B338" s="82">
        <v>0.41665509259259265</v>
      </c>
      <c r="C338" s="83" t="s">
        <v>188</v>
      </c>
      <c r="D338" s="83" t="s">
        <v>158</v>
      </c>
      <c r="E338" s="83">
        <v>1.7284879999999999E-2</v>
      </c>
      <c r="I338" s="83">
        <v>0</v>
      </c>
      <c r="J338" s="83">
        <v>0.42526102999999998</v>
      </c>
      <c r="K338" s="83">
        <v>0</v>
      </c>
      <c r="L338" s="83" t="s">
        <v>158</v>
      </c>
    </row>
    <row r="339" spans="1:12" s="83" customFormat="1" x14ac:dyDescent="0.25">
      <c r="A339" s="81">
        <v>44677</v>
      </c>
      <c r="B339" s="82">
        <v>0.41665509259259265</v>
      </c>
      <c r="C339" s="83" t="s">
        <v>188</v>
      </c>
      <c r="D339" s="83" t="s">
        <v>168</v>
      </c>
      <c r="E339" s="83">
        <v>0.12566906</v>
      </c>
      <c r="I339" s="83">
        <v>0</v>
      </c>
      <c r="J339" s="83">
        <v>0.15588938999999999</v>
      </c>
      <c r="K339" s="83">
        <v>0</v>
      </c>
      <c r="L339" s="83" t="s">
        <v>168</v>
      </c>
    </row>
    <row r="340" spans="1:12" s="83" customFormat="1" x14ac:dyDescent="0.25">
      <c r="A340" s="81">
        <v>44677</v>
      </c>
      <c r="B340" s="82">
        <v>0.41665509259259265</v>
      </c>
      <c r="C340" s="83" t="s">
        <v>188</v>
      </c>
      <c r="D340" s="83" t="s">
        <v>158</v>
      </c>
      <c r="E340" s="83">
        <v>1.729056E-2</v>
      </c>
      <c r="I340" s="83">
        <v>0</v>
      </c>
      <c r="J340" s="83">
        <v>0.43719606</v>
      </c>
      <c r="K340" s="83">
        <v>0</v>
      </c>
      <c r="L340" s="83" t="s">
        <v>158</v>
      </c>
    </row>
    <row r="341" spans="1:12" s="83" customFormat="1" x14ac:dyDescent="0.25">
      <c r="A341" s="81">
        <v>44678</v>
      </c>
      <c r="B341" s="82">
        <v>0.41665509259259265</v>
      </c>
      <c r="C341" s="83" t="s">
        <v>188</v>
      </c>
      <c r="D341" s="83" t="s">
        <v>168</v>
      </c>
      <c r="E341" s="83">
        <v>0.12568454000000001</v>
      </c>
      <c r="I341" s="83">
        <v>0</v>
      </c>
      <c r="J341" s="83">
        <v>0.14601633999999999</v>
      </c>
      <c r="K341" s="83">
        <v>0</v>
      </c>
      <c r="L341" s="83" t="s">
        <v>168</v>
      </c>
    </row>
    <row r="342" spans="1:12" s="83" customFormat="1" x14ac:dyDescent="0.25">
      <c r="A342" s="81">
        <v>44678</v>
      </c>
      <c r="B342" s="82">
        <v>0.41665509259259265</v>
      </c>
      <c r="C342" s="83" t="s">
        <v>188</v>
      </c>
      <c r="D342" s="83" t="s">
        <v>158</v>
      </c>
      <c r="E342" s="83">
        <v>1.7296240000000001E-2</v>
      </c>
      <c r="I342" s="83">
        <v>0</v>
      </c>
      <c r="J342" s="83">
        <v>0.40404167000000002</v>
      </c>
      <c r="K342" s="83">
        <v>0</v>
      </c>
      <c r="L342" s="83" t="s">
        <v>158</v>
      </c>
    </row>
    <row r="343" spans="1:12" s="83" customFormat="1" x14ac:dyDescent="0.25">
      <c r="A343" s="81">
        <v>44679</v>
      </c>
      <c r="B343" s="82">
        <v>0.41665509259259265</v>
      </c>
      <c r="C343" s="83" t="s">
        <v>188</v>
      </c>
      <c r="D343" s="83" t="s">
        <v>168</v>
      </c>
      <c r="E343" s="83">
        <v>0.12570002999999999</v>
      </c>
      <c r="I343" s="83">
        <v>0</v>
      </c>
      <c r="J343" s="83">
        <v>0.1487154</v>
      </c>
      <c r="K343" s="83">
        <v>0</v>
      </c>
      <c r="L343" s="83" t="s">
        <v>168</v>
      </c>
    </row>
    <row r="344" spans="1:12" s="83" customFormat="1" x14ac:dyDescent="0.25">
      <c r="A344" s="81">
        <v>44679</v>
      </c>
      <c r="B344" s="82">
        <v>0.41665509259259265</v>
      </c>
      <c r="C344" s="83" t="s">
        <v>188</v>
      </c>
      <c r="D344" s="83" t="s">
        <v>158</v>
      </c>
      <c r="E344" s="83">
        <v>1.7301919999999998E-2</v>
      </c>
      <c r="I344" s="83">
        <v>0</v>
      </c>
      <c r="J344" s="83">
        <v>0.41668423999999998</v>
      </c>
      <c r="K344" s="83">
        <v>0</v>
      </c>
      <c r="L344" s="83" t="s">
        <v>158</v>
      </c>
    </row>
    <row r="345" spans="1:12" s="83" customFormat="1" x14ac:dyDescent="0.25">
      <c r="A345" s="81">
        <v>44680</v>
      </c>
      <c r="B345" s="82">
        <v>0.41665509259259265</v>
      </c>
      <c r="C345" s="83" t="s">
        <v>188</v>
      </c>
      <c r="D345" s="83" t="s">
        <v>168</v>
      </c>
      <c r="E345" s="83">
        <v>0.12571551</v>
      </c>
      <c r="I345" s="83">
        <v>0</v>
      </c>
      <c r="J345" s="83">
        <v>0.14912700000000001</v>
      </c>
      <c r="K345" s="83">
        <v>0</v>
      </c>
      <c r="L345" s="83" t="s">
        <v>168</v>
      </c>
    </row>
    <row r="346" spans="1:12" s="83" customFormat="1" x14ac:dyDescent="0.25">
      <c r="A346" s="81">
        <v>44680</v>
      </c>
      <c r="B346" s="82">
        <v>0.41665509259259265</v>
      </c>
      <c r="C346" s="83" t="s">
        <v>188</v>
      </c>
      <c r="D346" s="83" t="s">
        <v>158</v>
      </c>
      <c r="E346" s="83">
        <v>1.7307599999999999E-2</v>
      </c>
      <c r="I346" s="83">
        <v>0</v>
      </c>
      <c r="J346" s="83">
        <v>0.41278956</v>
      </c>
      <c r="K346" s="83">
        <v>0</v>
      </c>
      <c r="L346" s="83" t="s">
        <v>158</v>
      </c>
    </row>
    <row r="347" spans="1:12" s="83" customFormat="1" x14ac:dyDescent="0.25">
      <c r="A347" s="81">
        <v>44681</v>
      </c>
      <c r="B347" s="82">
        <v>0.41665509259259265</v>
      </c>
      <c r="C347" s="83" t="s">
        <v>188</v>
      </c>
      <c r="D347" s="83" t="s">
        <v>168</v>
      </c>
      <c r="E347" s="83">
        <v>0.12573100000000001</v>
      </c>
      <c r="I347" s="83">
        <v>0</v>
      </c>
      <c r="J347" s="83">
        <v>0.14482807</v>
      </c>
      <c r="K347" s="83">
        <v>0</v>
      </c>
      <c r="L347" s="83" t="s">
        <v>168</v>
      </c>
    </row>
    <row r="348" spans="1:12" s="83" customFormat="1" x14ac:dyDescent="0.25">
      <c r="A348" s="81">
        <v>44681</v>
      </c>
      <c r="B348" s="82">
        <v>0.41665509259259265</v>
      </c>
      <c r="C348" s="83" t="s">
        <v>188</v>
      </c>
      <c r="D348" s="83" t="s">
        <v>158</v>
      </c>
      <c r="E348" s="83">
        <v>1.7313289999999999E-2</v>
      </c>
      <c r="I348" s="83">
        <v>0</v>
      </c>
      <c r="J348" s="83">
        <v>0.40094821000000003</v>
      </c>
      <c r="K348" s="83">
        <v>0</v>
      </c>
      <c r="L348" s="83" t="s">
        <v>158</v>
      </c>
    </row>
    <row r="349" spans="1:12" s="83" customFormat="1" x14ac:dyDescent="0.25">
      <c r="A349" s="81">
        <v>44682</v>
      </c>
      <c r="B349" s="82">
        <v>0.41665509259259265</v>
      </c>
      <c r="C349" s="83" t="s">
        <v>188</v>
      </c>
      <c r="D349" s="83" t="s">
        <v>168</v>
      </c>
      <c r="E349" s="83">
        <v>0.12574648999999999</v>
      </c>
      <c r="I349" s="83">
        <v>0</v>
      </c>
      <c r="J349" s="83">
        <v>0.13527159</v>
      </c>
      <c r="K349" s="83">
        <v>0</v>
      </c>
      <c r="L349" s="83" t="s">
        <v>168</v>
      </c>
    </row>
    <row r="350" spans="1:12" s="83" customFormat="1" x14ac:dyDescent="0.25">
      <c r="A350" s="81">
        <v>44682</v>
      </c>
      <c r="B350" s="82">
        <v>0.41665509259259265</v>
      </c>
      <c r="C350" s="83" t="s">
        <v>188</v>
      </c>
      <c r="D350" s="83" t="s">
        <v>158</v>
      </c>
      <c r="E350" s="83">
        <v>1.7318980000000001E-2</v>
      </c>
      <c r="I350" s="83">
        <v>0</v>
      </c>
      <c r="J350" s="83">
        <v>0.36217283</v>
      </c>
      <c r="K350" s="83">
        <v>0</v>
      </c>
      <c r="L350" s="83" t="s">
        <v>158</v>
      </c>
    </row>
    <row r="351" spans="1:12" s="83" customFormat="1" x14ac:dyDescent="0.25">
      <c r="A351" s="81">
        <v>44683</v>
      </c>
      <c r="B351" s="82">
        <v>0.41665509259259265</v>
      </c>
      <c r="C351" s="83" t="s">
        <v>188</v>
      </c>
      <c r="D351" s="83" t="s">
        <v>168</v>
      </c>
      <c r="E351" s="83">
        <v>0.12576198999999999</v>
      </c>
      <c r="I351" s="83">
        <v>0</v>
      </c>
      <c r="J351" s="83">
        <v>0.14112632</v>
      </c>
      <c r="K351" s="83">
        <v>0</v>
      </c>
      <c r="L351" s="83" t="s">
        <v>168</v>
      </c>
    </row>
    <row r="352" spans="1:12" s="83" customFormat="1" x14ac:dyDescent="0.25">
      <c r="A352" s="81">
        <v>44683</v>
      </c>
      <c r="B352" s="82">
        <v>0.41665509259259265</v>
      </c>
      <c r="C352" s="83" t="s">
        <v>188</v>
      </c>
      <c r="D352" s="83" t="s">
        <v>158</v>
      </c>
      <c r="E352" s="83">
        <v>1.732467E-2</v>
      </c>
      <c r="I352" s="83">
        <v>0</v>
      </c>
      <c r="J352" s="83">
        <v>0.38201154999999998</v>
      </c>
      <c r="K352" s="83">
        <v>0</v>
      </c>
      <c r="L352" s="83" t="s">
        <v>158</v>
      </c>
    </row>
    <row r="353" spans="1:12" s="83" customFormat="1" x14ac:dyDescent="0.25">
      <c r="A353" s="81">
        <v>44684</v>
      </c>
      <c r="B353" s="82">
        <v>0.41665509259259265</v>
      </c>
      <c r="C353" s="83" t="s">
        <v>188</v>
      </c>
      <c r="D353" s="83" t="s">
        <v>168</v>
      </c>
      <c r="E353" s="83">
        <v>0.12577748</v>
      </c>
      <c r="I353" s="83">
        <v>0</v>
      </c>
      <c r="J353" s="83">
        <v>0.13837548</v>
      </c>
      <c r="K353" s="83">
        <v>0</v>
      </c>
      <c r="L353" s="83" t="s">
        <v>168</v>
      </c>
    </row>
    <row r="354" spans="1:12" s="83" customFormat="1" x14ac:dyDescent="0.25">
      <c r="A354" s="81">
        <v>44684</v>
      </c>
      <c r="B354" s="82">
        <v>0.41665509259259265</v>
      </c>
      <c r="C354" s="83" t="s">
        <v>188</v>
      </c>
      <c r="D354" s="83" t="s">
        <v>158</v>
      </c>
      <c r="E354" s="83">
        <v>1.733036E-2</v>
      </c>
      <c r="I354" s="83">
        <v>0</v>
      </c>
      <c r="J354" s="83">
        <v>0.36488538999999998</v>
      </c>
      <c r="K354" s="83">
        <v>0</v>
      </c>
      <c r="L354" s="83" t="s">
        <v>158</v>
      </c>
    </row>
    <row r="355" spans="1:12" s="83" customFormat="1" x14ac:dyDescent="0.25">
      <c r="A355" s="81">
        <v>44685</v>
      </c>
      <c r="B355" s="82">
        <v>0.41665509259259265</v>
      </c>
      <c r="C355" s="83" t="s">
        <v>188</v>
      </c>
      <c r="D355" s="83" t="s">
        <v>168</v>
      </c>
      <c r="E355" s="83">
        <v>0.12579298</v>
      </c>
      <c r="I355" s="83">
        <v>0</v>
      </c>
      <c r="J355" s="83">
        <v>0.13760554</v>
      </c>
      <c r="K355" s="83">
        <v>0</v>
      </c>
      <c r="L355" s="83" t="s">
        <v>168</v>
      </c>
    </row>
    <row r="356" spans="1:12" s="83" customFormat="1" x14ac:dyDescent="0.25">
      <c r="A356" s="81">
        <v>44685</v>
      </c>
      <c r="B356" s="82">
        <v>0.41665509259259265</v>
      </c>
      <c r="C356" s="83" t="s">
        <v>188</v>
      </c>
      <c r="D356" s="83" t="s">
        <v>158</v>
      </c>
      <c r="E356" s="83">
        <v>1.7336049999999999E-2</v>
      </c>
      <c r="I356" s="83">
        <v>0</v>
      </c>
      <c r="J356" s="83">
        <v>0.36402649999999998</v>
      </c>
      <c r="K356" s="83">
        <v>0</v>
      </c>
      <c r="L356" s="83" t="s">
        <v>158</v>
      </c>
    </row>
    <row r="357" spans="1:12" s="83" customFormat="1" x14ac:dyDescent="0.25">
      <c r="A357" s="81">
        <v>44686</v>
      </c>
      <c r="B357" s="82">
        <v>0.41665509259259265</v>
      </c>
      <c r="C357" s="83" t="s">
        <v>188</v>
      </c>
      <c r="D357" s="83" t="s">
        <v>168</v>
      </c>
      <c r="E357" s="83">
        <v>0.12580847000000001</v>
      </c>
      <c r="I357" s="83">
        <v>0</v>
      </c>
      <c r="J357" s="83">
        <v>0.1568108</v>
      </c>
      <c r="K357" s="83">
        <v>0</v>
      </c>
      <c r="L357" s="83" t="s">
        <v>168</v>
      </c>
    </row>
    <row r="358" spans="1:12" s="83" customFormat="1" x14ac:dyDescent="0.25">
      <c r="A358" s="81">
        <v>44686</v>
      </c>
      <c r="B358" s="82">
        <v>0.41665509259259265</v>
      </c>
      <c r="C358" s="83" t="s">
        <v>188</v>
      </c>
      <c r="D358" s="83" t="s">
        <v>158</v>
      </c>
      <c r="E358" s="83">
        <v>1.734175E-2</v>
      </c>
      <c r="I358" s="83">
        <v>0</v>
      </c>
      <c r="J358" s="83">
        <v>0.39027737000000001</v>
      </c>
      <c r="K358" s="83">
        <v>0</v>
      </c>
      <c r="L358" s="83" t="s">
        <v>158</v>
      </c>
    </row>
    <row r="359" spans="1:12" s="83" customFormat="1" x14ac:dyDescent="0.25">
      <c r="A359" s="81">
        <v>44687</v>
      </c>
      <c r="B359" s="82">
        <v>0.41665509259259265</v>
      </c>
      <c r="C359" s="83" t="s">
        <v>188</v>
      </c>
      <c r="D359" s="83" t="s">
        <v>168</v>
      </c>
      <c r="E359" s="83">
        <v>0.12582397000000001</v>
      </c>
      <c r="I359" s="83">
        <v>0</v>
      </c>
      <c r="J359" s="83">
        <v>0.13852210000000001</v>
      </c>
      <c r="K359" s="83">
        <v>0</v>
      </c>
      <c r="L359" s="83" t="s">
        <v>168</v>
      </c>
    </row>
    <row r="360" spans="1:12" s="83" customFormat="1" x14ac:dyDescent="0.25">
      <c r="A360" s="81">
        <v>44687</v>
      </c>
      <c r="B360" s="82">
        <v>0.41665509259259265</v>
      </c>
      <c r="C360" s="83" t="s">
        <v>188</v>
      </c>
      <c r="D360" s="83" t="s">
        <v>158</v>
      </c>
      <c r="E360" s="83">
        <v>1.734745E-2</v>
      </c>
      <c r="I360" s="83">
        <v>0</v>
      </c>
      <c r="J360" s="83">
        <v>0.35058671000000002</v>
      </c>
      <c r="K360" s="83">
        <v>0</v>
      </c>
      <c r="L360" s="83" t="s">
        <v>158</v>
      </c>
    </row>
    <row r="361" spans="1:12" s="83" customFormat="1" x14ac:dyDescent="0.25">
      <c r="A361" s="81">
        <v>44688</v>
      </c>
      <c r="B361" s="82">
        <v>0.41665509259259265</v>
      </c>
      <c r="C361" s="83" t="s">
        <v>188</v>
      </c>
      <c r="D361" s="83" t="s">
        <v>168</v>
      </c>
      <c r="E361" s="83">
        <v>0.12583948</v>
      </c>
      <c r="I361" s="83">
        <v>0</v>
      </c>
      <c r="J361" s="83">
        <v>0.13831244000000001</v>
      </c>
      <c r="K361" s="83">
        <v>0</v>
      </c>
      <c r="L361" s="83" t="s">
        <v>168</v>
      </c>
    </row>
    <row r="362" spans="1:12" s="83" customFormat="1" x14ac:dyDescent="0.25">
      <c r="A362" s="81">
        <v>44688</v>
      </c>
      <c r="B362" s="82">
        <v>0.41665509259259265</v>
      </c>
      <c r="C362" s="83" t="s">
        <v>188</v>
      </c>
      <c r="D362" s="83" t="s">
        <v>158</v>
      </c>
      <c r="E362" s="83">
        <v>1.7353150000000001E-2</v>
      </c>
      <c r="I362" s="83">
        <v>0</v>
      </c>
      <c r="J362" s="83">
        <v>0.35209906000000002</v>
      </c>
      <c r="K362" s="83">
        <v>0</v>
      </c>
      <c r="L362" s="83" t="s">
        <v>158</v>
      </c>
    </row>
    <row r="363" spans="1:12" s="83" customFormat="1" x14ac:dyDescent="0.25">
      <c r="A363" s="81">
        <v>44689</v>
      </c>
      <c r="B363" s="82">
        <v>0.41665509259259265</v>
      </c>
      <c r="C363" s="83" t="s">
        <v>188</v>
      </c>
      <c r="D363" s="83" t="s">
        <v>168</v>
      </c>
      <c r="E363" s="83">
        <v>0.12585498000000001</v>
      </c>
      <c r="I363" s="83">
        <v>0</v>
      </c>
      <c r="J363" s="83">
        <v>0.13422740999999999</v>
      </c>
      <c r="K363" s="83">
        <v>0</v>
      </c>
      <c r="L363" s="83" t="s">
        <v>168</v>
      </c>
    </row>
    <row r="364" spans="1:12" s="83" customFormat="1" x14ac:dyDescent="0.25">
      <c r="A364" s="81">
        <v>44689</v>
      </c>
      <c r="B364" s="82">
        <v>0.41665509259259265</v>
      </c>
      <c r="C364" s="83" t="s">
        <v>188</v>
      </c>
      <c r="D364" s="83" t="s">
        <v>158</v>
      </c>
      <c r="E364" s="83">
        <v>1.7358849999999999E-2</v>
      </c>
      <c r="I364" s="83">
        <v>0</v>
      </c>
      <c r="J364" s="83">
        <v>0.33403729999999998</v>
      </c>
      <c r="K364" s="83">
        <v>0</v>
      </c>
      <c r="L364" s="83" t="s">
        <v>158</v>
      </c>
    </row>
    <row r="365" spans="1:12" s="83" customFormat="1" x14ac:dyDescent="0.25">
      <c r="A365" s="81">
        <v>44690</v>
      </c>
      <c r="B365" s="82">
        <v>0.41665509259259265</v>
      </c>
      <c r="C365" s="83" t="s">
        <v>188</v>
      </c>
      <c r="D365" s="83" t="s">
        <v>168</v>
      </c>
      <c r="E365" s="83">
        <v>0.12587049</v>
      </c>
      <c r="I365" s="83">
        <v>0</v>
      </c>
      <c r="J365" s="83">
        <v>0.13435521</v>
      </c>
      <c r="K365" s="83">
        <v>0</v>
      </c>
      <c r="L365" s="83" t="s">
        <v>168</v>
      </c>
    </row>
    <row r="366" spans="1:12" s="83" customFormat="1" x14ac:dyDescent="0.25">
      <c r="A366" s="81">
        <v>44690</v>
      </c>
      <c r="B366" s="82">
        <v>0.41665509259259265</v>
      </c>
      <c r="C366" s="83" t="s">
        <v>188</v>
      </c>
      <c r="D366" s="83" t="s">
        <v>158</v>
      </c>
      <c r="E366" s="83">
        <v>1.7364549999999999E-2</v>
      </c>
      <c r="I366" s="83">
        <v>0</v>
      </c>
      <c r="J366" s="83">
        <v>0.33200828999999998</v>
      </c>
      <c r="K366" s="83">
        <v>0</v>
      </c>
      <c r="L366" s="83" t="s">
        <v>158</v>
      </c>
    </row>
    <row r="367" spans="1:12" s="83" customFormat="1" x14ac:dyDescent="0.25">
      <c r="A367" s="81">
        <v>44691</v>
      </c>
      <c r="B367" s="82">
        <v>0.41665509259259265</v>
      </c>
      <c r="C367" s="83" t="s">
        <v>188</v>
      </c>
      <c r="D367" s="83" t="s">
        <v>168</v>
      </c>
      <c r="E367" s="83">
        <v>0.12588599</v>
      </c>
      <c r="I367" s="83">
        <v>0</v>
      </c>
      <c r="J367" s="83">
        <v>0.11527107</v>
      </c>
      <c r="K367" s="83">
        <v>0</v>
      </c>
      <c r="L367" s="83" t="s">
        <v>168</v>
      </c>
    </row>
    <row r="368" spans="1:12" s="83" customFormat="1" x14ac:dyDescent="0.25">
      <c r="A368" s="81">
        <v>44691</v>
      </c>
      <c r="B368" s="82">
        <v>0.41665509259259265</v>
      </c>
      <c r="C368" s="83" t="s">
        <v>188</v>
      </c>
      <c r="D368" s="83" t="s">
        <v>158</v>
      </c>
      <c r="E368" s="83">
        <v>1.7370259999999998E-2</v>
      </c>
      <c r="I368" s="83">
        <v>0</v>
      </c>
      <c r="J368" s="83">
        <v>0.28188151</v>
      </c>
      <c r="K368" s="83">
        <v>0</v>
      </c>
      <c r="L368" s="83" t="s">
        <v>158</v>
      </c>
    </row>
    <row r="369" spans="1:12" s="83" customFormat="1" x14ac:dyDescent="0.25">
      <c r="A369" s="81">
        <v>44692</v>
      </c>
      <c r="B369" s="82">
        <v>0.41665509259259265</v>
      </c>
      <c r="C369" s="83" t="s">
        <v>188</v>
      </c>
      <c r="D369" s="83" t="s">
        <v>168</v>
      </c>
      <c r="E369" s="83">
        <v>0.1259015</v>
      </c>
      <c r="I369" s="83">
        <v>0</v>
      </c>
      <c r="J369" s="83">
        <v>0.11385714</v>
      </c>
      <c r="K369" s="83">
        <v>0</v>
      </c>
      <c r="L369" s="83" t="s">
        <v>168</v>
      </c>
    </row>
    <row r="370" spans="1:12" s="83" customFormat="1" x14ac:dyDescent="0.25">
      <c r="A370" s="81">
        <v>44692</v>
      </c>
      <c r="B370" s="82">
        <v>0.41665509259259265</v>
      </c>
      <c r="C370" s="83" t="s">
        <v>188</v>
      </c>
      <c r="D370" s="83" t="s">
        <v>158</v>
      </c>
      <c r="E370" s="83">
        <v>1.7375959999999999E-2</v>
      </c>
      <c r="I370" s="83">
        <v>0</v>
      </c>
      <c r="J370" s="83">
        <v>0.28467450999999999</v>
      </c>
      <c r="K370" s="83">
        <v>0</v>
      </c>
      <c r="L370" s="83" t="s">
        <v>158</v>
      </c>
    </row>
    <row r="371" spans="1:12" s="83" customFormat="1" x14ac:dyDescent="0.25">
      <c r="A371" s="81">
        <v>44693</v>
      </c>
      <c r="B371" s="82">
        <v>0.41665509259259265</v>
      </c>
      <c r="C371" s="83" t="s">
        <v>188</v>
      </c>
      <c r="D371" s="83" t="s">
        <v>168</v>
      </c>
      <c r="E371" s="83">
        <v>0.12591701999999999</v>
      </c>
      <c r="I371" s="83">
        <v>0</v>
      </c>
      <c r="J371" s="83">
        <v>9.7006250000000002E-2</v>
      </c>
      <c r="K371" s="83">
        <v>0</v>
      </c>
      <c r="L371" s="83" t="s">
        <v>168</v>
      </c>
    </row>
    <row r="372" spans="1:12" s="83" customFormat="1" x14ac:dyDescent="0.25">
      <c r="A372" s="81">
        <v>44693</v>
      </c>
      <c r="B372" s="82">
        <v>0.41665509259259265</v>
      </c>
      <c r="C372" s="83" t="s">
        <v>188</v>
      </c>
      <c r="D372" s="83" t="s">
        <v>158</v>
      </c>
      <c r="E372" s="83">
        <v>1.7381669999999998E-2</v>
      </c>
      <c r="I372" s="83">
        <v>0</v>
      </c>
      <c r="J372" s="83">
        <v>0.23278631</v>
      </c>
      <c r="K372" s="83">
        <v>0</v>
      </c>
      <c r="L372" s="83" t="s">
        <v>158</v>
      </c>
    </row>
    <row r="373" spans="1:12" s="83" customFormat="1" x14ac:dyDescent="0.25">
      <c r="A373" s="81">
        <v>44694</v>
      </c>
      <c r="B373" s="82">
        <v>0.41665509259259265</v>
      </c>
      <c r="C373" s="83" t="s">
        <v>188</v>
      </c>
      <c r="D373" s="83" t="s">
        <v>168</v>
      </c>
      <c r="E373" s="83">
        <v>0.12593252999999999</v>
      </c>
      <c r="I373" s="83">
        <v>0</v>
      </c>
      <c r="J373" s="83">
        <v>9.2528390000000002E-2</v>
      </c>
      <c r="K373" s="83">
        <v>0</v>
      </c>
      <c r="L373" s="83" t="s">
        <v>168</v>
      </c>
    </row>
    <row r="374" spans="1:12" s="83" customFormat="1" x14ac:dyDescent="0.25">
      <c r="A374" s="81">
        <v>44694</v>
      </c>
      <c r="B374" s="82">
        <v>0.41665509259259265</v>
      </c>
      <c r="C374" s="83" t="s">
        <v>188</v>
      </c>
      <c r="D374" s="83" t="s">
        <v>158</v>
      </c>
      <c r="E374" s="83">
        <v>1.7387380000000001E-2</v>
      </c>
      <c r="I374" s="83">
        <v>0</v>
      </c>
      <c r="J374" s="83">
        <v>0.23033191</v>
      </c>
      <c r="K374" s="83">
        <v>0</v>
      </c>
      <c r="L374" s="83" t="s">
        <v>158</v>
      </c>
    </row>
    <row r="375" spans="1:12" s="83" customFormat="1" x14ac:dyDescent="0.25">
      <c r="A375" s="81">
        <v>44695</v>
      </c>
      <c r="B375" s="82">
        <v>0.41665509259259265</v>
      </c>
      <c r="C375" s="83" t="s">
        <v>188</v>
      </c>
      <c r="D375" s="83" t="s">
        <v>168</v>
      </c>
      <c r="E375" s="83">
        <v>0.12594804000000001</v>
      </c>
      <c r="I375" s="83">
        <v>0</v>
      </c>
      <c r="J375" s="83">
        <v>9.6769869999999994E-2</v>
      </c>
      <c r="K375" s="83">
        <v>0</v>
      </c>
      <c r="L375" s="83" t="s">
        <v>168</v>
      </c>
    </row>
    <row r="376" spans="1:12" s="83" customFormat="1" x14ac:dyDescent="0.25">
      <c r="A376" s="81">
        <v>44695</v>
      </c>
      <c r="B376" s="82">
        <v>0.41665509259259265</v>
      </c>
      <c r="C376" s="83" t="s">
        <v>188</v>
      </c>
      <c r="D376" s="83" t="s">
        <v>158</v>
      </c>
      <c r="E376" s="83">
        <v>1.739309E-2</v>
      </c>
      <c r="I376" s="83">
        <v>0</v>
      </c>
      <c r="J376" s="83">
        <v>0.26408068000000001</v>
      </c>
      <c r="K376" s="83">
        <v>0</v>
      </c>
      <c r="L376" s="83" t="s">
        <v>158</v>
      </c>
    </row>
    <row r="377" spans="1:12" s="83" customFormat="1" x14ac:dyDescent="0.25">
      <c r="A377" s="81">
        <v>44696</v>
      </c>
      <c r="B377" s="82">
        <v>0.41665509259259265</v>
      </c>
      <c r="C377" s="83" t="s">
        <v>188</v>
      </c>
      <c r="D377" s="83" t="s">
        <v>168</v>
      </c>
      <c r="E377" s="83">
        <v>0.12596356</v>
      </c>
      <c r="I377" s="83">
        <v>0</v>
      </c>
      <c r="J377" s="83">
        <v>9.5532359999999997E-2</v>
      </c>
      <c r="K377" s="83">
        <v>0</v>
      </c>
      <c r="L377" s="83" t="s">
        <v>168</v>
      </c>
    </row>
    <row r="378" spans="1:12" s="83" customFormat="1" x14ac:dyDescent="0.25">
      <c r="A378" s="81">
        <v>44696</v>
      </c>
      <c r="B378" s="82">
        <v>0.41665509259259265</v>
      </c>
      <c r="C378" s="83" t="s">
        <v>188</v>
      </c>
      <c r="D378" s="83" t="s">
        <v>158</v>
      </c>
      <c r="E378" s="83">
        <v>1.7398810000000001E-2</v>
      </c>
      <c r="I378" s="83">
        <v>0</v>
      </c>
      <c r="J378" s="83">
        <v>0.27702865999999998</v>
      </c>
      <c r="K378" s="83">
        <v>0</v>
      </c>
      <c r="L378" s="83" t="s">
        <v>158</v>
      </c>
    </row>
    <row r="379" spans="1:12" s="83" customFormat="1" x14ac:dyDescent="0.25">
      <c r="A379" s="81">
        <v>44697</v>
      </c>
      <c r="B379" s="82">
        <v>0.41665509259259265</v>
      </c>
      <c r="C379" s="83" t="s">
        <v>188</v>
      </c>
      <c r="D379" s="83" t="s">
        <v>168</v>
      </c>
      <c r="E379" s="83">
        <v>0.12597907999999999</v>
      </c>
      <c r="I379" s="83">
        <v>0</v>
      </c>
      <c r="J379" s="83">
        <v>0.11021138</v>
      </c>
      <c r="K379" s="83">
        <v>0</v>
      </c>
      <c r="L379" s="83" t="s">
        <v>168</v>
      </c>
    </row>
    <row r="380" spans="1:12" s="83" customFormat="1" x14ac:dyDescent="0.25">
      <c r="A380" s="81">
        <v>44697</v>
      </c>
      <c r="B380" s="82">
        <v>0.41665509259259265</v>
      </c>
      <c r="C380" s="83" t="s">
        <v>188</v>
      </c>
      <c r="D380" s="83" t="s">
        <v>158</v>
      </c>
      <c r="E380" s="83">
        <v>1.740452E-2</v>
      </c>
      <c r="I380" s="83">
        <v>0</v>
      </c>
      <c r="J380" s="83">
        <v>0.28515991000000002</v>
      </c>
      <c r="K380" s="83">
        <v>0</v>
      </c>
      <c r="L380" s="83" t="s">
        <v>158</v>
      </c>
    </row>
    <row r="381" spans="1:12" s="83" customFormat="1" x14ac:dyDescent="0.25">
      <c r="A381" s="81">
        <v>44698</v>
      </c>
      <c r="B381" s="82">
        <v>0.41665509259259265</v>
      </c>
      <c r="C381" s="83" t="s">
        <v>188</v>
      </c>
      <c r="D381" s="83" t="s">
        <v>168</v>
      </c>
      <c r="E381" s="83">
        <v>0.12599460000000001</v>
      </c>
      <c r="I381" s="83">
        <v>0</v>
      </c>
      <c r="J381" s="83">
        <v>0.10126184000000001</v>
      </c>
      <c r="K381" s="83">
        <v>0</v>
      </c>
      <c r="L381" s="83" t="s">
        <v>168</v>
      </c>
    </row>
    <row r="382" spans="1:12" s="83" customFormat="1" x14ac:dyDescent="0.25">
      <c r="A382" s="81">
        <v>44698</v>
      </c>
      <c r="B382" s="82">
        <v>0.41665509259259265</v>
      </c>
      <c r="C382" s="83" t="s">
        <v>188</v>
      </c>
      <c r="D382" s="83" t="s">
        <v>158</v>
      </c>
      <c r="E382" s="83">
        <v>1.741024E-2</v>
      </c>
      <c r="I382" s="83">
        <v>0</v>
      </c>
      <c r="J382" s="83">
        <v>0.26927304000000002</v>
      </c>
      <c r="K382" s="83">
        <v>0</v>
      </c>
      <c r="L382" s="83" t="s">
        <v>158</v>
      </c>
    </row>
    <row r="383" spans="1:12" s="83" customFormat="1" x14ac:dyDescent="0.25">
      <c r="A383" s="81">
        <v>44699</v>
      </c>
      <c r="B383" s="82">
        <v>0.41665509259259265</v>
      </c>
      <c r="C383" s="83" t="s">
        <v>188</v>
      </c>
      <c r="D383" s="83" t="s">
        <v>168</v>
      </c>
      <c r="E383" s="83">
        <v>0.12601012</v>
      </c>
      <c r="I383" s="83">
        <v>0</v>
      </c>
      <c r="J383" s="83">
        <v>0.10264447</v>
      </c>
      <c r="K383" s="83">
        <v>0</v>
      </c>
      <c r="L383" s="83" t="s">
        <v>168</v>
      </c>
    </row>
    <row r="384" spans="1:12" s="83" customFormat="1" x14ac:dyDescent="0.25">
      <c r="A384" s="81">
        <v>44699</v>
      </c>
      <c r="B384" s="82">
        <v>0.41665509259259265</v>
      </c>
      <c r="C384" s="83" t="s">
        <v>188</v>
      </c>
      <c r="D384" s="83" t="s">
        <v>158</v>
      </c>
      <c r="E384" s="83">
        <v>1.7415960000000001E-2</v>
      </c>
      <c r="I384" s="83">
        <v>0</v>
      </c>
      <c r="J384" s="83">
        <v>0.27101633000000003</v>
      </c>
      <c r="K384" s="83">
        <v>0</v>
      </c>
      <c r="L384" s="83" t="s">
        <v>158</v>
      </c>
    </row>
    <row r="385" spans="1:12" s="83" customFormat="1" x14ac:dyDescent="0.25">
      <c r="A385" s="81">
        <v>44700</v>
      </c>
      <c r="B385" s="82">
        <v>0.41665509259259265</v>
      </c>
      <c r="C385" s="83" t="s">
        <v>188</v>
      </c>
      <c r="D385" s="83" t="s">
        <v>168</v>
      </c>
      <c r="E385" s="83">
        <v>0.12602564999999999</v>
      </c>
      <c r="I385" s="83">
        <v>0</v>
      </c>
      <c r="J385" s="83">
        <v>9.2483319999999994E-2</v>
      </c>
      <c r="K385" s="83">
        <v>0</v>
      </c>
      <c r="L385" s="83" t="s">
        <v>168</v>
      </c>
    </row>
    <row r="386" spans="1:12" s="83" customFormat="1" x14ac:dyDescent="0.25">
      <c r="A386" s="81">
        <v>44700</v>
      </c>
      <c r="B386" s="82">
        <v>0.41665509259259265</v>
      </c>
      <c r="C386" s="83" t="s">
        <v>188</v>
      </c>
      <c r="D386" s="83" t="s">
        <v>158</v>
      </c>
      <c r="E386" s="83">
        <v>1.7421679999999998E-2</v>
      </c>
      <c r="I386" s="83">
        <v>0</v>
      </c>
      <c r="J386" s="83">
        <v>0.23980847999999999</v>
      </c>
      <c r="K386" s="83">
        <v>0</v>
      </c>
      <c r="L386" s="83" t="s">
        <v>158</v>
      </c>
    </row>
    <row r="387" spans="1:12" s="83" customFormat="1" x14ac:dyDescent="0.25">
      <c r="A387" s="81">
        <v>44701</v>
      </c>
      <c r="B387" s="82">
        <v>0.41665509259259265</v>
      </c>
      <c r="C387" s="83" t="s">
        <v>188</v>
      </c>
      <c r="D387" s="83" t="s">
        <v>168</v>
      </c>
      <c r="E387" s="83">
        <v>0.12604118</v>
      </c>
      <c r="I387" s="83">
        <v>0</v>
      </c>
      <c r="J387" s="83">
        <v>9.4897949999999995E-2</v>
      </c>
      <c r="K387" s="83">
        <v>0</v>
      </c>
      <c r="L387" s="83" t="s">
        <v>168</v>
      </c>
    </row>
    <row r="388" spans="1:12" s="83" customFormat="1" x14ac:dyDescent="0.25">
      <c r="A388" s="81">
        <v>44701</v>
      </c>
      <c r="B388" s="82">
        <v>0.41665509259259265</v>
      </c>
      <c r="C388" s="83" t="s">
        <v>188</v>
      </c>
      <c r="D388" s="83" t="s">
        <v>158</v>
      </c>
      <c r="E388" s="83">
        <v>1.7427410000000001E-2</v>
      </c>
      <c r="I388" s="83">
        <v>0</v>
      </c>
      <c r="J388" s="83">
        <v>0.24722827</v>
      </c>
      <c r="K388" s="83">
        <v>0</v>
      </c>
      <c r="L388" s="83" t="s">
        <v>158</v>
      </c>
    </row>
    <row r="389" spans="1:12" s="83" customFormat="1" x14ac:dyDescent="0.25">
      <c r="A389" s="81">
        <v>44702</v>
      </c>
      <c r="B389" s="82">
        <v>0.41665509259259265</v>
      </c>
      <c r="C389" s="83" t="s">
        <v>188</v>
      </c>
      <c r="D389" s="83" t="s">
        <v>168</v>
      </c>
      <c r="E389" s="83">
        <v>0.12605669999999999</v>
      </c>
      <c r="I389" s="83">
        <v>0</v>
      </c>
      <c r="J389" s="83">
        <v>9.1736090000000006E-2</v>
      </c>
      <c r="K389" s="83">
        <v>0</v>
      </c>
      <c r="L389" s="83" t="s">
        <v>168</v>
      </c>
    </row>
    <row r="390" spans="1:12" s="83" customFormat="1" x14ac:dyDescent="0.25">
      <c r="A390" s="81">
        <v>44702</v>
      </c>
      <c r="B390" s="82">
        <v>0.41665509259259265</v>
      </c>
      <c r="C390" s="83" t="s">
        <v>188</v>
      </c>
      <c r="D390" s="83" t="s">
        <v>158</v>
      </c>
      <c r="E390" s="83">
        <v>1.7433130000000002E-2</v>
      </c>
      <c r="I390" s="83">
        <v>0</v>
      </c>
      <c r="J390" s="83">
        <v>0.23644841999999999</v>
      </c>
      <c r="K390" s="83">
        <v>0</v>
      </c>
      <c r="L390" s="83" t="s">
        <v>158</v>
      </c>
    </row>
    <row r="391" spans="1:12" s="83" customFormat="1" x14ac:dyDescent="0.25">
      <c r="A391" s="81">
        <v>44703</v>
      </c>
      <c r="B391" s="82">
        <v>0.41665509259259265</v>
      </c>
      <c r="C391" s="83" t="s">
        <v>188</v>
      </c>
      <c r="D391" s="83" t="s">
        <v>168</v>
      </c>
      <c r="E391" s="83">
        <v>0.12607223000000001</v>
      </c>
      <c r="I391" s="83">
        <v>0</v>
      </c>
      <c r="J391" s="83">
        <v>9.4761849999999995E-2</v>
      </c>
      <c r="K391" s="83">
        <v>0</v>
      </c>
      <c r="L391" s="83" t="s">
        <v>168</v>
      </c>
    </row>
    <row r="392" spans="1:12" s="83" customFormat="1" x14ac:dyDescent="0.25">
      <c r="A392" s="81">
        <v>44703</v>
      </c>
      <c r="B392" s="82">
        <v>0.41665509259259265</v>
      </c>
      <c r="C392" s="83" t="s">
        <v>188</v>
      </c>
      <c r="D392" s="83" t="s">
        <v>158</v>
      </c>
      <c r="E392" s="83">
        <v>1.743886E-2</v>
      </c>
      <c r="I392" s="83">
        <v>0</v>
      </c>
      <c r="J392" s="83">
        <v>0.24913745000000001</v>
      </c>
      <c r="K392" s="83">
        <v>0</v>
      </c>
      <c r="L392" s="83" t="s">
        <v>158</v>
      </c>
    </row>
    <row r="393" spans="1:12" s="83" customFormat="1" x14ac:dyDescent="0.25">
      <c r="A393" s="81">
        <v>44704</v>
      </c>
      <c r="B393" s="82">
        <v>0.41665509259259265</v>
      </c>
      <c r="C393" s="83" t="s">
        <v>188</v>
      </c>
      <c r="D393" s="83" t="s">
        <v>168</v>
      </c>
      <c r="E393" s="83">
        <v>0.12608776999999999</v>
      </c>
      <c r="I393" s="83">
        <v>0</v>
      </c>
      <c r="J393" s="83">
        <v>9.6412010000000006E-2</v>
      </c>
      <c r="K393" s="83">
        <v>0</v>
      </c>
      <c r="L393" s="83" t="s">
        <v>168</v>
      </c>
    </row>
    <row r="394" spans="1:12" s="83" customFormat="1" x14ac:dyDescent="0.25">
      <c r="A394" s="81">
        <v>44704</v>
      </c>
      <c r="B394" s="82">
        <v>0.41665509259259265</v>
      </c>
      <c r="C394" s="83" t="s">
        <v>188</v>
      </c>
      <c r="D394" s="83" t="s">
        <v>158</v>
      </c>
      <c r="E394" s="83">
        <v>1.7444589999999999E-2</v>
      </c>
      <c r="I394" s="83">
        <v>0</v>
      </c>
      <c r="J394" s="83">
        <v>0.24954531999999999</v>
      </c>
      <c r="K394" s="83">
        <v>0</v>
      </c>
      <c r="L394" s="83" t="s">
        <v>158</v>
      </c>
    </row>
    <row r="395" spans="1:12" s="83" customFormat="1" x14ac:dyDescent="0.25">
      <c r="A395" s="81">
        <v>44705</v>
      </c>
      <c r="B395" s="82">
        <v>0.41665509259259265</v>
      </c>
      <c r="C395" s="83" t="s">
        <v>188</v>
      </c>
      <c r="D395" s="83" t="s">
        <v>168</v>
      </c>
      <c r="E395" s="83">
        <v>0.1261033</v>
      </c>
      <c r="I395" s="83">
        <v>0</v>
      </c>
      <c r="J395" s="83">
        <v>9.1562580000000005E-2</v>
      </c>
      <c r="K395" s="83">
        <v>0</v>
      </c>
      <c r="L395" s="83" t="s">
        <v>168</v>
      </c>
    </row>
    <row r="396" spans="1:12" s="83" customFormat="1" x14ac:dyDescent="0.25">
      <c r="A396" s="81">
        <v>44705</v>
      </c>
      <c r="B396" s="82">
        <v>0.41665509259259265</v>
      </c>
      <c r="C396" s="83" t="s">
        <v>188</v>
      </c>
      <c r="D396" s="83" t="s">
        <v>158</v>
      </c>
      <c r="E396" s="83">
        <v>1.7450319999999998E-2</v>
      </c>
      <c r="I396" s="83">
        <v>0</v>
      </c>
      <c r="J396" s="83">
        <v>0.24494868</v>
      </c>
      <c r="K396" s="83">
        <v>0</v>
      </c>
      <c r="L396" s="83" t="s">
        <v>158</v>
      </c>
    </row>
    <row r="397" spans="1:12" s="83" customFormat="1" x14ac:dyDescent="0.25">
      <c r="A397" s="81">
        <v>44706</v>
      </c>
      <c r="B397" s="82">
        <v>0.41665509259259265</v>
      </c>
      <c r="C397" s="83" t="s">
        <v>188</v>
      </c>
      <c r="D397" s="83" t="s">
        <v>168</v>
      </c>
      <c r="E397" s="83">
        <v>0.12611884000000001</v>
      </c>
      <c r="I397" s="83">
        <v>0</v>
      </c>
      <c r="J397" s="83">
        <v>9.228488E-2</v>
      </c>
      <c r="K397" s="83">
        <v>0</v>
      </c>
      <c r="L397" s="83" t="s">
        <v>168</v>
      </c>
    </row>
    <row r="398" spans="1:12" s="83" customFormat="1" x14ac:dyDescent="0.25">
      <c r="A398" s="81">
        <v>44706</v>
      </c>
      <c r="B398" s="82">
        <v>0.41665509259259265</v>
      </c>
      <c r="C398" s="83" t="s">
        <v>188</v>
      </c>
      <c r="D398" s="83" t="s">
        <v>158</v>
      </c>
      <c r="E398" s="83">
        <v>1.7456059999999999E-2</v>
      </c>
      <c r="I398" s="83">
        <v>0</v>
      </c>
      <c r="J398" s="83">
        <v>0.24810672</v>
      </c>
      <c r="K398" s="83">
        <v>0</v>
      </c>
      <c r="L398" s="83" t="s">
        <v>158</v>
      </c>
    </row>
    <row r="399" spans="1:12" s="83" customFormat="1" x14ac:dyDescent="0.25">
      <c r="A399" s="81">
        <v>44707</v>
      </c>
      <c r="B399" s="82">
        <v>0.41665509259259265</v>
      </c>
      <c r="C399" s="83" t="s">
        <v>188</v>
      </c>
      <c r="D399" s="83" t="s">
        <v>168</v>
      </c>
      <c r="E399" s="83">
        <v>0.12613437999999999</v>
      </c>
      <c r="I399" s="83">
        <v>0</v>
      </c>
      <c r="J399" s="83">
        <v>9.1813049999999993E-2</v>
      </c>
      <c r="K399" s="83">
        <v>0</v>
      </c>
      <c r="L399" s="83" t="s">
        <v>168</v>
      </c>
    </row>
    <row r="400" spans="1:12" s="83" customFormat="1" x14ac:dyDescent="0.25">
      <c r="A400" s="81">
        <v>44707</v>
      </c>
      <c r="B400" s="82">
        <v>0.41665509259259265</v>
      </c>
      <c r="C400" s="83" t="s">
        <v>188</v>
      </c>
      <c r="D400" s="83" t="s">
        <v>158</v>
      </c>
      <c r="E400" s="83">
        <v>1.7461790000000001E-2</v>
      </c>
      <c r="I400" s="83">
        <v>0</v>
      </c>
      <c r="J400" s="83">
        <v>0.24389825000000001</v>
      </c>
      <c r="K400" s="83">
        <v>0</v>
      </c>
      <c r="L400" s="83" t="s">
        <v>158</v>
      </c>
    </row>
    <row r="401" spans="1:12" s="83" customFormat="1" x14ac:dyDescent="0.25">
      <c r="A401" s="81">
        <v>44708</v>
      </c>
      <c r="B401" s="82">
        <v>0.41665509259259265</v>
      </c>
      <c r="C401" s="83" t="s">
        <v>188</v>
      </c>
      <c r="D401" s="83" t="s">
        <v>168</v>
      </c>
      <c r="E401" s="83">
        <v>0.12614992</v>
      </c>
      <c r="I401" s="83">
        <v>0</v>
      </c>
      <c r="J401" s="83">
        <v>8.3746459999999995E-2</v>
      </c>
      <c r="K401" s="83">
        <v>0</v>
      </c>
      <c r="L401" s="83" t="s">
        <v>168</v>
      </c>
    </row>
    <row r="402" spans="1:12" s="83" customFormat="1" x14ac:dyDescent="0.25">
      <c r="A402" s="81">
        <v>44708</v>
      </c>
      <c r="B402" s="82">
        <v>0.41665509259259265</v>
      </c>
      <c r="C402" s="83" t="s">
        <v>188</v>
      </c>
      <c r="D402" s="83" t="s">
        <v>158</v>
      </c>
      <c r="E402" s="83">
        <v>1.7467529999999998E-2</v>
      </c>
      <c r="I402" s="83">
        <v>0</v>
      </c>
      <c r="J402" s="83">
        <v>0.21887532000000001</v>
      </c>
      <c r="K402" s="83">
        <v>0</v>
      </c>
      <c r="L402" s="83" t="s">
        <v>158</v>
      </c>
    </row>
    <row r="403" spans="1:12" s="83" customFormat="1" x14ac:dyDescent="0.25">
      <c r="A403" s="81">
        <v>44709</v>
      </c>
      <c r="B403" s="82">
        <v>0.41665509259259265</v>
      </c>
      <c r="C403" s="83" t="s">
        <v>188</v>
      </c>
      <c r="D403" s="83" t="s">
        <v>168</v>
      </c>
      <c r="E403" s="83">
        <v>0.12616546000000001</v>
      </c>
      <c r="I403" s="83">
        <v>0</v>
      </c>
      <c r="J403" s="83">
        <v>8.1672400000000006E-2</v>
      </c>
      <c r="K403" s="83">
        <v>0</v>
      </c>
      <c r="L403" s="83" t="s">
        <v>168</v>
      </c>
    </row>
    <row r="404" spans="1:12" s="83" customFormat="1" x14ac:dyDescent="0.25">
      <c r="A404" s="81">
        <v>44709</v>
      </c>
      <c r="B404" s="82">
        <v>0.41665509259259265</v>
      </c>
      <c r="C404" s="83" t="s">
        <v>188</v>
      </c>
      <c r="D404" s="83" t="s">
        <v>158</v>
      </c>
      <c r="E404" s="83">
        <v>1.7473269999999999E-2</v>
      </c>
      <c r="I404" s="83">
        <v>0</v>
      </c>
      <c r="J404" s="83">
        <v>0.22705289000000001</v>
      </c>
      <c r="K404" s="83">
        <v>0</v>
      </c>
      <c r="L404" s="83" t="s">
        <v>158</v>
      </c>
    </row>
    <row r="405" spans="1:12" s="83" customFormat="1" x14ac:dyDescent="0.25">
      <c r="A405" s="81">
        <v>44710</v>
      </c>
      <c r="B405" s="82">
        <v>0.41665509259259265</v>
      </c>
      <c r="C405" s="83" t="s">
        <v>188</v>
      </c>
      <c r="D405" s="83" t="s">
        <v>168</v>
      </c>
      <c r="E405" s="83">
        <v>0.12618099999999999</v>
      </c>
      <c r="I405" s="83">
        <v>0</v>
      </c>
      <c r="J405" s="83">
        <v>8.1779889999999994E-2</v>
      </c>
      <c r="K405" s="83">
        <v>0</v>
      </c>
      <c r="L405" s="83" t="s">
        <v>168</v>
      </c>
    </row>
    <row r="406" spans="1:12" s="83" customFormat="1" x14ac:dyDescent="0.25">
      <c r="A406" s="81">
        <v>44710</v>
      </c>
      <c r="B406" s="82">
        <v>0.41665509259259265</v>
      </c>
      <c r="C406" s="83" t="s">
        <v>188</v>
      </c>
      <c r="D406" s="83" t="s">
        <v>158</v>
      </c>
      <c r="E406" s="83">
        <v>1.747901E-2</v>
      </c>
      <c r="I406" s="83">
        <v>0</v>
      </c>
      <c r="J406" s="83">
        <v>0.23368749</v>
      </c>
      <c r="K406" s="83">
        <v>0</v>
      </c>
      <c r="L406" s="83" t="s">
        <v>158</v>
      </c>
    </row>
    <row r="407" spans="1:12" s="83" customFormat="1" x14ac:dyDescent="0.25">
      <c r="A407" s="81">
        <v>44711</v>
      </c>
      <c r="B407" s="82">
        <v>0.41665509259259265</v>
      </c>
      <c r="C407" s="83" t="s">
        <v>188</v>
      </c>
      <c r="D407" s="83" t="s">
        <v>168</v>
      </c>
      <c r="E407" s="83">
        <v>0.12619654999999999</v>
      </c>
      <c r="I407" s="83">
        <v>0</v>
      </c>
      <c r="J407" s="83">
        <v>8.4294850000000004E-2</v>
      </c>
      <c r="K407" s="83">
        <v>0</v>
      </c>
      <c r="L407" s="83" t="s">
        <v>168</v>
      </c>
    </row>
    <row r="408" spans="1:12" s="83" customFormat="1" x14ac:dyDescent="0.25">
      <c r="A408" s="81">
        <v>44711</v>
      </c>
      <c r="B408" s="82">
        <v>0.41665509259259265</v>
      </c>
      <c r="C408" s="83" t="s">
        <v>188</v>
      </c>
      <c r="D408" s="83" t="s">
        <v>158</v>
      </c>
      <c r="E408" s="83">
        <v>1.748475E-2</v>
      </c>
      <c r="I408" s="83">
        <v>0</v>
      </c>
      <c r="J408" s="83">
        <v>0.24347605</v>
      </c>
      <c r="K408" s="83">
        <v>0</v>
      </c>
      <c r="L408" s="83" t="s">
        <v>158</v>
      </c>
    </row>
    <row r="409" spans="1:12" s="83" customFormat="1" x14ac:dyDescent="0.25">
      <c r="A409" s="81">
        <v>44712</v>
      </c>
      <c r="B409" s="82">
        <v>0.41665509259259265</v>
      </c>
      <c r="C409" s="83" t="s">
        <v>188</v>
      </c>
      <c r="D409" s="83" t="s">
        <v>168</v>
      </c>
      <c r="E409" s="83">
        <v>0.12621209999999999</v>
      </c>
      <c r="I409" s="83">
        <v>0</v>
      </c>
      <c r="J409" s="83">
        <v>0.10111560999999999</v>
      </c>
      <c r="K409" s="83">
        <v>0</v>
      </c>
      <c r="L409" s="83" t="s">
        <v>168</v>
      </c>
    </row>
    <row r="410" spans="1:12" s="83" customFormat="1" x14ac:dyDescent="0.25">
      <c r="A410" s="81">
        <v>44712</v>
      </c>
      <c r="B410" s="82">
        <v>0.41665509259259265</v>
      </c>
      <c r="C410" s="83" t="s">
        <v>188</v>
      </c>
      <c r="D410" s="83" t="s">
        <v>158</v>
      </c>
      <c r="E410" s="83">
        <v>1.7490490000000001E-2</v>
      </c>
      <c r="I410" s="83">
        <v>0</v>
      </c>
      <c r="J410" s="83">
        <v>0.25315891000000001</v>
      </c>
      <c r="K410" s="83">
        <v>0</v>
      </c>
      <c r="L410" s="83" t="s">
        <v>158</v>
      </c>
    </row>
    <row r="411" spans="1:12" s="83" customFormat="1" x14ac:dyDescent="0.25">
      <c r="A411" s="81">
        <v>44713</v>
      </c>
      <c r="B411" s="82">
        <v>0.41665509259259265</v>
      </c>
      <c r="C411" s="83" t="s">
        <v>188</v>
      </c>
      <c r="D411" s="83" t="s">
        <v>168</v>
      </c>
      <c r="E411" s="83">
        <v>0.12622765</v>
      </c>
      <c r="I411" s="83">
        <v>0</v>
      </c>
      <c r="J411" s="83">
        <v>0.10926391000000001</v>
      </c>
      <c r="K411" s="83">
        <v>0</v>
      </c>
      <c r="L411" s="83" t="s">
        <v>168</v>
      </c>
    </row>
    <row r="412" spans="1:12" s="83" customFormat="1" x14ac:dyDescent="0.25">
      <c r="A412" s="81">
        <v>44713</v>
      </c>
      <c r="B412" s="82">
        <v>0.41665509259259265</v>
      </c>
      <c r="C412" s="83" t="s">
        <v>188</v>
      </c>
      <c r="D412" s="83" t="s">
        <v>158</v>
      </c>
      <c r="E412" s="83">
        <v>1.749624E-2</v>
      </c>
      <c r="I412" s="83">
        <v>0</v>
      </c>
      <c r="J412" s="83">
        <v>0.25022808000000002</v>
      </c>
      <c r="K412" s="83">
        <v>0</v>
      </c>
      <c r="L412" s="83" t="s">
        <v>158</v>
      </c>
    </row>
    <row r="413" spans="1:12" s="83" customFormat="1" x14ac:dyDescent="0.25">
      <c r="A413" s="81">
        <v>44714</v>
      </c>
      <c r="B413" s="82">
        <v>0.41665509259259265</v>
      </c>
      <c r="C413" s="83" t="s">
        <v>188</v>
      </c>
      <c r="D413" s="83" t="s">
        <v>168</v>
      </c>
      <c r="E413" s="83">
        <v>0.1262432</v>
      </c>
      <c r="I413" s="83">
        <v>0</v>
      </c>
      <c r="J413" s="83">
        <v>9.9061830000000003E-2</v>
      </c>
      <c r="K413" s="83">
        <v>0</v>
      </c>
      <c r="L413" s="83" t="s">
        <v>168</v>
      </c>
    </row>
    <row r="414" spans="1:12" s="83" customFormat="1" x14ac:dyDescent="0.25">
      <c r="A414" s="81">
        <v>44714</v>
      </c>
      <c r="B414" s="82">
        <v>0.41665509259259265</v>
      </c>
      <c r="C414" s="83" t="s">
        <v>188</v>
      </c>
      <c r="D414" s="83" t="s">
        <v>158</v>
      </c>
      <c r="E414" s="83">
        <v>1.7501989999999999E-2</v>
      </c>
      <c r="I414" s="83">
        <v>0</v>
      </c>
      <c r="J414" s="83">
        <v>0.23055437000000001</v>
      </c>
      <c r="K414" s="83">
        <v>0</v>
      </c>
      <c r="L414" s="83" t="s">
        <v>158</v>
      </c>
    </row>
    <row r="415" spans="1:12" s="83" customFormat="1" x14ac:dyDescent="0.25">
      <c r="A415" s="81">
        <v>44715</v>
      </c>
      <c r="B415" s="82">
        <v>0.41665509259259265</v>
      </c>
      <c r="C415" s="83" t="s">
        <v>188</v>
      </c>
      <c r="D415" s="83" t="s">
        <v>168</v>
      </c>
      <c r="E415" s="83">
        <v>0.12625875</v>
      </c>
      <c r="I415" s="83">
        <v>0</v>
      </c>
      <c r="J415" s="83">
        <v>0.1024719</v>
      </c>
      <c r="K415" s="83">
        <v>0</v>
      </c>
      <c r="L415" s="83" t="s">
        <v>168</v>
      </c>
    </row>
    <row r="416" spans="1:12" s="83" customFormat="1" x14ac:dyDescent="0.25">
      <c r="A416" s="81">
        <v>44715</v>
      </c>
      <c r="B416" s="82">
        <v>0.41665509259259265</v>
      </c>
      <c r="C416" s="83" t="s">
        <v>188</v>
      </c>
      <c r="D416" s="83" t="s">
        <v>158</v>
      </c>
      <c r="E416" s="83">
        <v>1.7507740000000001E-2</v>
      </c>
      <c r="I416" s="83">
        <v>0</v>
      </c>
      <c r="J416" s="83">
        <v>0.23619032000000001</v>
      </c>
      <c r="K416" s="83">
        <v>0</v>
      </c>
      <c r="L416" s="83" t="s">
        <v>158</v>
      </c>
    </row>
    <row r="417" spans="1:12" s="83" customFormat="1" x14ac:dyDescent="0.25">
      <c r="A417" s="81">
        <v>44716</v>
      </c>
      <c r="B417" s="82">
        <v>0.41665509259259265</v>
      </c>
      <c r="C417" s="83" t="s">
        <v>188</v>
      </c>
      <c r="D417" s="83" t="s">
        <v>168</v>
      </c>
      <c r="E417" s="83">
        <v>0.12627431</v>
      </c>
      <c r="I417" s="83">
        <v>0</v>
      </c>
      <c r="J417" s="83">
        <v>9.6745999999999999E-2</v>
      </c>
      <c r="K417" s="83">
        <v>0</v>
      </c>
      <c r="L417" s="83" t="s">
        <v>168</v>
      </c>
    </row>
    <row r="418" spans="1:12" s="83" customFormat="1" x14ac:dyDescent="0.25">
      <c r="A418" s="81">
        <v>44716</v>
      </c>
      <c r="B418" s="82">
        <v>0.41665509259259265</v>
      </c>
      <c r="C418" s="83" t="s">
        <v>188</v>
      </c>
      <c r="D418" s="83" t="s">
        <v>158</v>
      </c>
      <c r="E418" s="83">
        <v>1.751349E-2</v>
      </c>
      <c r="I418" s="83">
        <v>0</v>
      </c>
      <c r="J418" s="83">
        <v>0.22539480000000001</v>
      </c>
      <c r="K418" s="83">
        <v>0</v>
      </c>
      <c r="L418" s="83" t="s">
        <v>158</v>
      </c>
    </row>
    <row r="419" spans="1:12" s="83" customFormat="1" x14ac:dyDescent="0.25">
      <c r="A419" s="81">
        <v>44717</v>
      </c>
      <c r="B419" s="82">
        <v>0.41665509259259265</v>
      </c>
      <c r="C419" s="83" t="s">
        <v>188</v>
      </c>
      <c r="D419" s="83" t="s">
        <v>168</v>
      </c>
      <c r="E419" s="83">
        <v>0.12628986</v>
      </c>
      <c r="I419" s="83">
        <v>0</v>
      </c>
      <c r="J419" s="83">
        <v>9.7845299999999996E-2</v>
      </c>
      <c r="K419" s="83">
        <v>0</v>
      </c>
      <c r="L419" s="83" t="s">
        <v>168</v>
      </c>
    </row>
    <row r="420" spans="1:12" s="83" customFormat="1" x14ac:dyDescent="0.25">
      <c r="A420" s="81">
        <v>44717</v>
      </c>
      <c r="B420" s="82">
        <v>0.41665509259259265</v>
      </c>
      <c r="C420" s="83" t="s">
        <v>188</v>
      </c>
      <c r="D420" s="83" t="s">
        <v>158</v>
      </c>
      <c r="E420" s="83">
        <v>1.7519239999999998E-2</v>
      </c>
      <c r="I420" s="83">
        <v>0</v>
      </c>
      <c r="J420" s="83">
        <v>0.22672839</v>
      </c>
      <c r="K420" s="83">
        <v>0</v>
      </c>
      <c r="L420" s="83" t="s">
        <v>158</v>
      </c>
    </row>
    <row r="421" spans="1:12" s="83" customFormat="1" x14ac:dyDescent="0.25">
      <c r="A421" s="81">
        <v>44718</v>
      </c>
      <c r="B421" s="82">
        <v>0.41665509259259265</v>
      </c>
      <c r="C421" s="83" t="s">
        <v>188</v>
      </c>
      <c r="D421" s="83" t="s">
        <v>168</v>
      </c>
      <c r="E421" s="83">
        <v>0.12630542</v>
      </c>
      <c r="I421" s="83">
        <v>0</v>
      </c>
      <c r="J421" s="83">
        <v>0.10235734</v>
      </c>
      <c r="K421" s="83">
        <v>0</v>
      </c>
      <c r="L421" s="83" t="s">
        <v>168</v>
      </c>
    </row>
    <row r="422" spans="1:12" s="83" customFormat="1" x14ac:dyDescent="0.25">
      <c r="A422" s="81">
        <v>44718</v>
      </c>
      <c r="B422" s="82">
        <v>0.41665509259259265</v>
      </c>
      <c r="C422" s="83" t="s">
        <v>188</v>
      </c>
      <c r="D422" s="83" t="s">
        <v>158</v>
      </c>
      <c r="E422" s="83">
        <v>1.7524999999999999E-2</v>
      </c>
      <c r="I422" s="83">
        <v>0</v>
      </c>
      <c r="J422" s="83">
        <v>0.23359943</v>
      </c>
      <c r="K422" s="83">
        <v>0</v>
      </c>
      <c r="L422" s="83" t="s">
        <v>158</v>
      </c>
    </row>
    <row r="423" spans="1:12" s="83" customFormat="1" x14ac:dyDescent="0.25">
      <c r="A423" s="81">
        <v>44719</v>
      </c>
      <c r="B423" s="82">
        <v>0.41665509259259265</v>
      </c>
      <c r="C423" s="83" t="s">
        <v>188</v>
      </c>
      <c r="D423" s="83" t="s">
        <v>168</v>
      </c>
      <c r="E423" s="83">
        <v>0.12632098</v>
      </c>
      <c r="I423" s="83">
        <v>0</v>
      </c>
      <c r="J423" s="83">
        <v>0.10338111</v>
      </c>
      <c r="K423" s="83">
        <v>0</v>
      </c>
      <c r="L423" s="83" t="s">
        <v>168</v>
      </c>
    </row>
    <row r="424" spans="1:12" s="83" customFormat="1" x14ac:dyDescent="0.25">
      <c r="A424" s="81">
        <v>44719</v>
      </c>
      <c r="B424" s="82">
        <v>0.41665509259259265</v>
      </c>
      <c r="C424" s="83" t="s">
        <v>188</v>
      </c>
      <c r="D424" s="83" t="s">
        <v>158</v>
      </c>
      <c r="E424" s="83">
        <v>1.7530759999999999E-2</v>
      </c>
      <c r="I424" s="83">
        <v>0</v>
      </c>
      <c r="J424" s="83">
        <v>0.22181993</v>
      </c>
      <c r="K424" s="83">
        <v>0</v>
      </c>
      <c r="L424" s="83" t="s">
        <v>158</v>
      </c>
    </row>
    <row r="425" spans="1:12" s="83" customFormat="1" x14ac:dyDescent="0.25">
      <c r="A425" s="81">
        <v>44720</v>
      </c>
      <c r="B425" s="82">
        <v>0.41665509259259265</v>
      </c>
      <c r="C425" s="83" t="s">
        <v>188</v>
      </c>
      <c r="D425" s="83" t="s">
        <v>168</v>
      </c>
      <c r="E425" s="83">
        <v>0.12633654999999999</v>
      </c>
      <c r="I425" s="83">
        <v>0</v>
      </c>
      <c r="J425" s="83">
        <v>0.1066715</v>
      </c>
      <c r="K425" s="83">
        <v>0</v>
      </c>
      <c r="L425" s="83" t="s">
        <v>168</v>
      </c>
    </row>
    <row r="426" spans="1:12" s="83" customFormat="1" x14ac:dyDescent="0.25">
      <c r="A426" s="81">
        <v>44720</v>
      </c>
      <c r="B426" s="82">
        <v>0.41665509259259265</v>
      </c>
      <c r="C426" s="83" t="s">
        <v>188</v>
      </c>
      <c r="D426" s="83" t="s">
        <v>158</v>
      </c>
      <c r="E426" s="83">
        <v>1.753652E-2</v>
      </c>
      <c r="I426" s="83">
        <v>0</v>
      </c>
      <c r="J426" s="83">
        <v>0.22292544</v>
      </c>
      <c r="K426" s="83">
        <v>0</v>
      </c>
      <c r="L426" s="83" t="s">
        <v>158</v>
      </c>
    </row>
    <row r="427" spans="1:12" s="83" customFormat="1" x14ac:dyDescent="0.25">
      <c r="A427" s="81">
        <v>44721</v>
      </c>
      <c r="B427" s="82">
        <v>0.41665509259259265</v>
      </c>
      <c r="C427" s="83" t="s">
        <v>188</v>
      </c>
      <c r="D427" s="83" t="s">
        <v>168</v>
      </c>
      <c r="E427" s="83">
        <v>0.12635210999999999</v>
      </c>
      <c r="I427" s="83">
        <v>0</v>
      </c>
      <c r="J427" s="83">
        <v>0.11300892999999999</v>
      </c>
      <c r="K427" s="83">
        <v>0</v>
      </c>
      <c r="L427" s="83" t="s">
        <v>168</v>
      </c>
    </row>
    <row r="428" spans="1:12" s="83" customFormat="1" x14ac:dyDescent="0.25">
      <c r="A428" s="81">
        <v>44721</v>
      </c>
      <c r="B428" s="82">
        <v>0.41665509259259265</v>
      </c>
      <c r="C428" s="83" t="s">
        <v>188</v>
      </c>
      <c r="D428" s="83" t="s">
        <v>158</v>
      </c>
      <c r="E428" s="83">
        <v>1.754228E-2</v>
      </c>
      <c r="I428" s="83">
        <v>0</v>
      </c>
      <c r="J428" s="83">
        <v>0.22030039000000001</v>
      </c>
      <c r="K428" s="83">
        <v>0</v>
      </c>
      <c r="L428" s="83" t="s">
        <v>158</v>
      </c>
    </row>
    <row r="429" spans="1:12" s="83" customFormat="1" x14ac:dyDescent="0.25">
      <c r="A429" s="81">
        <v>44722</v>
      </c>
      <c r="B429" s="82">
        <v>0.41665509259259265</v>
      </c>
      <c r="C429" s="83" t="s">
        <v>188</v>
      </c>
      <c r="D429" s="83" t="s">
        <v>168</v>
      </c>
      <c r="E429" s="83">
        <v>0.12636768000000001</v>
      </c>
      <c r="I429" s="83">
        <v>0</v>
      </c>
      <c r="J429" s="83">
        <v>0.11072308</v>
      </c>
      <c r="K429" s="83">
        <v>0</v>
      </c>
      <c r="L429" s="83" t="s">
        <v>168</v>
      </c>
    </row>
    <row r="430" spans="1:12" s="83" customFormat="1" x14ac:dyDescent="0.25">
      <c r="A430" s="81">
        <v>44722</v>
      </c>
      <c r="B430" s="82">
        <v>0.41665509259259265</v>
      </c>
      <c r="C430" s="83" t="s">
        <v>188</v>
      </c>
      <c r="D430" s="83" t="s">
        <v>158</v>
      </c>
      <c r="E430" s="83">
        <v>1.7548040000000001E-2</v>
      </c>
      <c r="I430" s="83">
        <v>0</v>
      </c>
      <c r="J430" s="83">
        <v>0.22495498999999999</v>
      </c>
      <c r="K430" s="83">
        <v>0</v>
      </c>
      <c r="L430" s="83" t="s">
        <v>158</v>
      </c>
    </row>
    <row r="431" spans="1:12" s="83" customFormat="1" x14ac:dyDescent="0.25">
      <c r="A431" s="81">
        <v>44723</v>
      </c>
      <c r="B431" s="82">
        <v>0.41665509259259265</v>
      </c>
      <c r="C431" s="83" t="s">
        <v>188</v>
      </c>
      <c r="D431" s="83" t="s">
        <v>168</v>
      </c>
      <c r="E431" s="83">
        <v>0.12638325</v>
      </c>
      <c r="I431" s="83">
        <v>0</v>
      </c>
      <c r="J431" s="83">
        <v>0.10403334</v>
      </c>
      <c r="K431" s="83">
        <v>0</v>
      </c>
      <c r="L431" s="83" t="s">
        <v>168</v>
      </c>
    </row>
    <row r="432" spans="1:12" s="83" customFormat="1" x14ac:dyDescent="0.25">
      <c r="A432" s="81">
        <v>44723</v>
      </c>
      <c r="B432" s="82">
        <v>0.41665509259259265</v>
      </c>
      <c r="C432" s="83" t="s">
        <v>188</v>
      </c>
      <c r="D432" s="83" t="s">
        <v>158</v>
      </c>
      <c r="E432" s="83">
        <v>1.755381E-2</v>
      </c>
      <c r="I432" s="83">
        <v>0</v>
      </c>
      <c r="J432" s="83">
        <v>0.21637748000000001</v>
      </c>
      <c r="K432" s="83">
        <v>0</v>
      </c>
      <c r="L432" s="83" t="s">
        <v>158</v>
      </c>
    </row>
    <row r="433" spans="1:12" s="83" customFormat="1" x14ac:dyDescent="0.25">
      <c r="A433" s="81">
        <v>44724</v>
      </c>
      <c r="B433" s="82">
        <v>0.41665509259259265</v>
      </c>
      <c r="C433" s="83" t="s">
        <v>188</v>
      </c>
      <c r="D433" s="83" t="s">
        <v>168</v>
      </c>
      <c r="E433" s="83">
        <v>0.12639882</v>
      </c>
      <c r="I433" s="83">
        <v>0</v>
      </c>
      <c r="J433" s="83">
        <v>9.8494570000000004E-2</v>
      </c>
      <c r="K433" s="83">
        <v>0</v>
      </c>
      <c r="L433" s="83" t="s">
        <v>168</v>
      </c>
    </row>
    <row r="434" spans="1:12" s="83" customFormat="1" x14ac:dyDescent="0.25">
      <c r="A434" s="81">
        <v>44724</v>
      </c>
      <c r="B434" s="82">
        <v>0.41665509259259265</v>
      </c>
      <c r="C434" s="83" t="s">
        <v>188</v>
      </c>
      <c r="D434" s="83" t="s">
        <v>158</v>
      </c>
      <c r="E434" s="83">
        <v>1.7559580000000002E-2</v>
      </c>
      <c r="I434" s="83">
        <v>0</v>
      </c>
      <c r="J434" s="83">
        <v>0.19859900999999999</v>
      </c>
      <c r="K434" s="83">
        <v>0</v>
      </c>
      <c r="L434" s="83" t="s">
        <v>158</v>
      </c>
    </row>
    <row r="435" spans="1:12" s="83" customFormat="1" x14ac:dyDescent="0.25">
      <c r="A435" s="81">
        <v>44725</v>
      </c>
      <c r="B435" s="82">
        <v>0.41665509259259265</v>
      </c>
      <c r="C435" s="83" t="s">
        <v>188</v>
      </c>
      <c r="D435" s="83" t="s">
        <v>168</v>
      </c>
      <c r="E435" s="83">
        <v>0.12641438999999999</v>
      </c>
      <c r="I435" s="83">
        <v>0</v>
      </c>
      <c r="J435" s="83">
        <v>8.5291439999999996E-2</v>
      </c>
      <c r="K435" s="83">
        <v>0</v>
      </c>
      <c r="L435" s="83" t="s">
        <v>168</v>
      </c>
    </row>
    <row r="436" spans="1:12" s="83" customFormat="1" x14ac:dyDescent="0.25">
      <c r="A436" s="81">
        <v>44725</v>
      </c>
      <c r="B436" s="82">
        <v>0.41665509259259265</v>
      </c>
      <c r="C436" s="83" t="s">
        <v>188</v>
      </c>
      <c r="D436" s="83" t="s">
        <v>158</v>
      </c>
      <c r="E436" s="83">
        <v>1.7565339999999999E-2</v>
      </c>
      <c r="I436" s="83">
        <v>0</v>
      </c>
      <c r="J436" s="83">
        <v>0.17908196000000001</v>
      </c>
      <c r="K436" s="83">
        <v>0</v>
      </c>
      <c r="L436" s="83" t="s">
        <v>158</v>
      </c>
    </row>
    <row r="437" spans="1:12" s="83" customFormat="1" x14ac:dyDescent="0.25">
      <c r="A437" s="81">
        <v>44726</v>
      </c>
      <c r="B437" s="82">
        <v>0.41665509259259265</v>
      </c>
      <c r="C437" s="83" t="s">
        <v>188</v>
      </c>
      <c r="D437" s="83" t="s">
        <v>168</v>
      </c>
      <c r="E437" s="83">
        <v>0.12642997</v>
      </c>
      <c r="I437" s="83">
        <v>0</v>
      </c>
      <c r="J437" s="83">
        <v>8.2119849999999994E-2</v>
      </c>
      <c r="K437" s="83">
        <v>0</v>
      </c>
      <c r="L437" s="83" t="s">
        <v>168</v>
      </c>
    </row>
    <row r="438" spans="1:12" s="83" customFormat="1" x14ac:dyDescent="0.25">
      <c r="A438" s="81">
        <v>44726</v>
      </c>
      <c r="B438" s="82">
        <v>0.41665509259259265</v>
      </c>
      <c r="C438" s="83" t="s">
        <v>188</v>
      </c>
      <c r="D438" s="83" t="s">
        <v>158</v>
      </c>
      <c r="E438" s="83">
        <v>1.7571119999999999E-2</v>
      </c>
      <c r="I438" s="83">
        <v>0</v>
      </c>
      <c r="J438" s="83">
        <v>0.17413265</v>
      </c>
      <c r="K438" s="83">
        <v>0</v>
      </c>
      <c r="L438" s="83" t="s">
        <v>158</v>
      </c>
    </row>
    <row r="439" spans="1:12" s="83" customFormat="1" x14ac:dyDescent="0.25">
      <c r="A439" s="81">
        <v>44727</v>
      </c>
      <c r="B439" s="82">
        <v>0.41665509259259265</v>
      </c>
      <c r="C439" s="83" t="s">
        <v>188</v>
      </c>
      <c r="D439" s="83" t="s">
        <v>168</v>
      </c>
      <c r="E439" s="83">
        <v>0.12644554</v>
      </c>
      <c r="I439" s="83">
        <v>0</v>
      </c>
      <c r="J439" s="83">
        <v>8.7707149999999998E-2</v>
      </c>
      <c r="K439" s="83">
        <v>0</v>
      </c>
      <c r="L439" s="83" t="s">
        <v>168</v>
      </c>
    </row>
    <row r="440" spans="1:12" s="83" customFormat="1" x14ac:dyDescent="0.25">
      <c r="A440" s="81">
        <v>44727</v>
      </c>
      <c r="B440" s="82">
        <v>0.41665509259259265</v>
      </c>
      <c r="C440" s="83" t="s">
        <v>188</v>
      </c>
      <c r="D440" s="83" t="s">
        <v>158</v>
      </c>
      <c r="E440" s="83">
        <v>1.7576890000000001E-2</v>
      </c>
      <c r="I440" s="83">
        <v>0</v>
      </c>
      <c r="J440" s="83">
        <v>0.18904177</v>
      </c>
      <c r="K440" s="83">
        <v>0</v>
      </c>
      <c r="L440" s="83" t="s">
        <v>158</v>
      </c>
    </row>
    <row r="441" spans="1:12" s="83" customFormat="1" x14ac:dyDescent="0.25">
      <c r="A441" s="81">
        <v>44728</v>
      </c>
      <c r="B441" s="82">
        <v>0.41665509259259265</v>
      </c>
      <c r="C441" s="83" t="s">
        <v>188</v>
      </c>
      <c r="D441" s="83" t="s">
        <v>168</v>
      </c>
      <c r="E441" s="83">
        <v>0.12646112000000001</v>
      </c>
      <c r="I441" s="83">
        <v>0</v>
      </c>
      <c r="J441" s="83">
        <v>9.6205180000000001E-2</v>
      </c>
      <c r="K441" s="83">
        <v>0</v>
      </c>
      <c r="L441" s="83" t="s">
        <v>168</v>
      </c>
    </row>
    <row r="442" spans="1:12" s="83" customFormat="1" x14ac:dyDescent="0.25">
      <c r="A442" s="81">
        <v>44728</v>
      </c>
      <c r="B442" s="82">
        <v>0.41665509259259265</v>
      </c>
      <c r="C442" s="83" t="s">
        <v>188</v>
      </c>
      <c r="D442" s="83" t="s">
        <v>158</v>
      </c>
      <c r="E442" s="83">
        <v>1.758266E-2</v>
      </c>
      <c r="I442" s="83">
        <v>0</v>
      </c>
      <c r="J442" s="83">
        <v>0.2098564</v>
      </c>
      <c r="K442" s="83">
        <v>0</v>
      </c>
      <c r="L442" s="83" t="s">
        <v>158</v>
      </c>
    </row>
    <row r="443" spans="1:12" s="83" customFormat="1" x14ac:dyDescent="0.25">
      <c r="A443" s="81">
        <v>44729</v>
      </c>
      <c r="B443" s="82">
        <v>0.41665509259259265</v>
      </c>
      <c r="C443" s="83" t="s">
        <v>188</v>
      </c>
      <c r="D443" s="83" t="s">
        <v>168</v>
      </c>
      <c r="E443" s="83">
        <v>0.1264767</v>
      </c>
      <c r="I443" s="83">
        <v>0</v>
      </c>
      <c r="J443" s="83">
        <v>8.7221800000000002E-2</v>
      </c>
      <c r="K443" s="83">
        <v>0</v>
      </c>
      <c r="L443" s="83" t="s">
        <v>168</v>
      </c>
    </row>
    <row r="444" spans="1:12" s="83" customFormat="1" x14ac:dyDescent="0.25">
      <c r="A444" s="81">
        <v>44729</v>
      </c>
      <c r="B444" s="82">
        <v>0.41665509259259265</v>
      </c>
      <c r="C444" s="83" t="s">
        <v>188</v>
      </c>
      <c r="D444" s="83" t="s">
        <v>158</v>
      </c>
      <c r="E444" s="83">
        <v>1.758844E-2</v>
      </c>
      <c r="I444" s="83">
        <v>0</v>
      </c>
      <c r="J444" s="83">
        <v>0.18033241999999999</v>
      </c>
      <c r="K444" s="83">
        <v>0</v>
      </c>
      <c r="L444" s="83" t="s">
        <v>158</v>
      </c>
    </row>
    <row r="445" spans="1:12" s="83" customFormat="1" x14ac:dyDescent="0.25">
      <c r="A445" s="81">
        <v>44730</v>
      </c>
      <c r="B445" s="82">
        <v>0.41665509259259265</v>
      </c>
      <c r="C445" s="83" t="s">
        <v>188</v>
      </c>
      <c r="D445" s="83" t="s">
        <v>168</v>
      </c>
      <c r="E445" s="83">
        <v>0.12649229000000001</v>
      </c>
      <c r="I445" s="83">
        <v>0</v>
      </c>
      <c r="J445" s="83">
        <v>8.9708689999999994E-2</v>
      </c>
      <c r="K445" s="83">
        <v>0</v>
      </c>
      <c r="L445" s="83" t="s">
        <v>168</v>
      </c>
    </row>
    <row r="446" spans="1:12" s="83" customFormat="1" x14ac:dyDescent="0.25">
      <c r="A446" s="81">
        <v>44730</v>
      </c>
      <c r="B446" s="82">
        <v>0.41665509259259265</v>
      </c>
      <c r="C446" s="83" t="s">
        <v>188</v>
      </c>
      <c r="D446" s="83" t="s">
        <v>158</v>
      </c>
      <c r="E446" s="83">
        <v>1.7594220000000001E-2</v>
      </c>
      <c r="I446" s="83">
        <v>0</v>
      </c>
      <c r="J446" s="83">
        <v>0.18681877999999999</v>
      </c>
      <c r="K446" s="83">
        <v>0</v>
      </c>
      <c r="L446" s="83" t="s">
        <v>158</v>
      </c>
    </row>
    <row r="447" spans="1:12" s="83" customFormat="1" x14ac:dyDescent="0.25">
      <c r="A447" s="81">
        <v>44731</v>
      </c>
      <c r="B447" s="82">
        <v>0.41665509259259265</v>
      </c>
      <c r="C447" s="83" t="s">
        <v>188</v>
      </c>
      <c r="D447" s="83" t="s">
        <v>168</v>
      </c>
      <c r="E447" s="83">
        <v>0.12650786999999999</v>
      </c>
      <c r="I447" s="83">
        <v>0</v>
      </c>
      <c r="J447" s="83">
        <v>8.1789180000000003E-2</v>
      </c>
      <c r="K447" s="83">
        <v>0</v>
      </c>
      <c r="L447" s="83" t="s">
        <v>168</v>
      </c>
    </row>
    <row r="448" spans="1:12" s="83" customFormat="1" x14ac:dyDescent="0.25">
      <c r="A448" s="81">
        <v>44731</v>
      </c>
      <c r="B448" s="82">
        <v>0.41665509259259265</v>
      </c>
      <c r="C448" s="83" t="s">
        <v>188</v>
      </c>
      <c r="D448" s="83" t="s">
        <v>158</v>
      </c>
      <c r="E448" s="83">
        <v>1.7600000000000001E-2</v>
      </c>
      <c r="I448" s="83">
        <v>0</v>
      </c>
      <c r="J448" s="83">
        <v>0.17838181</v>
      </c>
      <c r="K448" s="83">
        <v>0</v>
      </c>
      <c r="L448" s="83" t="s">
        <v>158</v>
      </c>
    </row>
    <row r="449" spans="1:12" s="83" customFormat="1" x14ac:dyDescent="0.25">
      <c r="A449" s="81">
        <v>44732</v>
      </c>
      <c r="B449" s="82">
        <v>0.41665509259259265</v>
      </c>
      <c r="C449" s="83" t="s">
        <v>188</v>
      </c>
      <c r="D449" s="83" t="s">
        <v>168</v>
      </c>
      <c r="E449" s="83">
        <v>0.12652346</v>
      </c>
      <c r="I449" s="83">
        <v>0</v>
      </c>
      <c r="J449" s="83">
        <v>8.6023189999999999E-2</v>
      </c>
      <c r="K449" s="83">
        <v>0</v>
      </c>
      <c r="L449" s="83" t="s">
        <v>168</v>
      </c>
    </row>
    <row r="450" spans="1:12" s="83" customFormat="1" x14ac:dyDescent="0.25">
      <c r="A450" s="81">
        <v>44732</v>
      </c>
      <c r="B450" s="82">
        <v>0.41665509259259265</v>
      </c>
      <c r="C450" s="83" t="s">
        <v>188</v>
      </c>
      <c r="D450" s="83" t="s">
        <v>158</v>
      </c>
      <c r="E450" s="83">
        <v>1.7605780000000001E-2</v>
      </c>
      <c r="I450" s="83">
        <v>0</v>
      </c>
      <c r="J450" s="83">
        <v>0.18465680000000001</v>
      </c>
      <c r="K450" s="83">
        <v>0</v>
      </c>
      <c r="L450" s="83" t="s">
        <v>158</v>
      </c>
    </row>
    <row r="451" spans="1:12" s="83" customFormat="1" x14ac:dyDescent="0.25">
      <c r="A451" s="81">
        <v>44733</v>
      </c>
      <c r="B451" s="82">
        <v>0.41665509259259265</v>
      </c>
      <c r="C451" s="83" t="s">
        <v>188</v>
      </c>
      <c r="D451" s="83" t="s">
        <v>168</v>
      </c>
      <c r="E451" s="83">
        <v>0.12653903999999999</v>
      </c>
      <c r="I451" s="83">
        <v>0</v>
      </c>
      <c r="J451" s="83">
        <v>8.9438089999999998E-2</v>
      </c>
      <c r="K451" s="83">
        <v>0</v>
      </c>
      <c r="L451" s="83" t="s">
        <v>168</v>
      </c>
    </row>
    <row r="452" spans="1:12" s="83" customFormat="1" x14ac:dyDescent="0.25">
      <c r="A452" s="81">
        <v>44733</v>
      </c>
      <c r="B452" s="82">
        <v>0.41665509259259265</v>
      </c>
      <c r="C452" s="83" t="s">
        <v>188</v>
      </c>
      <c r="D452" s="83" t="s">
        <v>158</v>
      </c>
      <c r="E452" s="83">
        <v>1.761157E-2</v>
      </c>
      <c r="I452" s="83">
        <v>0</v>
      </c>
      <c r="J452" s="83">
        <v>0.19918461000000001</v>
      </c>
      <c r="K452" s="83">
        <v>0</v>
      </c>
      <c r="L452" s="83" t="s">
        <v>158</v>
      </c>
    </row>
    <row r="453" spans="1:12" s="83" customFormat="1" x14ac:dyDescent="0.25">
      <c r="A453" s="81">
        <v>44734</v>
      </c>
      <c r="B453" s="82">
        <v>0.41665509259259265</v>
      </c>
      <c r="C453" s="83" t="s">
        <v>188</v>
      </c>
      <c r="D453" s="83" t="s">
        <v>168</v>
      </c>
      <c r="E453" s="83">
        <v>0.12655463</v>
      </c>
      <c r="I453" s="83">
        <v>0</v>
      </c>
      <c r="J453" s="83">
        <v>8.6293540000000002E-2</v>
      </c>
      <c r="K453" s="83">
        <v>0</v>
      </c>
      <c r="L453" s="83" t="s">
        <v>168</v>
      </c>
    </row>
    <row r="454" spans="1:12" s="83" customFormat="1" x14ac:dyDescent="0.25">
      <c r="A454" s="81">
        <v>44734</v>
      </c>
      <c r="B454" s="82">
        <v>0.41665509259259265</v>
      </c>
      <c r="C454" s="83" t="s">
        <v>188</v>
      </c>
      <c r="D454" s="83" t="s">
        <v>158</v>
      </c>
      <c r="E454" s="83">
        <v>1.761735E-2</v>
      </c>
      <c r="I454" s="83">
        <v>0</v>
      </c>
      <c r="J454" s="83">
        <v>0.19543039000000001</v>
      </c>
      <c r="K454" s="83">
        <v>0</v>
      </c>
      <c r="L454" s="83" t="s">
        <v>158</v>
      </c>
    </row>
    <row r="455" spans="1:12" s="83" customFormat="1" x14ac:dyDescent="0.25">
      <c r="A455" s="81">
        <v>44735</v>
      </c>
      <c r="B455" s="82">
        <v>0.41665509259259265</v>
      </c>
      <c r="C455" s="83" t="s">
        <v>188</v>
      </c>
      <c r="D455" s="83" t="s">
        <v>168</v>
      </c>
      <c r="E455" s="83">
        <v>0.12657023000000001</v>
      </c>
      <c r="I455" s="83">
        <v>0</v>
      </c>
      <c r="J455" s="83">
        <v>8.5826529999999998E-2</v>
      </c>
      <c r="K455" s="83">
        <v>0</v>
      </c>
      <c r="L455" s="83" t="s">
        <v>168</v>
      </c>
    </row>
    <row r="456" spans="1:12" s="83" customFormat="1" x14ac:dyDescent="0.25">
      <c r="A456" s="81">
        <v>44735</v>
      </c>
      <c r="B456" s="82">
        <v>0.41665509259259265</v>
      </c>
      <c r="C456" s="83" t="s">
        <v>188</v>
      </c>
      <c r="D456" s="83" t="s">
        <v>158</v>
      </c>
      <c r="E456" s="83">
        <v>1.7623139999999999E-2</v>
      </c>
      <c r="I456" s="83">
        <v>0</v>
      </c>
      <c r="J456" s="83">
        <v>0.19249864999999999</v>
      </c>
      <c r="K456" s="83">
        <v>0</v>
      </c>
      <c r="L456" s="83" t="s">
        <v>158</v>
      </c>
    </row>
    <row r="457" spans="1:12" s="83" customFormat="1" x14ac:dyDescent="0.25">
      <c r="A457" s="81">
        <v>44736</v>
      </c>
      <c r="B457" s="82">
        <v>0.41665509259259265</v>
      </c>
      <c r="C457" s="83" t="s">
        <v>188</v>
      </c>
      <c r="D457" s="83" t="s">
        <v>168</v>
      </c>
      <c r="E457" s="83">
        <v>0.12658581999999999</v>
      </c>
      <c r="I457" s="83">
        <v>0</v>
      </c>
      <c r="J457" s="83">
        <v>8.7687520000000005E-2</v>
      </c>
      <c r="K457" s="83">
        <v>0</v>
      </c>
      <c r="L457" s="83" t="s">
        <v>168</v>
      </c>
    </row>
    <row r="458" spans="1:12" s="83" customFormat="1" x14ac:dyDescent="0.25">
      <c r="A458" s="81">
        <v>44736</v>
      </c>
      <c r="B458" s="82">
        <v>0.41665509259259265</v>
      </c>
      <c r="C458" s="83" t="s">
        <v>188</v>
      </c>
      <c r="D458" s="83" t="s">
        <v>158</v>
      </c>
      <c r="E458" s="83">
        <v>1.7628930000000001E-2</v>
      </c>
      <c r="I458" s="83">
        <v>0</v>
      </c>
      <c r="J458" s="83">
        <v>0.19910839999999999</v>
      </c>
      <c r="K458" s="83">
        <v>0</v>
      </c>
      <c r="L458" s="83" t="s">
        <v>158</v>
      </c>
    </row>
    <row r="459" spans="1:12" s="83" customFormat="1" x14ac:dyDescent="0.25">
      <c r="A459" s="81">
        <v>44737</v>
      </c>
      <c r="B459" s="82">
        <v>0.41665509259259265</v>
      </c>
      <c r="C459" s="83" t="s">
        <v>188</v>
      </c>
      <c r="D459" s="83" t="s">
        <v>168</v>
      </c>
      <c r="E459" s="83">
        <v>0.12660141999999999</v>
      </c>
      <c r="I459" s="83">
        <v>0</v>
      </c>
      <c r="J459" s="83">
        <v>9.0493019999999993E-2</v>
      </c>
      <c r="K459" s="83">
        <v>0</v>
      </c>
      <c r="L459" s="83" t="s">
        <v>168</v>
      </c>
    </row>
    <row r="460" spans="1:12" s="83" customFormat="1" x14ac:dyDescent="0.25">
      <c r="A460" s="81">
        <v>44737</v>
      </c>
      <c r="B460" s="82">
        <v>0.41665509259259265</v>
      </c>
      <c r="C460" s="83" t="s">
        <v>188</v>
      </c>
      <c r="D460" s="83" t="s">
        <v>158</v>
      </c>
      <c r="E460" s="83">
        <v>1.763472E-2</v>
      </c>
      <c r="I460" s="83">
        <v>0</v>
      </c>
      <c r="J460" s="83">
        <v>0.20828847</v>
      </c>
      <c r="K460" s="83">
        <v>0</v>
      </c>
      <c r="L460" s="83" t="s">
        <v>158</v>
      </c>
    </row>
    <row r="461" spans="1:12" s="83" customFormat="1" x14ac:dyDescent="0.25">
      <c r="A461" s="81">
        <v>44738</v>
      </c>
      <c r="B461" s="82">
        <v>0.41665509259259265</v>
      </c>
      <c r="C461" s="83" t="s">
        <v>188</v>
      </c>
      <c r="D461" s="83" t="s">
        <v>168</v>
      </c>
      <c r="E461" s="83">
        <v>0.12661701</v>
      </c>
      <c r="I461" s="83">
        <v>0</v>
      </c>
      <c r="J461" s="83">
        <v>9.2306689999999997E-2</v>
      </c>
      <c r="K461" s="83">
        <v>0</v>
      </c>
      <c r="L461" s="83" t="s">
        <v>168</v>
      </c>
    </row>
    <row r="462" spans="1:12" s="83" customFormat="1" x14ac:dyDescent="0.25">
      <c r="A462" s="81">
        <v>44738</v>
      </c>
      <c r="B462" s="82">
        <v>0.41665509259259265</v>
      </c>
      <c r="C462" s="83" t="s">
        <v>188</v>
      </c>
      <c r="D462" s="83" t="s">
        <v>158</v>
      </c>
      <c r="E462" s="83">
        <v>1.7640510000000002E-2</v>
      </c>
      <c r="I462" s="83">
        <v>0</v>
      </c>
      <c r="J462" s="83">
        <v>0.20789125</v>
      </c>
      <c r="K462" s="83">
        <v>0</v>
      </c>
      <c r="L462" s="83" t="s">
        <v>158</v>
      </c>
    </row>
    <row r="463" spans="1:12" s="83" customFormat="1" x14ac:dyDescent="0.25">
      <c r="A463" s="81">
        <v>44739</v>
      </c>
      <c r="B463" s="82">
        <v>0.41665509259259265</v>
      </c>
      <c r="C463" s="83" t="s">
        <v>188</v>
      </c>
      <c r="D463" s="83" t="s">
        <v>168</v>
      </c>
      <c r="E463" s="83">
        <v>0.12663261000000001</v>
      </c>
      <c r="I463" s="83">
        <v>0</v>
      </c>
      <c r="J463" s="83">
        <v>9.0285450000000003E-2</v>
      </c>
      <c r="K463" s="83">
        <v>0</v>
      </c>
      <c r="L463" s="83" t="s">
        <v>168</v>
      </c>
    </row>
    <row r="464" spans="1:12" s="83" customFormat="1" x14ac:dyDescent="0.25">
      <c r="A464" s="81">
        <v>44739</v>
      </c>
      <c r="B464" s="82">
        <v>0.41665509259259265</v>
      </c>
      <c r="C464" s="83" t="s">
        <v>188</v>
      </c>
      <c r="D464" s="83" t="s">
        <v>158</v>
      </c>
      <c r="E464" s="83">
        <v>1.7646309999999998E-2</v>
      </c>
      <c r="I464" s="83">
        <v>0</v>
      </c>
      <c r="J464" s="83">
        <v>0.20083164000000001</v>
      </c>
      <c r="K464" s="83">
        <v>0</v>
      </c>
      <c r="L464" s="83" t="s">
        <v>158</v>
      </c>
    </row>
    <row r="465" spans="1:20" s="83" customFormat="1" x14ac:dyDescent="0.25">
      <c r="A465" s="81">
        <v>44740</v>
      </c>
      <c r="B465" s="82">
        <v>0.41665509259259265</v>
      </c>
      <c r="C465" s="83" t="s">
        <v>188</v>
      </c>
      <c r="D465" s="83" t="s">
        <v>168</v>
      </c>
      <c r="E465" s="83">
        <v>0.12664821000000001</v>
      </c>
      <c r="I465" s="83">
        <v>0</v>
      </c>
      <c r="J465" s="83">
        <v>8.8423689999999999E-2</v>
      </c>
      <c r="K465" s="83">
        <v>0</v>
      </c>
      <c r="L465" s="83" t="s">
        <v>168</v>
      </c>
    </row>
    <row r="466" spans="1:20" s="83" customFormat="1" x14ac:dyDescent="0.25">
      <c r="A466" s="81">
        <v>44740</v>
      </c>
      <c r="B466" s="82">
        <v>0.41665509259259265</v>
      </c>
      <c r="C466" s="83" t="s">
        <v>188</v>
      </c>
      <c r="D466" s="83" t="s">
        <v>158</v>
      </c>
      <c r="E466" s="83">
        <v>1.7652109999999999E-2</v>
      </c>
      <c r="I466" s="83">
        <v>0</v>
      </c>
      <c r="J466" s="83">
        <v>0.19625361999999999</v>
      </c>
      <c r="K466" s="83">
        <v>0</v>
      </c>
      <c r="L466" s="83" t="s">
        <v>158</v>
      </c>
    </row>
    <row r="467" spans="1:20" s="83" customFormat="1" x14ac:dyDescent="0.25">
      <c r="A467" s="81">
        <v>44741</v>
      </c>
      <c r="B467" s="82">
        <v>0.41665509259259265</v>
      </c>
      <c r="C467" s="83" t="s">
        <v>188</v>
      </c>
      <c r="D467" s="83" t="s">
        <v>168</v>
      </c>
      <c r="E467" s="83">
        <v>0.12666382000000001</v>
      </c>
      <c r="I467" s="83">
        <v>0</v>
      </c>
      <c r="J467" s="83">
        <v>8.6517440000000001E-2</v>
      </c>
      <c r="K467" s="83">
        <v>0</v>
      </c>
      <c r="L467" s="83" t="s">
        <v>168</v>
      </c>
    </row>
    <row r="468" spans="1:20" s="83" customFormat="1" x14ac:dyDescent="0.25">
      <c r="A468" s="81">
        <v>44741</v>
      </c>
      <c r="B468" s="82">
        <v>0.41665509259259265</v>
      </c>
      <c r="C468" s="83" t="s">
        <v>188</v>
      </c>
      <c r="D468" s="83" t="s">
        <v>158</v>
      </c>
      <c r="E468" s="83">
        <v>1.7657909999999999E-2</v>
      </c>
      <c r="I468" s="83">
        <v>0</v>
      </c>
      <c r="J468" s="83">
        <v>0.18765066</v>
      </c>
      <c r="K468" s="83">
        <v>0</v>
      </c>
      <c r="L468" s="83" t="s">
        <v>158</v>
      </c>
    </row>
    <row r="469" spans="1:20" s="83" customFormat="1" x14ac:dyDescent="0.25">
      <c r="A469" s="81">
        <v>44742</v>
      </c>
      <c r="B469" s="82">
        <v>0.41665509259259265</v>
      </c>
      <c r="C469" s="83" t="s">
        <v>188</v>
      </c>
      <c r="D469" s="83" t="s">
        <v>168</v>
      </c>
      <c r="E469" s="83">
        <v>0.12667941999999999</v>
      </c>
      <c r="I469" s="83">
        <v>0</v>
      </c>
      <c r="J469" s="83">
        <v>8.5262740000000004E-2</v>
      </c>
      <c r="K469" s="83">
        <v>0</v>
      </c>
      <c r="L469" s="83" t="s">
        <v>168</v>
      </c>
    </row>
    <row r="470" spans="1:20" s="83" customFormat="1" x14ac:dyDescent="0.25">
      <c r="A470" s="81">
        <v>44742</v>
      </c>
      <c r="B470" s="82">
        <v>0.41665509259259265</v>
      </c>
      <c r="C470" s="83" t="s">
        <v>188</v>
      </c>
      <c r="D470" s="83" t="s">
        <v>158</v>
      </c>
      <c r="E470" s="83">
        <v>1.7663709999999999E-2</v>
      </c>
      <c r="I470" s="83">
        <v>0</v>
      </c>
      <c r="J470" s="83">
        <v>0.17870011</v>
      </c>
      <c r="K470" s="83">
        <v>0</v>
      </c>
      <c r="L470" s="83" t="s">
        <v>158</v>
      </c>
      <c r="N470" s="83" t="s">
        <v>189</v>
      </c>
      <c r="Q470" s="83">
        <f>SUM(J27:J470)</f>
        <v>140.08246817000008</v>
      </c>
    </row>
    <row r="471" spans="1:20" s="80" customFormat="1" x14ac:dyDescent="0.25">
      <c r="A471" s="78">
        <v>44508</v>
      </c>
      <c r="B471" s="79">
        <v>0.52159722222222216</v>
      </c>
      <c r="C471" s="80" t="s">
        <v>190</v>
      </c>
      <c r="D471" s="80" t="s">
        <v>160</v>
      </c>
      <c r="E471" s="80">
        <v>16.77766261</v>
      </c>
      <c r="F471" s="80" t="s">
        <v>154</v>
      </c>
      <c r="G471" s="80">
        <v>1000</v>
      </c>
      <c r="H471" s="80">
        <v>59.958918369999999</v>
      </c>
      <c r="I471" s="80">
        <v>6.0451914200000001</v>
      </c>
      <c r="J471" s="80">
        <v>1000</v>
      </c>
      <c r="K471" s="80">
        <v>9.9576559999999995E-2</v>
      </c>
      <c r="L471" s="80" t="s">
        <v>160</v>
      </c>
      <c r="M471" s="80">
        <v>0.55000000000000004</v>
      </c>
      <c r="N471" s="80">
        <v>5.5</v>
      </c>
      <c r="T471" s="80" t="s">
        <v>191</v>
      </c>
    </row>
    <row r="472" spans="1:20" x14ac:dyDescent="0.25">
      <c r="A472" s="7">
        <v>44743</v>
      </c>
      <c r="B472" s="84">
        <v>0.41665509259259265</v>
      </c>
      <c r="C472" t="s">
        <v>188</v>
      </c>
      <c r="D472" t="s">
        <v>168</v>
      </c>
      <c r="E472">
        <v>0.12669502999999999</v>
      </c>
      <c r="I472">
        <v>0</v>
      </c>
      <c r="J472">
        <v>8.609704E-2</v>
      </c>
      <c r="K472">
        <v>0</v>
      </c>
      <c r="L472" t="s">
        <v>168</v>
      </c>
    </row>
    <row r="473" spans="1:20" x14ac:dyDescent="0.25">
      <c r="A473" s="7">
        <v>44743</v>
      </c>
      <c r="B473" s="84">
        <v>0.41665509259259265</v>
      </c>
      <c r="C473" t="s">
        <v>188</v>
      </c>
      <c r="D473" t="s">
        <v>158</v>
      </c>
      <c r="E473">
        <v>1.7669509999999999E-2</v>
      </c>
      <c r="I473">
        <v>0</v>
      </c>
      <c r="J473">
        <v>0.18318101000000001</v>
      </c>
      <c r="K473">
        <v>0</v>
      </c>
      <c r="L473" t="s">
        <v>158</v>
      </c>
    </row>
    <row r="474" spans="1:20" x14ac:dyDescent="0.25">
      <c r="A474" s="7">
        <v>44744</v>
      </c>
      <c r="B474" s="84">
        <v>0.41665509259259265</v>
      </c>
      <c r="C474" t="s">
        <v>188</v>
      </c>
      <c r="D474" t="s">
        <v>168</v>
      </c>
      <c r="E474">
        <v>0.12671064000000001</v>
      </c>
      <c r="I474">
        <v>0</v>
      </c>
      <c r="J474">
        <v>8.330448E-2</v>
      </c>
      <c r="K474">
        <v>0</v>
      </c>
      <c r="L474" t="s">
        <v>168</v>
      </c>
    </row>
    <row r="475" spans="1:20" x14ac:dyDescent="0.25">
      <c r="A475" s="7">
        <v>44744</v>
      </c>
      <c r="B475" s="84">
        <v>0.41665509259259265</v>
      </c>
      <c r="C475" t="s">
        <v>188</v>
      </c>
      <c r="D475" t="s">
        <v>158</v>
      </c>
      <c r="E475">
        <v>1.7675320000000001E-2</v>
      </c>
      <c r="I475">
        <v>0</v>
      </c>
      <c r="J475">
        <v>0.17340652000000001</v>
      </c>
      <c r="K475">
        <v>0</v>
      </c>
      <c r="L475" t="s">
        <v>158</v>
      </c>
    </row>
    <row r="476" spans="1:20" x14ac:dyDescent="0.25">
      <c r="A476" s="7">
        <v>44745</v>
      </c>
      <c r="B476" s="84">
        <v>0.41665509259259265</v>
      </c>
      <c r="C476" t="s">
        <v>188</v>
      </c>
      <c r="D476" t="s">
        <v>168</v>
      </c>
      <c r="E476">
        <v>0.12672625000000001</v>
      </c>
      <c r="I476">
        <v>0</v>
      </c>
      <c r="J476">
        <v>8.414025E-2</v>
      </c>
      <c r="K476">
        <v>0</v>
      </c>
      <c r="L476" t="s">
        <v>168</v>
      </c>
    </row>
    <row r="477" spans="1:20" x14ac:dyDescent="0.25">
      <c r="A477" s="7">
        <v>44745</v>
      </c>
      <c r="B477" s="84">
        <v>0.41665509259259265</v>
      </c>
      <c r="C477" t="s">
        <v>188</v>
      </c>
      <c r="D477" t="s">
        <v>158</v>
      </c>
      <c r="E477">
        <v>1.7681120000000002E-2</v>
      </c>
      <c r="I477">
        <v>0</v>
      </c>
      <c r="J477">
        <v>0.17659030000000001</v>
      </c>
      <c r="K477">
        <v>0</v>
      </c>
      <c r="L477" t="s">
        <v>158</v>
      </c>
    </row>
    <row r="478" spans="1:20" x14ac:dyDescent="0.25">
      <c r="A478" s="7">
        <v>44746</v>
      </c>
      <c r="B478" s="84">
        <v>0.41665509259259265</v>
      </c>
      <c r="C478" t="s">
        <v>188</v>
      </c>
      <c r="D478" t="s">
        <v>168</v>
      </c>
      <c r="E478">
        <v>0.12674186000000001</v>
      </c>
      <c r="I478">
        <v>0</v>
      </c>
      <c r="J478">
        <v>8.4033620000000003E-2</v>
      </c>
      <c r="K478">
        <v>0</v>
      </c>
      <c r="L478" t="s">
        <v>168</v>
      </c>
    </row>
    <row r="479" spans="1:20" x14ac:dyDescent="0.25">
      <c r="A479" s="7">
        <v>44746</v>
      </c>
      <c r="B479" s="84">
        <v>0.41665509259259265</v>
      </c>
      <c r="C479" t="s">
        <v>188</v>
      </c>
      <c r="D479" t="s">
        <v>158</v>
      </c>
      <c r="E479">
        <v>1.768693E-2</v>
      </c>
      <c r="I479">
        <v>0</v>
      </c>
      <c r="J479">
        <v>0.17729023999999999</v>
      </c>
      <c r="K479">
        <v>0</v>
      </c>
      <c r="L479" t="s">
        <v>158</v>
      </c>
    </row>
    <row r="480" spans="1:20" x14ac:dyDescent="0.25">
      <c r="A480" s="7">
        <v>44747</v>
      </c>
      <c r="B480" s="84">
        <v>0.41665509259259265</v>
      </c>
      <c r="C480" t="s">
        <v>188</v>
      </c>
      <c r="D480" t="s">
        <v>168</v>
      </c>
      <c r="E480">
        <v>0.12675748000000001</v>
      </c>
      <c r="I480">
        <v>0</v>
      </c>
      <c r="J480">
        <v>8.5806519999999997E-2</v>
      </c>
      <c r="K480">
        <v>0</v>
      </c>
      <c r="L480" t="s">
        <v>168</v>
      </c>
    </row>
    <row r="481" spans="1:12" x14ac:dyDescent="0.25">
      <c r="A481" s="7">
        <v>44747</v>
      </c>
      <c r="B481" s="84">
        <v>0.41665509259259265</v>
      </c>
      <c r="C481" t="s">
        <v>188</v>
      </c>
      <c r="D481" t="s">
        <v>158</v>
      </c>
      <c r="E481">
        <v>1.7692739999999998E-2</v>
      </c>
      <c r="I481">
        <v>0</v>
      </c>
      <c r="J481">
        <v>0.18370897</v>
      </c>
      <c r="K481">
        <v>0</v>
      </c>
      <c r="L481" t="s">
        <v>158</v>
      </c>
    </row>
    <row r="482" spans="1:12" x14ac:dyDescent="0.25">
      <c r="A482" s="7">
        <v>44748</v>
      </c>
      <c r="B482" s="84">
        <v>0.41665509259259265</v>
      </c>
      <c r="C482" t="s">
        <v>188</v>
      </c>
      <c r="D482" t="s">
        <v>168</v>
      </c>
      <c r="E482">
        <v>0.1267731</v>
      </c>
      <c r="I482">
        <v>0</v>
      </c>
      <c r="J482">
        <v>8.5045880000000004E-2</v>
      </c>
      <c r="K482">
        <v>0</v>
      </c>
      <c r="L482" t="s">
        <v>168</v>
      </c>
    </row>
    <row r="483" spans="1:12" x14ac:dyDescent="0.25">
      <c r="A483" s="7">
        <v>44748</v>
      </c>
      <c r="B483" s="84">
        <v>0.41665509259259265</v>
      </c>
      <c r="C483" t="s">
        <v>188</v>
      </c>
      <c r="D483" t="s">
        <v>158</v>
      </c>
      <c r="E483">
        <v>1.7698559999999999E-2</v>
      </c>
      <c r="I483">
        <v>0</v>
      </c>
      <c r="J483">
        <v>0.17823298000000001</v>
      </c>
      <c r="K483">
        <v>0</v>
      </c>
      <c r="L483" t="s">
        <v>158</v>
      </c>
    </row>
    <row r="484" spans="1:12" x14ac:dyDescent="0.25">
      <c r="A484" s="7">
        <v>44749</v>
      </c>
      <c r="B484" s="84">
        <v>0.41665509259259265</v>
      </c>
      <c r="C484" t="s">
        <v>188</v>
      </c>
      <c r="D484" t="s">
        <v>168</v>
      </c>
      <c r="E484">
        <v>0.12678871</v>
      </c>
      <c r="I484">
        <v>0</v>
      </c>
      <c r="J484">
        <v>8.6304729999999996E-2</v>
      </c>
      <c r="K484">
        <v>0</v>
      </c>
      <c r="L484" t="s">
        <v>168</v>
      </c>
    </row>
    <row r="485" spans="1:12" x14ac:dyDescent="0.25">
      <c r="A485" s="7">
        <v>44749</v>
      </c>
      <c r="B485" s="84">
        <v>0.41665509259259265</v>
      </c>
      <c r="C485" t="s">
        <v>188</v>
      </c>
      <c r="D485" t="s">
        <v>158</v>
      </c>
      <c r="E485">
        <v>1.7704370000000001E-2</v>
      </c>
      <c r="I485">
        <v>0</v>
      </c>
      <c r="J485">
        <v>0.18065888999999999</v>
      </c>
      <c r="K485">
        <v>0</v>
      </c>
      <c r="L485" t="s">
        <v>158</v>
      </c>
    </row>
    <row r="486" spans="1:12" x14ac:dyDescent="0.25">
      <c r="A486" s="7">
        <v>44750</v>
      </c>
      <c r="B486" s="84">
        <v>0.41665509259259265</v>
      </c>
      <c r="C486" t="s">
        <v>188</v>
      </c>
      <c r="D486" t="s">
        <v>168</v>
      </c>
      <c r="E486">
        <v>0.12680433999999999</v>
      </c>
      <c r="I486">
        <v>0</v>
      </c>
      <c r="J486">
        <v>8.87318E-2</v>
      </c>
      <c r="K486">
        <v>0</v>
      </c>
      <c r="L486" t="s">
        <v>168</v>
      </c>
    </row>
    <row r="487" spans="1:12" x14ac:dyDescent="0.25">
      <c r="A487" s="7">
        <v>44750</v>
      </c>
      <c r="B487" s="84">
        <v>0.41665509259259265</v>
      </c>
      <c r="C487" t="s">
        <v>188</v>
      </c>
      <c r="D487" t="s">
        <v>158</v>
      </c>
      <c r="E487">
        <v>1.7710190000000001E-2</v>
      </c>
      <c r="I487">
        <v>0</v>
      </c>
      <c r="J487">
        <v>0.18903786</v>
      </c>
      <c r="K487">
        <v>0</v>
      </c>
      <c r="L487" t="s">
        <v>158</v>
      </c>
    </row>
    <row r="488" spans="1:12" x14ac:dyDescent="0.25">
      <c r="A488" s="7">
        <v>44751</v>
      </c>
      <c r="B488" s="84">
        <v>0.41665509259259265</v>
      </c>
      <c r="C488" t="s">
        <v>188</v>
      </c>
      <c r="D488" t="s">
        <v>168</v>
      </c>
      <c r="E488">
        <v>0.12681996000000001</v>
      </c>
      <c r="I488">
        <v>0</v>
      </c>
      <c r="J488">
        <v>8.6144760000000001E-2</v>
      </c>
      <c r="K488">
        <v>0</v>
      </c>
      <c r="L488" t="s">
        <v>168</v>
      </c>
    </row>
    <row r="489" spans="1:12" x14ac:dyDescent="0.25">
      <c r="A489" s="7">
        <v>44751</v>
      </c>
      <c r="B489" s="84">
        <v>0.41665509259259265</v>
      </c>
      <c r="C489" t="s">
        <v>188</v>
      </c>
      <c r="D489" t="s">
        <v>158</v>
      </c>
      <c r="E489">
        <v>1.7716010000000001E-2</v>
      </c>
      <c r="I489">
        <v>0</v>
      </c>
      <c r="J489">
        <v>0.18247258999999999</v>
      </c>
      <c r="K489">
        <v>0</v>
      </c>
      <c r="L489" t="s">
        <v>158</v>
      </c>
    </row>
    <row r="490" spans="1:12" x14ac:dyDescent="0.25">
      <c r="A490" s="7">
        <v>44752</v>
      </c>
      <c r="B490" s="84">
        <v>0.41665509259259265</v>
      </c>
      <c r="C490" t="s">
        <v>188</v>
      </c>
      <c r="D490" t="s">
        <v>168</v>
      </c>
      <c r="E490">
        <v>0.12683558</v>
      </c>
      <c r="I490">
        <v>0</v>
      </c>
      <c r="J490">
        <v>8.7583460000000002E-2</v>
      </c>
      <c r="K490">
        <v>0</v>
      </c>
      <c r="L490" t="s">
        <v>168</v>
      </c>
    </row>
    <row r="491" spans="1:12" x14ac:dyDescent="0.25">
      <c r="A491" s="7">
        <v>44752</v>
      </c>
      <c r="B491" s="84">
        <v>0.41665509259259265</v>
      </c>
      <c r="C491" t="s">
        <v>188</v>
      </c>
      <c r="D491" t="s">
        <v>158</v>
      </c>
      <c r="E491">
        <v>1.7721830000000001E-2</v>
      </c>
      <c r="I491">
        <v>0</v>
      </c>
      <c r="J491">
        <v>0.18503965</v>
      </c>
      <c r="K491">
        <v>0</v>
      </c>
      <c r="L491" t="s">
        <v>158</v>
      </c>
    </row>
    <row r="492" spans="1:12" x14ac:dyDescent="0.25">
      <c r="A492" s="7">
        <v>44753</v>
      </c>
      <c r="B492" s="84">
        <v>0.41665509259259265</v>
      </c>
      <c r="C492" t="s">
        <v>188</v>
      </c>
      <c r="D492" t="s">
        <v>168</v>
      </c>
      <c r="E492">
        <v>0.12685120999999999</v>
      </c>
      <c r="I492">
        <v>0</v>
      </c>
      <c r="J492">
        <v>8.534754E-2</v>
      </c>
      <c r="K492">
        <v>0</v>
      </c>
      <c r="L492" t="s">
        <v>168</v>
      </c>
    </row>
    <row r="493" spans="1:12" x14ac:dyDescent="0.25">
      <c r="A493" s="7">
        <v>44753</v>
      </c>
      <c r="B493" s="84">
        <v>0.41665509259259265</v>
      </c>
      <c r="C493" t="s">
        <v>188</v>
      </c>
      <c r="D493" t="s">
        <v>158</v>
      </c>
      <c r="E493">
        <v>1.7727650000000001E-2</v>
      </c>
      <c r="I493">
        <v>0</v>
      </c>
      <c r="J493">
        <v>0.1758178</v>
      </c>
      <c r="K493">
        <v>0</v>
      </c>
      <c r="L493" t="s">
        <v>158</v>
      </c>
    </row>
    <row r="494" spans="1:12" x14ac:dyDescent="0.25">
      <c r="A494" s="7">
        <v>44754</v>
      </c>
      <c r="B494" s="84">
        <v>0.41665509259259265</v>
      </c>
      <c r="C494" t="s">
        <v>188</v>
      </c>
      <c r="D494" t="s">
        <v>168</v>
      </c>
      <c r="E494">
        <v>0.12686684000000001</v>
      </c>
      <c r="I494">
        <v>0</v>
      </c>
      <c r="J494">
        <v>8.2107399999999997E-2</v>
      </c>
      <c r="K494">
        <v>0</v>
      </c>
      <c r="L494" t="s">
        <v>168</v>
      </c>
    </row>
    <row r="495" spans="1:12" x14ac:dyDescent="0.25">
      <c r="A495" s="7">
        <v>44754</v>
      </c>
      <c r="B495" s="84">
        <v>0.41665509259259265</v>
      </c>
      <c r="C495" t="s">
        <v>188</v>
      </c>
      <c r="D495" t="s">
        <v>158</v>
      </c>
      <c r="E495">
        <v>1.7733470000000001E-2</v>
      </c>
      <c r="I495">
        <v>0</v>
      </c>
      <c r="J495">
        <v>0.17263475</v>
      </c>
      <c r="K495">
        <v>0</v>
      </c>
      <c r="L495" t="s">
        <v>158</v>
      </c>
    </row>
    <row r="496" spans="1:12" x14ac:dyDescent="0.25">
      <c r="A496" s="7">
        <v>44755</v>
      </c>
      <c r="B496" s="84">
        <v>0.41665509259259265</v>
      </c>
      <c r="C496" t="s">
        <v>188</v>
      </c>
      <c r="D496" t="s">
        <v>168</v>
      </c>
      <c r="E496">
        <v>0.12688247</v>
      </c>
      <c r="I496">
        <v>0</v>
      </c>
      <c r="J496">
        <v>7.9290550000000001E-2</v>
      </c>
      <c r="K496">
        <v>0</v>
      </c>
      <c r="L496" t="s">
        <v>168</v>
      </c>
    </row>
    <row r="497" spans="1:12" x14ac:dyDescent="0.25">
      <c r="A497" s="7">
        <v>44755</v>
      </c>
      <c r="B497" s="84">
        <v>0.41665509259259265</v>
      </c>
      <c r="C497" t="s">
        <v>188</v>
      </c>
      <c r="D497" t="s">
        <v>158</v>
      </c>
      <c r="E497">
        <v>1.77393E-2</v>
      </c>
      <c r="I497">
        <v>0</v>
      </c>
      <c r="J497">
        <v>0.1675152</v>
      </c>
      <c r="K497">
        <v>0</v>
      </c>
      <c r="L497" t="s">
        <v>158</v>
      </c>
    </row>
    <row r="498" spans="1:12" x14ac:dyDescent="0.25">
      <c r="A498" s="7">
        <v>44756</v>
      </c>
      <c r="B498" s="84">
        <v>0.41665509259259265</v>
      </c>
      <c r="C498" t="s">
        <v>188</v>
      </c>
      <c r="D498" t="s">
        <v>168</v>
      </c>
      <c r="E498">
        <v>0.12689810000000001</v>
      </c>
      <c r="I498">
        <v>0</v>
      </c>
      <c r="J498">
        <v>8.1848019999999994E-2</v>
      </c>
      <c r="K498">
        <v>0</v>
      </c>
      <c r="L498" t="s">
        <v>168</v>
      </c>
    </row>
    <row r="499" spans="1:12" x14ac:dyDescent="0.25">
      <c r="A499" s="7">
        <v>44756</v>
      </c>
      <c r="B499" s="84">
        <v>0.41665509259259265</v>
      </c>
      <c r="C499" t="s">
        <v>188</v>
      </c>
      <c r="D499" t="s">
        <v>158</v>
      </c>
      <c r="E499">
        <v>1.7745130000000001E-2</v>
      </c>
      <c r="I499">
        <v>0</v>
      </c>
      <c r="J499">
        <v>0.17097606000000001</v>
      </c>
      <c r="K499">
        <v>0</v>
      </c>
      <c r="L499" t="s">
        <v>158</v>
      </c>
    </row>
    <row r="500" spans="1:12" x14ac:dyDescent="0.25">
      <c r="A500" s="7">
        <v>44757</v>
      </c>
      <c r="B500" s="84">
        <v>0.41665509259259265</v>
      </c>
      <c r="C500" t="s">
        <v>188</v>
      </c>
      <c r="D500" t="s">
        <v>168</v>
      </c>
      <c r="E500">
        <v>0.12691374</v>
      </c>
      <c r="I500">
        <v>0</v>
      </c>
      <c r="J500">
        <v>8.2486110000000001E-2</v>
      </c>
      <c r="K500">
        <v>0</v>
      </c>
      <c r="L500" t="s">
        <v>168</v>
      </c>
    </row>
    <row r="501" spans="1:12" x14ac:dyDescent="0.25">
      <c r="A501" s="7">
        <v>44757</v>
      </c>
      <c r="B501" s="84">
        <v>0.41665509259259265</v>
      </c>
      <c r="C501" t="s">
        <v>188</v>
      </c>
      <c r="D501" t="s">
        <v>158</v>
      </c>
      <c r="E501">
        <v>1.775096E-2</v>
      </c>
      <c r="I501">
        <v>0</v>
      </c>
      <c r="J501">
        <v>0.17579864000000001</v>
      </c>
      <c r="K501">
        <v>0</v>
      </c>
      <c r="L501" t="s">
        <v>158</v>
      </c>
    </row>
    <row r="502" spans="1:12" x14ac:dyDescent="0.25">
      <c r="A502" s="7">
        <v>44758</v>
      </c>
      <c r="B502" s="84">
        <v>0.41665509259259265</v>
      </c>
      <c r="C502" t="s">
        <v>188</v>
      </c>
      <c r="D502" t="s">
        <v>168</v>
      </c>
      <c r="E502">
        <v>0.12692937000000001</v>
      </c>
      <c r="I502">
        <v>0</v>
      </c>
      <c r="J502">
        <v>8.1543519999999994E-2</v>
      </c>
      <c r="K502">
        <v>0</v>
      </c>
      <c r="L502" t="s">
        <v>168</v>
      </c>
    </row>
    <row r="503" spans="1:12" x14ac:dyDescent="0.25">
      <c r="A503" s="7">
        <v>44758</v>
      </c>
      <c r="B503" s="84">
        <v>0.41665509259259265</v>
      </c>
      <c r="C503" t="s">
        <v>188</v>
      </c>
      <c r="D503" t="s">
        <v>158</v>
      </c>
      <c r="E503">
        <v>1.7756790000000001E-2</v>
      </c>
      <c r="I503">
        <v>0</v>
      </c>
      <c r="J503">
        <v>0.17615441000000001</v>
      </c>
      <c r="K503">
        <v>0</v>
      </c>
      <c r="L503" t="s">
        <v>158</v>
      </c>
    </row>
    <row r="504" spans="1:12" x14ac:dyDescent="0.25">
      <c r="A504" s="7">
        <v>44759</v>
      </c>
      <c r="B504" s="84">
        <v>0.41665509259259265</v>
      </c>
      <c r="C504" t="s">
        <v>188</v>
      </c>
      <c r="D504" t="s">
        <v>168</v>
      </c>
      <c r="E504">
        <v>0.12694501</v>
      </c>
      <c r="I504">
        <v>0</v>
      </c>
      <c r="J504">
        <v>8.4975389999999998E-2</v>
      </c>
      <c r="K504">
        <v>0</v>
      </c>
      <c r="L504" t="s">
        <v>168</v>
      </c>
    </row>
    <row r="505" spans="1:12" x14ac:dyDescent="0.25">
      <c r="A505" s="7">
        <v>44759</v>
      </c>
      <c r="B505" s="84">
        <v>0.41665509259259265</v>
      </c>
      <c r="C505" t="s">
        <v>188</v>
      </c>
      <c r="D505" t="s">
        <v>158</v>
      </c>
      <c r="E505">
        <v>1.776262E-2</v>
      </c>
      <c r="I505">
        <v>0</v>
      </c>
      <c r="J505">
        <v>0.18651355999999999</v>
      </c>
      <c r="K505">
        <v>0</v>
      </c>
      <c r="L505" t="s">
        <v>158</v>
      </c>
    </row>
    <row r="506" spans="1:12" x14ac:dyDescent="0.25">
      <c r="A506" s="7">
        <v>44760</v>
      </c>
      <c r="B506" s="84">
        <v>0.41665509259259265</v>
      </c>
      <c r="C506" t="s">
        <v>188</v>
      </c>
      <c r="D506" t="s">
        <v>168</v>
      </c>
      <c r="E506">
        <v>0.12696065000000001</v>
      </c>
      <c r="I506">
        <v>0</v>
      </c>
      <c r="J506">
        <v>8.3715139999999993E-2</v>
      </c>
      <c r="K506">
        <v>0</v>
      </c>
      <c r="L506" t="s">
        <v>168</v>
      </c>
    </row>
    <row r="507" spans="1:12" x14ac:dyDescent="0.25">
      <c r="A507" s="7">
        <v>44760</v>
      </c>
      <c r="B507" s="84">
        <v>0.41665509259259265</v>
      </c>
      <c r="C507" t="s">
        <v>188</v>
      </c>
      <c r="D507" t="s">
        <v>158</v>
      </c>
      <c r="E507">
        <v>1.776846E-2</v>
      </c>
      <c r="I507">
        <v>0</v>
      </c>
      <c r="J507">
        <v>0.18298631000000001</v>
      </c>
      <c r="K507">
        <v>0</v>
      </c>
      <c r="L507" t="s">
        <v>158</v>
      </c>
    </row>
    <row r="508" spans="1:12" x14ac:dyDescent="0.25">
      <c r="A508" s="7">
        <v>44761</v>
      </c>
      <c r="B508" s="84">
        <v>0.41665509259259265</v>
      </c>
      <c r="C508" t="s">
        <v>188</v>
      </c>
      <c r="D508" t="s">
        <v>168</v>
      </c>
      <c r="E508">
        <v>0.12697628999999999</v>
      </c>
      <c r="I508">
        <v>0</v>
      </c>
      <c r="J508">
        <v>9.0912049999999994E-2</v>
      </c>
      <c r="K508">
        <v>0</v>
      </c>
      <c r="L508" t="s">
        <v>168</v>
      </c>
    </row>
    <row r="509" spans="1:12" x14ac:dyDescent="0.25">
      <c r="A509" s="7">
        <v>44761</v>
      </c>
      <c r="B509" s="84">
        <v>0.41665509259259265</v>
      </c>
      <c r="C509" t="s">
        <v>188</v>
      </c>
      <c r="D509" t="s">
        <v>158</v>
      </c>
      <c r="E509">
        <v>1.77743E-2</v>
      </c>
      <c r="I509">
        <v>0</v>
      </c>
      <c r="J509">
        <v>0.20411235999999999</v>
      </c>
      <c r="K509">
        <v>0</v>
      </c>
      <c r="L509" t="s">
        <v>158</v>
      </c>
    </row>
    <row r="510" spans="1:12" x14ac:dyDescent="0.25">
      <c r="A510" s="7">
        <v>44762</v>
      </c>
      <c r="B510" s="84">
        <v>0.41665509259259265</v>
      </c>
      <c r="C510" t="s">
        <v>188</v>
      </c>
      <c r="D510" t="s">
        <v>168</v>
      </c>
      <c r="E510">
        <v>0.12699194</v>
      </c>
      <c r="I510">
        <v>0</v>
      </c>
      <c r="J510">
        <v>9.4000619999999993E-2</v>
      </c>
      <c r="K510">
        <v>0</v>
      </c>
      <c r="L510" t="s">
        <v>168</v>
      </c>
    </row>
    <row r="511" spans="1:12" x14ac:dyDescent="0.25">
      <c r="A511" s="7">
        <v>44762</v>
      </c>
      <c r="B511" s="84">
        <v>0.41665509259259265</v>
      </c>
      <c r="C511" t="s">
        <v>188</v>
      </c>
      <c r="D511" t="s">
        <v>158</v>
      </c>
      <c r="E511">
        <v>1.778014E-2</v>
      </c>
      <c r="I511">
        <v>0</v>
      </c>
      <c r="J511">
        <v>0.19798128000000001</v>
      </c>
      <c r="K511">
        <v>0</v>
      </c>
      <c r="L511" t="s">
        <v>158</v>
      </c>
    </row>
    <row r="512" spans="1:12" x14ac:dyDescent="0.25">
      <c r="A512" s="7">
        <v>44763</v>
      </c>
      <c r="B512" s="84">
        <v>0.41665509259259265</v>
      </c>
      <c r="C512" t="s">
        <v>188</v>
      </c>
      <c r="D512" t="s">
        <v>168</v>
      </c>
      <c r="E512">
        <v>0.12700758000000001</v>
      </c>
      <c r="I512">
        <v>0</v>
      </c>
      <c r="J512">
        <v>9.1183379999999994E-2</v>
      </c>
      <c r="K512">
        <v>0</v>
      </c>
      <c r="L512" t="s">
        <v>168</v>
      </c>
    </row>
    <row r="513" spans="1:12" x14ac:dyDescent="0.25">
      <c r="A513" s="7">
        <v>44763</v>
      </c>
      <c r="B513" s="84">
        <v>0.41665509259259265</v>
      </c>
      <c r="C513" t="s">
        <v>188</v>
      </c>
      <c r="D513" t="s">
        <v>158</v>
      </c>
      <c r="E513">
        <v>1.778598E-2</v>
      </c>
      <c r="I513">
        <v>0</v>
      </c>
      <c r="J513">
        <v>0.19412518000000001</v>
      </c>
      <c r="K513">
        <v>0</v>
      </c>
      <c r="L513" t="s">
        <v>158</v>
      </c>
    </row>
    <row r="514" spans="1:12" x14ac:dyDescent="0.25">
      <c r="A514" s="7">
        <v>44764</v>
      </c>
      <c r="B514" s="84">
        <v>0.41665509259259265</v>
      </c>
      <c r="C514" t="s">
        <v>188</v>
      </c>
      <c r="D514" t="s">
        <v>168</v>
      </c>
      <c r="E514">
        <v>0.12702322999999999</v>
      </c>
      <c r="I514">
        <v>0</v>
      </c>
      <c r="J514">
        <v>9.204532E-2</v>
      </c>
      <c r="K514">
        <v>0</v>
      </c>
      <c r="L514" t="s">
        <v>168</v>
      </c>
    </row>
    <row r="515" spans="1:12" x14ac:dyDescent="0.25">
      <c r="A515" s="7">
        <v>44764</v>
      </c>
      <c r="B515" s="84">
        <v>0.41665509259259265</v>
      </c>
      <c r="C515" t="s">
        <v>188</v>
      </c>
      <c r="D515" t="s">
        <v>158</v>
      </c>
      <c r="E515">
        <v>1.779182E-2</v>
      </c>
      <c r="I515">
        <v>0</v>
      </c>
      <c r="J515">
        <v>0.19584489999999999</v>
      </c>
      <c r="K515">
        <v>0</v>
      </c>
      <c r="L515" t="s">
        <v>158</v>
      </c>
    </row>
    <row r="516" spans="1:12" x14ac:dyDescent="0.25">
      <c r="A516" s="7">
        <v>44765</v>
      </c>
      <c r="B516" s="84">
        <v>0.41665509259259265</v>
      </c>
      <c r="C516" t="s">
        <v>188</v>
      </c>
      <c r="D516" t="s">
        <v>168</v>
      </c>
      <c r="E516">
        <v>0.12703887999999999</v>
      </c>
      <c r="I516">
        <v>0</v>
      </c>
      <c r="J516">
        <v>8.9486750000000004E-2</v>
      </c>
      <c r="K516">
        <v>0</v>
      </c>
      <c r="L516" t="s">
        <v>168</v>
      </c>
    </row>
    <row r="517" spans="1:12" x14ac:dyDescent="0.25">
      <c r="A517" s="7">
        <v>44765</v>
      </c>
      <c r="B517" s="84">
        <v>0.41665509259259265</v>
      </c>
      <c r="C517" t="s">
        <v>188</v>
      </c>
      <c r="D517" t="s">
        <v>158</v>
      </c>
      <c r="E517">
        <v>1.7797670000000002E-2</v>
      </c>
      <c r="I517">
        <v>0</v>
      </c>
      <c r="J517">
        <v>0.18940607000000001</v>
      </c>
      <c r="K517">
        <v>0</v>
      </c>
      <c r="L517" t="s">
        <v>158</v>
      </c>
    </row>
    <row r="518" spans="1:12" x14ac:dyDescent="0.25">
      <c r="A518" s="7">
        <v>44766</v>
      </c>
      <c r="B518" s="84">
        <v>0.41665509259259265</v>
      </c>
      <c r="C518" t="s">
        <v>188</v>
      </c>
      <c r="D518" t="s">
        <v>168</v>
      </c>
      <c r="E518">
        <v>0.12705453</v>
      </c>
      <c r="I518">
        <v>0</v>
      </c>
      <c r="J518">
        <v>9.5534160000000007E-2</v>
      </c>
      <c r="K518">
        <v>0</v>
      </c>
      <c r="L518" t="s">
        <v>168</v>
      </c>
    </row>
    <row r="519" spans="1:12" x14ac:dyDescent="0.25">
      <c r="A519" s="7">
        <v>44766</v>
      </c>
      <c r="B519" s="84">
        <v>0.41665509259259265</v>
      </c>
      <c r="C519" t="s">
        <v>188</v>
      </c>
      <c r="D519" t="s">
        <v>158</v>
      </c>
      <c r="E519">
        <v>1.7803510000000002E-2</v>
      </c>
      <c r="I519">
        <v>0</v>
      </c>
      <c r="J519">
        <v>0.18907220999999999</v>
      </c>
      <c r="K519">
        <v>0</v>
      </c>
      <c r="L519" t="s">
        <v>158</v>
      </c>
    </row>
    <row r="520" spans="1:12" x14ac:dyDescent="0.25">
      <c r="A520" s="7">
        <v>44767</v>
      </c>
      <c r="B520" s="84">
        <v>0.41665509259259265</v>
      </c>
      <c r="C520" t="s">
        <v>188</v>
      </c>
      <c r="D520" t="s">
        <v>168</v>
      </c>
      <c r="E520">
        <v>0.12707018</v>
      </c>
      <c r="I520">
        <v>0</v>
      </c>
      <c r="J520">
        <v>9.1920260000000004E-2</v>
      </c>
      <c r="K520">
        <v>0</v>
      </c>
      <c r="L520" t="s">
        <v>168</v>
      </c>
    </row>
    <row r="521" spans="1:12" x14ac:dyDescent="0.25">
      <c r="A521" s="7">
        <v>44767</v>
      </c>
      <c r="B521" s="84">
        <v>0.41665509259259265</v>
      </c>
      <c r="C521" t="s">
        <v>188</v>
      </c>
      <c r="D521" t="s">
        <v>158</v>
      </c>
      <c r="E521">
        <v>1.780936E-2</v>
      </c>
      <c r="I521">
        <v>0</v>
      </c>
      <c r="J521">
        <v>0.18443694999999999</v>
      </c>
      <c r="K521">
        <v>0</v>
      </c>
      <c r="L521" t="s">
        <v>158</v>
      </c>
    </row>
    <row r="522" spans="1:12" x14ac:dyDescent="0.25">
      <c r="A522" s="7">
        <v>44768</v>
      </c>
      <c r="B522" s="84">
        <v>0.41665509259259265</v>
      </c>
      <c r="C522" t="s">
        <v>188</v>
      </c>
      <c r="D522" t="s">
        <v>168</v>
      </c>
      <c r="E522">
        <v>0.12708584000000001</v>
      </c>
      <c r="I522">
        <v>0</v>
      </c>
      <c r="J522">
        <v>8.5578310000000005E-2</v>
      </c>
      <c r="K522">
        <v>0</v>
      </c>
      <c r="L522" t="s">
        <v>168</v>
      </c>
    </row>
    <row r="523" spans="1:12" x14ac:dyDescent="0.25">
      <c r="A523" s="7">
        <v>44768</v>
      </c>
      <c r="B523" s="84">
        <v>0.41665509259259265</v>
      </c>
      <c r="C523" t="s">
        <v>188</v>
      </c>
      <c r="D523" t="s">
        <v>158</v>
      </c>
      <c r="E523">
        <v>1.781522E-2</v>
      </c>
      <c r="I523">
        <v>0</v>
      </c>
      <c r="J523">
        <v>0.17252134</v>
      </c>
      <c r="K523">
        <v>0</v>
      </c>
      <c r="L523" t="s">
        <v>158</v>
      </c>
    </row>
    <row r="524" spans="1:12" x14ac:dyDescent="0.25">
      <c r="A524" s="7">
        <v>44769</v>
      </c>
      <c r="B524" s="84">
        <v>0.41665509259259265</v>
      </c>
      <c r="C524" t="s">
        <v>188</v>
      </c>
      <c r="D524" t="s">
        <v>168</v>
      </c>
      <c r="E524">
        <v>0.12710150000000001</v>
      </c>
      <c r="I524">
        <v>0</v>
      </c>
      <c r="J524">
        <v>8.5273450000000001E-2</v>
      </c>
      <c r="K524">
        <v>0</v>
      </c>
      <c r="L524" t="s">
        <v>168</v>
      </c>
    </row>
    <row r="525" spans="1:12" x14ac:dyDescent="0.25">
      <c r="A525" s="7">
        <v>44769</v>
      </c>
      <c r="B525" s="84">
        <v>0.41665509259259265</v>
      </c>
      <c r="C525" t="s">
        <v>188</v>
      </c>
      <c r="D525" t="s">
        <v>158</v>
      </c>
      <c r="E525">
        <v>1.7821070000000001E-2</v>
      </c>
      <c r="I525">
        <v>0</v>
      </c>
      <c r="J525">
        <v>0.17295531</v>
      </c>
      <c r="K525">
        <v>0</v>
      </c>
      <c r="L525" t="s">
        <v>158</v>
      </c>
    </row>
    <row r="526" spans="1:12" x14ac:dyDescent="0.25">
      <c r="A526" s="7">
        <v>44770</v>
      </c>
      <c r="B526" s="84">
        <v>0.41665509259259265</v>
      </c>
      <c r="C526" t="s">
        <v>188</v>
      </c>
      <c r="D526" t="s">
        <v>168</v>
      </c>
      <c r="E526">
        <v>0.12711716000000001</v>
      </c>
      <c r="I526">
        <v>0</v>
      </c>
      <c r="J526">
        <v>9.2331590000000005E-2</v>
      </c>
      <c r="K526">
        <v>0</v>
      </c>
      <c r="L526" t="s">
        <v>168</v>
      </c>
    </row>
    <row r="527" spans="1:12" x14ac:dyDescent="0.25">
      <c r="A527" s="7">
        <v>44770</v>
      </c>
      <c r="B527" s="84">
        <v>0.41665509259259265</v>
      </c>
      <c r="C527" t="s">
        <v>188</v>
      </c>
      <c r="D527" t="s">
        <v>158</v>
      </c>
      <c r="E527">
        <v>1.782692E-2</v>
      </c>
      <c r="I527">
        <v>0</v>
      </c>
      <c r="J527">
        <v>0.19707617999999999</v>
      </c>
      <c r="K527">
        <v>0</v>
      </c>
      <c r="L527" t="s">
        <v>158</v>
      </c>
    </row>
    <row r="528" spans="1:12" x14ac:dyDescent="0.25">
      <c r="A528" s="7">
        <v>44771</v>
      </c>
      <c r="B528" s="84">
        <v>0.41665509259259265</v>
      </c>
      <c r="C528" t="s">
        <v>188</v>
      </c>
      <c r="D528" t="s">
        <v>168</v>
      </c>
      <c r="E528">
        <v>0.12713282000000001</v>
      </c>
      <c r="I528">
        <v>0</v>
      </c>
      <c r="J528">
        <v>9.4926250000000004E-2</v>
      </c>
      <c r="K528">
        <v>0</v>
      </c>
      <c r="L528" t="s">
        <v>168</v>
      </c>
    </row>
    <row r="529" spans="1:12" x14ac:dyDescent="0.25">
      <c r="A529" s="7">
        <v>44771</v>
      </c>
      <c r="B529" s="84">
        <v>0.41665509259259265</v>
      </c>
      <c r="C529" t="s">
        <v>188</v>
      </c>
      <c r="D529" t="s">
        <v>158</v>
      </c>
      <c r="E529">
        <v>1.7832779999999999E-2</v>
      </c>
      <c r="I529">
        <v>0</v>
      </c>
      <c r="J529">
        <v>0.20199059999999999</v>
      </c>
      <c r="K529">
        <v>0</v>
      </c>
      <c r="L529" t="s">
        <v>158</v>
      </c>
    </row>
    <row r="530" spans="1:12" x14ac:dyDescent="0.25">
      <c r="A530" s="7">
        <v>44772</v>
      </c>
      <c r="B530" s="84">
        <v>0.41665509259259265</v>
      </c>
      <c r="C530" t="s">
        <v>188</v>
      </c>
      <c r="D530" t="s">
        <v>168</v>
      </c>
      <c r="E530">
        <v>0.12714848000000001</v>
      </c>
      <c r="I530">
        <v>0</v>
      </c>
      <c r="J530">
        <v>9.5512490000000005E-2</v>
      </c>
      <c r="K530">
        <v>0</v>
      </c>
      <c r="L530" t="s">
        <v>168</v>
      </c>
    </row>
    <row r="531" spans="1:12" x14ac:dyDescent="0.25">
      <c r="A531" s="7">
        <v>44772</v>
      </c>
      <c r="B531" s="84">
        <v>0.41665509259259265</v>
      </c>
      <c r="C531" t="s">
        <v>188</v>
      </c>
      <c r="D531" t="s">
        <v>158</v>
      </c>
      <c r="E531">
        <v>1.7838639999999999E-2</v>
      </c>
      <c r="I531">
        <v>0</v>
      </c>
      <c r="J531">
        <v>0.21058706999999999</v>
      </c>
      <c r="K531">
        <v>0</v>
      </c>
      <c r="L531" t="s">
        <v>158</v>
      </c>
    </row>
    <row r="532" spans="1:12" x14ac:dyDescent="0.25">
      <c r="A532" s="7">
        <v>44773</v>
      </c>
      <c r="B532" s="84">
        <v>0.41665509259259265</v>
      </c>
      <c r="C532" t="s">
        <v>188</v>
      </c>
      <c r="D532" t="s">
        <v>168</v>
      </c>
      <c r="E532">
        <v>0.12716415</v>
      </c>
      <c r="I532">
        <v>0</v>
      </c>
      <c r="J532">
        <v>9.6024460000000006E-2</v>
      </c>
      <c r="K532">
        <v>0</v>
      </c>
      <c r="L532" t="s">
        <v>168</v>
      </c>
    </row>
    <row r="533" spans="1:12" x14ac:dyDescent="0.25">
      <c r="A533" s="7">
        <v>44773</v>
      </c>
      <c r="B533" s="84">
        <v>0.41665509259259265</v>
      </c>
      <c r="C533" t="s">
        <v>188</v>
      </c>
      <c r="D533" t="s">
        <v>158</v>
      </c>
      <c r="E533">
        <v>1.7844499999999999E-2</v>
      </c>
      <c r="I533">
        <v>0</v>
      </c>
      <c r="J533">
        <v>0.21165708</v>
      </c>
      <c r="K533">
        <v>0</v>
      </c>
      <c r="L533" t="s">
        <v>158</v>
      </c>
    </row>
    <row r="534" spans="1:12" x14ac:dyDescent="0.25">
      <c r="A534" s="7">
        <v>44774</v>
      </c>
      <c r="B534" s="84">
        <v>0.41665509259259265</v>
      </c>
      <c r="C534" t="s">
        <v>188</v>
      </c>
      <c r="D534" t="s">
        <v>168</v>
      </c>
      <c r="E534">
        <v>0.12717981</v>
      </c>
      <c r="I534">
        <v>0</v>
      </c>
      <c r="J534">
        <v>9.4925300000000004E-2</v>
      </c>
      <c r="K534">
        <v>0</v>
      </c>
      <c r="L534" t="s">
        <v>168</v>
      </c>
    </row>
    <row r="535" spans="1:12" x14ac:dyDescent="0.25">
      <c r="A535" s="7">
        <v>44774</v>
      </c>
      <c r="B535" s="84">
        <v>0.41665509259259265</v>
      </c>
      <c r="C535" t="s">
        <v>188</v>
      </c>
      <c r="D535" t="s">
        <v>158</v>
      </c>
      <c r="E535">
        <v>1.7850359999999999E-2</v>
      </c>
      <c r="I535">
        <v>0</v>
      </c>
      <c r="J535">
        <v>0.22505600000000001</v>
      </c>
      <c r="K535">
        <v>0</v>
      </c>
      <c r="L535" t="s">
        <v>158</v>
      </c>
    </row>
    <row r="536" spans="1:12" x14ac:dyDescent="0.25">
      <c r="A536" s="7">
        <v>44775</v>
      </c>
      <c r="B536" s="84">
        <v>0.41665509259259265</v>
      </c>
      <c r="C536" t="s">
        <v>188</v>
      </c>
      <c r="D536" t="s">
        <v>168</v>
      </c>
      <c r="E536">
        <v>0.12719548</v>
      </c>
      <c r="I536">
        <v>0</v>
      </c>
      <c r="J536">
        <v>9.2341889999999996E-2</v>
      </c>
      <c r="K536">
        <v>0</v>
      </c>
      <c r="L536" t="s">
        <v>168</v>
      </c>
    </row>
    <row r="537" spans="1:12" x14ac:dyDescent="0.25">
      <c r="A537" s="7">
        <v>44775</v>
      </c>
      <c r="B537" s="84">
        <v>0.41665509259259265</v>
      </c>
      <c r="C537" t="s">
        <v>188</v>
      </c>
      <c r="D537" t="s">
        <v>158</v>
      </c>
      <c r="E537">
        <v>1.7856230000000001E-2</v>
      </c>
      <c r="I537">
        <v>0</v>
      </c>
      <c r="J537">
        <v>0.20815765999999999</v>
      </c>
      <c r="K537">
        <v>0</v>
      </c>
      <c r="L537" t="s">
        <v>158</v>
      </c>
    </row>
    <row r="538" spans="1:12" x14ac:dyDescent="0.25">
      <c r="A538" s="7">
        <v>44776</v>
      </c>
      <c r="B538" s="84">
        <v>0.41665509259259265</v>
      </c>
      <c r="C538" t="s">
        <v>188</v>
      </c>
      <c r="D538" t="s">
        <v>168</v>
      </c>
      <c r="E538">
        <v>0.12721115</v>
      </c>
      <c r="I538">
        <v>0</v>
      </c>
      <c r="J538">
        <v>9.0540560000000006E-2</v>
      </c>
      <c r="K538">
        <v>0</v>
      </c>
      <c r="L538" t="s">
        <v>168</v>
      </c>
    </row>
    <row r="539" spans="1:12" x14ac:dyDescent="0.25">
      <c r="A539" s="7">
        <v>44776</v>
      </c>
      <c r="B539" s="84">
        <v>0.41665509259259265</v>
      </c>
      <c r="C539" t="s">
        <v>188</v>
      </c>
      <c r="D539" t="s">
        <v>158</v>
      </c>
      <c r="E539">
        <v>1.7862090000000001E-2</v>
      </c>
      <c r="I539">
        <v>0</v>
      </c>
      <c r="J539">
        <v>0.20018716</v>
      </c>
      <c r="K539">
        <v>0</v>
      </c>
      <c r="L539" t="s">
        <v>158</v>
      </c>
    </row>
    <row r="540" spans="1:12" x14ac:dyDescent="0.25">
      <c r="A540" s="7">
        <v>44777</v>
      </c>
      <c r="B540" s="84">
        <v>0.41665509259259265</v>
      </c>
      <c r="C540" t="s">
        <v>188</v>
      </c>
      <c r="D540" t="s">
        <v>168</v>
      </c>
      <c r="E540">
        <v>0.12722683000000001</v>
      </c>
      <c r="I540">
        <v>0</v>
      </c>
      <c r="J540">
        <v>9.3137490000000003E-2</v>
      </c>
      <c r="K540">
        <v>0</v>
      </c>
      <c r="L540" t="s">
        <v>168</v>
      </c>
    </row>
    <row r="541" spans="1:12" x14ac:dyDescent="0.25">
      <c r="A541" s="7">
        <v>44777</v>
      </c>
      <c r="B541" s="84">
        <v>0.41665509259259265</v>
      </c>
      <c r="C541" t="s">
        <v>188</v>
      </c>
      <c r="D541" t="s">
        <v>158</v>
      </c>
      <c r="E541">
        <v>1.7867959999999999E-2</v>
      </c>
      <c r="I541">
        <v>0</v>
      </c>
      <c r="J541">
        <v>0.21069029</v>
      </c>
      <c r="K541">
        <v>0</v>
      </c>
      <c r="L541" t="s">
        <v>158</v>
      </c>
    </row>
    <row r="542" spans="1:12" x14ac:dyDescent="0.25">
      <c r="A542" s="7">
        <v>44778</v>
      </c>
      <c r="B542" s="84">
        <v>0.41665509259259265</v>
      </c>
      <c r="C542" t="s">
        <v>188</v>
      </c>
      <c r="D542" t="s">
        <v>168</v>
      </c>
      <c r="E542">
        <v>0.12724250000000001</v>
      </c>
      <c r="I542">
        <v>0</v>
      </c>
      <c r="J542">
        <v>9.1801720000000003E-2</v>
      </c>
      <c r="K542">
        <v>0</v>
      </c>
      <c r="L542" t="s">
        <v>168</v>
      </c>
    </row>
    <row r="543" spans="1:12" x14ac:dyDescent="0.25">
      <c r="A543" s="7">
        <v>44778</v>
      </c>
      <c r="B543" s="84">
        <v>0.41665509259259265</v>
      </c>
      <c r="C543" t="s">
        <v>188</v>
      </c>
      <c r="D543" t="s">
        <v>158</v>
      </c>
      <c r="E543">
        <v>1.787383E-2</v>
      </c>
      <c r="I543">
        <v>0</v>
      </c>
      <c r="J543">
        <v>0.21026663000000001</v>
      </c>
      <c r="K543">
        <v>0</v>
      </c>
      <c r="L543" t="s">
        <v>158</v>
      </c>
    </row>
    <row r="544" spans="1:12" x14ac:dyDescent="0.25">
      <c r="A544" s="7">
        <v>44779</v>
      </c>
      <c r="B544" s="84">
        <v>0.41665509259259265</v>
      </c>
      <c r="C544" t="s">
        <v>188</v>
      </c>
      <c r="D544" t="s">
        <v>168</v>
      </c>
      <c r="E544">
        <v>0.12725818</v>
      </c>
      <c r="I544">
        <v>0</v>
      </c>
      <c r="J544">
        <v>9.5163239999999996E-2</v>
      </c>
      <c r="K544">
        <v>0</v>
      </c>
      <c r="L544" t="s">
        <v>168</v>
      </c>
    </row>
    <row r="545" spans="1:12" x14ac:dyDescent="0.25">
      <c r="A545" s="7">
        <v>44779</v>
      </c>
      <c r="B545" s="84">
        <v>0.41665509259259265</v>
      </c>
      <c r="C545" t="s">
        <v>188</v>
      </c>
      <c r="D545" t="s">
        <v>158</v>
      </c>
      <c r="E545">
        <v>1.7879699999999998E-2</v>
      </c>
      <c r="I545">
        <v>0</v>
      </c>
      <c r="J545">
        <v>0.22452274</v>
      </c>
      <c r="K545">
        <v>0</v>
      </c>
      <c r="L545" t="s">
        <v>158</v>
      </c>
    </row>
    <row r="546" spans="1:12" x14ac:dyDescent="0.25">
      <c r="A546" s="7">
        <v>44780</v>
      </c>
      <c r="B546" s="84">
        <v>0.41665509259259265</v>
      </c>
      <c r="C546" t="s">
        <v>188</v>
      </c>
      <c r="D546" t="s">
        <v>168</v>
      </c>
      <c r="E546">
        <v>0.12727385999999999</v>
      </c>
      <c r="I546">
        <v>0</v>
      </c>
      <c r="J546">
        <v>9.3729030000000005E-2</v>
      </c>
      <c r="K546">
        <v>0</v>
      </c>
      <c r="L546" t="s">
        <v>168</v>
      </c>
    </row>
    <row r="547" spans="1:12" x14ac:dyDescent="0.25">
      <c r="A547" s="7">
        <v>44780</v>
      </c>
      <c r="B547" s="84">
        <v>0.41665509259259265</v>
      </c>
      <c r="C547" t="s">
        <v>188</v>
      </c>
      <c r="D547" t="s">
        <v>158</v>
      </c>
      <c r="E547">
        <v>1.7885580000000002E-2</v>
      </c>
      <c r="I547">
        <v>0</v>
      </c>
      <c r="J547">
        <v>0.21812398</v>
      </c>
      <c r="K547">
        <v>0</v>
      </c>
      <c r="L547" t="s">
        <v>158</v>
      </c>
    </row>
    <row r="548" spans="1:12" x14ac:dyDescent="0.25">
      <c r="A548" s="7">
        <v>44781</v>
      </c>
      <c r="B548" s="84">
        <v>0.41665509259259265</v>
      </c>
      <c r="C548" t="s">
        <v>188</v>
      </c>
      <c r="D548" t="s">
        <v>168</v>
      </c>
      <c r="E548">
        <v>0.12728954000000001</v>
      </c>
      <c r="I548">
        <v>0</v>
      </c>
      <c r="J548">
        <v>9.7161259999999999E-2</v>
      </c>
      <c r="K548">
        <v>0</v>
      </c>
      <c r="L548" t="s">
        <v>168</v>
      </c>
    </row>
    <row r="549" spans="1:12" x14ac:dyDescent="0.25">
      <c r="A549" s="7">
        <v>44781</v>
      </c>
      <c r="B549" s="84">
        <v>0.41665509259259265</v>
      </c>
      <c r="C549" t="s">
        <v>188</v>
      </c>
      <c r="D549" t="s">
        <v>158</v>
      </c>
      <c r="E549">
        <v>1.789145E-2</v>
      </c>
      <c r="I549">
        <v>0</v>
      </c>
      <c r="J549">
        <v>0.22646869</v>
      </c>
      <c r="K549">
        <v>0</v>
      </c>
      <c r="L549" t="s">
        <v>158</v>
      </c>
    </row>
    <row r="550" spans="1:12" x14ac:dyDescent="0.25">
      <c r="A550" s="7">
        <v>44782</v>
      </c>
      <c r="B550" s="84">
        <v>0.41665509259259265</v>
      </c>
      <c r="C550" t="s">
        <v>188</v>
      </c>
      <c r="D550" t="s">
        <v>168</v>
      </c>
      <c r="E550">
        <v>0.12730522</v>
      </c>
      <c r="I550">
        <v>0</v>
      </c>
      <c r="J550">
        <v>9.7191089999999994E-2</v>
      </c>
      <c r="K550">
        <v>0</v>
      </c>
      <c r="L550" t="s">
        <v>168</v>
      </c>
    </row>
    <row r="551" spans="1:12" x14ac:dyDescent="0.25">
      <c r="A551" s="7">
        <v>44782</v>
      </c>
      <c r="B551" s="84">
        <v>0.41665509259259265</v>
      </c>
      <c r="C551" t="s">
        <v>188</v>
      </c>
      <c r="D551" t="s">
        <v>158</v>
      </c>
      <c r="E551">
        <v>1.7897329999999999E-2</v>
      </c>
      <c r="I551">
        <v>0</v>
      </c>
      <c r="J551">
        <v>0.23566931999999999</v>
      </c>
      <c r="K551">
        <v>0</v>
      </c>
      <c r="L551" t="s">
        <v>158</v>
      </c>
    </row>
    <row r="552" spans="1:12" x14ac:dyDescent="0.25">
      <c r="A552" s="7">
        <v>44783</v>
      </c>
      <c r="B552" s="84">
        <v>0.41665509259259265</v>
      </c>
      <c r="C552" t="s">
        <v>188</v>
      </c>
      <c r="D552" t="s">
        <v>168</v>
      </c>
      <c r="E552">
        <v>0.12732089999999999</v>
      </c>
      <c r="I552">
        <v>0</v>
      </c>
      <c r="J552">
        <v>9.3065270000000005E-2</v>
      </c>
      <c r="K552">
        <v>0</v>
      </c>
      <c r="L552" t="s">
        <v>168</v>
      </c>
    </row>
    <row r="553" spans="1:12" x14ac:dyDescent="0.25">
      <c r="A553" s="7">
        <v>44783</v>
      </c>
      <c r="B553" s="84">
        <v>0.41665509259259265</v>
      </c>
      <c r="C553" t="s">
        <v>188</v>
      </c>
      <c r="D553" t="s">
        <v>158</v>
      </c>
      <c r="E553">
        <v>1.7903209999999999E-2</v>
      </c>
      <c r="I553">
        <v>0</v>
      </c>
      <c r="J553">
        <v>0.22432716</v>
      </c>
      <c r="K553">
        <v>0</v>
      </c>
      <c r="L553" t="s">
        <v>158</v>
      </c>
    </row>
    <row r="554" spans="1:12" x14ac:dyDescent="0.25">
      <c r="A554" s="7">
        <v>44784</v>
      </c>
      <c r="B554" s="84">
        <v>0.41665509259259265</v>
      </c>
      <c r="C554" t="s">
        <v>188</v>
      </c>
      <c r="D554" t="s">
        <v>168</v>
      </c>
      <c r="E554">
        <v>0.12733659</v>
      </c>
      <c r="I554">
        <v>0</v>
      </c>
      <c r="J554">
        <v>9.8233409999999993E-2</v>
      </c>
      <c r="K554">
        <v>0</v>
      </c>
      <c r="L554" t="s">
        <v>168</v>
      </c>
    </row>
    <row r="555" spans="1:12" x14ac:dyDescent="0.25">
      <c r="A555" s="7">
        <v>44784</v>
      </c>
      <c r="B555" s="84">
        <v>0.41665509259259265</v>
      </c>
      <c r="C555" t="s">
        <v>188</v>
      </c>
      <c r="D555" t="s">
        <v>158</v>
      </c>
      <c r="E555">
        <v>1.7909100000000001E-2</v>
      </c>
      <c r="I555">
        <v>0</v>
      </c>
      <c r="J555">
        <v>0.24216282</v>
      </c>
      <c r="K555">
        <v>0</v>
      </c>
      <c r="L555" t="s">
        <v>158</v>
      </c>
    </row>
    <row r="556" spans="1:12" x14ac:dyDescent="0.25">
      <c r="A556" s="7">
        <v>44785</v>
      </c>
      <c r="B556" s="84">
        <v>0.41665509259259265</v>
      </c>
      <c r="C556" t="s">
        <v>188</v>
      </c>
      <c r="D556" t="s">
        <v>168</v>
      </c>
      <c r="E556">
        <v>0.12735228000000001</v>
      </c>
      <c r="I556">
        <v>0</v>
      </c>
      <c r="J556">
        <v>9.5155680000000006E-2</v>
      </c>
      <c r="K556">
        <v>0</v>
      </c>
      <c r="L556" t="s">
        <v>168</v>
      </c>
    </row>
    <row r="557" spans="1:12" x14ac:dyDescent="0.25">
      <c r="A557" s="7">
        <v>44785</v>
      </c>
      <c r="B557" s="84">
        <v>0.41665509259259265</v>
      </c>
      <c r="C557" t="s">
        <v>188</v>
      </c>
      <c r="D557" t="s">
        <v>158</v>
      </c>
      <c r="E557">
        <v>1.791498E-2</v>
      </c>
      <c r="I557">
        <v>0</v>
      </c>
      <c r="J557">
        <v>0.23233264000000001</v>
      </c>
      <c r="K557">
        <v>0</v>
      </c>
      <c r="L557" t="s">
        <v>158</v>
      </c>
    </row>
    <row r="558" spans="1:12" x14ac:dyDescent="0.25">
      <c r="A558" s="7">
        <v>44786</v>
      </c>
      <c r="B558" s="84">
        <v>0.41665509259259265</v>
      </c>
      <c r="C558" t="s">
        <v>188</v>
      </c>
      <c r="D558" t="s">
        <v>168</v>
      </c>
      <c r="E558">
        <v>0.12736797</v>
      </c>
      <c r="I558">
        <v>0</v>
      </c>
      <c r="J558">
        <v>9.6624570000000007E-2</v>
      </c>
      <c r="K558">
        <v>0</v>
      </c>
      <c r="L558" t="s">
        <v>168</v>
      </c>
    </row>
    <row r="559" spans="1:12" x14ac:dyDescent="0.25">
      <c r="A559" s="7">
        <v>44786</v>
      </c>
      <c r="B559" s="84">
        <v>0.41665509259259265</v>
      </c>
      <c r="C559" t="s">
        <v>188</v>
      </c>
      <c r="D559" t="s">
        <v>158</v>
      </c>
      <c r="E559">
        <v>1.792086E-2</v>
      </c>
      <c r="I559">
        <v>0</v>
      </c>
      <c r="J559">
        <v>0.23839128000000001</v>
      </c>
      <c r="K559">
        <v>0</v>
      </c>
      <c r="L559" t="s">
        <v>158</v>
      </c>
    </row>
    <row r="560" spans="1:12" x14ac:dyDescent="0.25">
      <c r="A560" s="7">
        <v>44787</v>
      </c>
      <c r="B560" s="84">
        <v>0.41665509259259265</v>
      </c>
      <c r="C560" t="s">
        <v>188</v>
      </c>
      <c r="D560" t="s">
        <v>168</v>
      </c>
      <c r="E560">
        <v>0.12738366000000001</v>
      </c>
      <c r="I560">
        <v>0</v>
      </c>
      <c r="J560">
        <v>0.10450244</v>
      </c>
      <c r="K560">
        <v>0</v>
      </c>
      <c r="L560" t="s">
        <v>168</v>
      </c>
    </row>
    <row r="561" spans="1:12" x14ac:dyDescent="0.25">
      <c r="A561" s="7">
        <v>44787</v>
      </c>
      <c r="B561" s="84">
        <v>0.41665509259259265</v>
      </c>
      <c r="C561" t="s">
        <v>188</v>
      </c>
      <c r="D561" t="s">
        <v>158</v>
      </c>
      <c r="E561">
        <v>1.7926750000000002E-2</v>
      </c>
      <c r="I561">
        <v>0</v>
      </c>
      <c r="J561">
        <v>0.23515071000000001</v>
      </c>
      <c r="K561">
        <v>0</v>
      </c>
      <c r="L561" t="s">
        <v>158</v>
      </c>
    </row>
    <row r="562" spans="1:12" x14ac:dyDescent="0.25">
      <c r="A562" s="7">
        <v>44788</v>
      </c>
      <c r="B562" s="84">
        <v>0.41665509259259265</v>
      </c>
      <c r="C562" t="s">
        <v>188</v>
      </c>
      <c r="D562" t="s">
        <v>168</v>
      </c>
      <c r="E562">
        <v>0.12739934999999999</v>
      </c>
      <c r="I562">
        <v>0</v>
      </c>
      <c r="J562">
        <v>0.10259243</v>
      </c>
      <c r="K562">
        <v>0</v>
      </c>
      <c r="L562" t="s">
        <v>168</v>
      </c>
    </row>
    <row r="563" spans="1:12" x14ac:dyDescent="0.25">
      <c r="A563" s="7">
        <v>44788</v>
      </c>
      <c r="B563" s="84">
        <v>0.41665509259259265</v>
      </c>
      <c r="C563" t="s">
        <v>188</v>
      </c>
      <c r="D563" t="s">
        <v>158</v>
      </c>
      <c r="E563">
        <v>1.793264E-2</v>
      </c>
      <c r="I563">
        <v>0</v>
      </c>
      <c r="J563">
        <v>0.22689121000000001</v>
      </c>
      <c r="K563">
        <v>0</v>
      </c>
      <c r="L563" t="s">
        <v>158</v>
      </c>
    </row>
    <row r="564" spans="1:12" x14ac:dyDescent="0.25">
      <c r="A564" s="7">
        <v>44789</v>
      </c>
      <c r="B564" s="84">
        <v>0.41665509259259265</v>
      </c>
      <c r="C564" t="s">
        <v>188</v>
      </c>
      <c r="D564" t="s">
        <v>168</v>
      </c>
      <c r="E564">
        <v>0.12741505</v>
      </c>
      <c r="I564">
        <v>0</v>
      </c>
      <c r="J564">
        <v>0.10153179</v>
      </c>
      <c r="K564">
        <v>0</v>
      </c>
      <c r="L564" t="s">
        <v>168</v>
      </c>
    </row>
    <row r="565" spans="1:12" x14ac:dyDescent="0.25">
      <c r="A565" s="7">
        <v>44789</v>
      </c>
      <c r="B565" s="84">
        <v>0.41665509259259265</v>
      </c>
      <c r="C565" t="s">
        <v>188</v>
      </c>
      <c r="D565" t="s">
        <v>158</v>
      </c>
      <c r="E565">
        <v>1.7938530000000001E-2</v>
      </c>
      <c r="I565">
        <v>0</v>
      </c>
      <c r="J565">
        <v>0.22731390000000001</v>
      </c>
      <c r="K565">
        <v>0</v>
      </c>
      <c r="L565" t="s">
        <v>158</v>
      </c>
    </row>
    <row r="566" spans="1:12" x14ac:dyDescent="0.25">
      <c r="A566" s="7">
        <v>44790</v>
      </c>
      <c r="B566" s="84">
        <v>0.41665509259259265</v>
      </c>
      <c r="C566" t="s">
        <v>188</v>
      </c>
      <c r="D566" t="s">
        <v>168</v>
      </c>
      <c r="E566">
        <v>0.12743075000000001</v>
      </c>
      <c r="I566">
        <v>0</v>
      </c>
      <c r="J566">
        <v>0.10144154</v>
      </c>
      <c r="K566">
        <v>0</v>
      </c>
      <c r="L566" t="s">
        <v>168</v>
      </c>
    </row>
    <row r="567" spans="1:12" x14ac:dyDescent="0.25">
      <c r="A567" s="7">
        <v>44790</v>
      </c>
      <c r="B567" s="84">
        <v>0.41665509259259265</v>
      </c>
      <c r="C567" t="s">
        <v>188</v>
      </c>
      <c r="D567" t="s">
        <v>158</v>
      </c>
      <c r="E567">
        <v>1.7944430000000001E-2</v>
      </c>
      <c r="I567">
        <v>0</v>
      </c>
      <c r="J567">
        <v>0.22934262999999999</v>
      </c>
      <c r="K567">
        <v>0</v>
      </c>
      <c r="L567" t="s">
        <v>158</v>
      </c>
    </row>
    <row r="568" spans="1:12" x14ac:dyDescent="0.25">
      <c r="A568" s="7">
        <v>44791</v>
      </c>
      <c r="B568" s="84">
        <v>0.41665509259259265</v>
      </c>
      <c r="C568" t="s">
        <v>188</v>
      </c>
      <c r="D568" t="s">
        <v>168</v>
      </c>
      <c r="E568">
        <v>0.12744644999999999</v>
      </c>
      <c r="I568">
        <v>0</v>
      </c>
      <c r="J568">
        <v>9.9140249999999999E-2</v>
      </c>
      <c r="K568">
        <v>0</v>
      </c>
      <c r="L568" t="s">
        <v>168</v>
      </c>
    </row>
    <row r="569" spans="1:12" x14ac:dyDescent="0.25">
      <c r="A569" s="7">
        <v>44791</v>
      </c>
      <c r="B569" s="84">
        <v>0.41665509259259265</v>
      </c>
      <c r="C569" t="s">
        <v>188</v>
      </c>
      <c r="D569" t="s">
        <v>158</v>
      </c>
      <c r="E569">
        <v>1.7950319999999999E-2</v>
      </c>
      <c r="I569">
        <v>0</v>
      </c>
      <c r="J569">
        <v>0.21645729</v>
      </c>
      <c r="K569">
        <v>0</v>
      </c>
      <c r="L569" t="s">
        <v>158</v>
      </c>
    </row>
    <row r="570" spans="1:12" x14ac:dyDescent="0.25">
      <c r="A570" s="7">
        <v>44792</v>
      </c>
      <c r="B570" s="84">
        <v>0.41665509259259265</v>
      </c>
      <c r="C570" t="s">
        <v>188</v>
      </c>
      <c r="D570" t="s">
        <v>168</v>
      </c>
      <c r="E570">
        <v>0.12746215</v>
      </c>
      <c r="I570">
        <v>0</v>
      </c>
      <c r="J570">
        <v>9.2494019999999996E-2</v>
      </c>
      <c r="K570">
        <v>0</v>
      </c>
      <c r="L570" t="s">
        <v>168</v>
      </c>
    </row>
    <row r="571" spans="1:12" x14ac:dyDescent="0.25">
      <c r="A571" s="7">
        <v>44792</v>
      </c>
      <c r="B571" s="84">
        <v>0.41665509259259265</v>
      </c>
      <c r="C571" t="s">
        <v>188</v>
      </c>
      <c r="D571" t="s">
        <v>158</v>
      </c>
      <c r="E571">
        <v>1.7956219999999998E-2</v>
      </c>
      <c r="I571">
        <v>0</v>
      </c>
      <c r="J571">
        <v>0.20463027</v>
      </c>
      <c r="K571">
        <v>0</v>
      </c>
      <c r="L571" t="s">
        <v>158</v>
      </c>
    </row>
    <row r="572" spans="1:12" x14ac:dyDescent="0.25">
      <c r="A572" s="7">
        <v>44793</v>
      </c>
      <c r="B572" s="84">
        <v>0.41665509259259265</v>
      </c>
      <c r="C572" t="s">
        <v>188</v>
      </c>
      <c r="D572" t="s">
        <v>168</v>
      </c>
      <c r="E572">
        <v>8.3852099999999999E-2</v>
      </c>
      <c r="I572">
        <v>0</v>
      </c>
      <c r="J572">
        <v>5.5480630000000003E-2</v>
      </c>
      <c r="K572">
        <v>0</v>
      </c>
      <c r="L572" t="s">
        <v>168</v>
      </c>
    </row>
    <row r="573" spans="1:12" x14ac:dyDescent="0.25">
      <c r="A573" s="7">
        <v>44793</v>
      </c>
      <c r="B573" s="84">
        <v>0.41665509259259265</v>
      </c>
      <c r="C573" t="s">
        <v>188</v>
      </c>
      <c r="D573" t="s">
        <v>158</v>
      </c>
      <c r="E573">
        <v>1.182506E-2</v>
      </c>
      <c r="I573">
        <v>0</v>
      </c>
      <c r="J573">
        <v>0.12671584</v>
      </c>
      <c r="K573">
        <v>0</v>
      </c>
      <c r="L573" t="s">
        <v>158</v>
      </c>
    </row>
    <row r="574" spans="1:12" x14ac:dyDescent="0.25">
      <c r="A574" s="7">
        <v>44794</v>
      </c>
      <c r="B574" s="84">
        <v>0.41665509259259265</v>
      </c>
      <c r="C574" t="s">
        <v>188</v>
      </c>
      <c r="D574" t="s">
        <v>168</v>
      </c>
      <c r="E574">
        <v>8.3858890000000005E-2</v>
      </c>
      <c r="I574">
        <v>0</v>
      </c>
      <c r="J574">
        <v>5.4888600000000003E-2</v>
      </c>
      <c r="K574">
        <v>0</v>
      </c>
      <c r="L574" t="s">
        <v>168</v>
      </c>
    </row>
    <row r="575" spans="1:12" x14ac:dyDescent="0.25">
      <c r="A575" s="7">
        <v>44794</v>
      </c>
      <c r="B575" s="84">
        <v>0.41665509259259265</v>
      </c>
      <c r="C575" t="s">
        <v>188</v>
      </c>
      <c r="D575" t="s">
        <v>158</v>
      </c>
      <c r="E575">
        <v>1.182762E-2</v>
      </c>
      <c r="I575">
        <v>0</v>
      </c>
      <c r="J575">
        <v>0.12430939000000001</v>
      </c>
      <c r="K575">
        <v>0</v>
      </c>
      <c r="L575" t="s">
        <v>158</v>
      </c>
    </row>
    <row r="576" spans="1:12" x14ac:dyDescent="0.25">
      <c r="A576" s="7">
        <v>44795</v>
      </c>
      <c r="B576" s="84">
        <v>0.41665509259259265</v>
      </c>
      <c r="C576" t="s">
        <v>188</v>
      </c>
      <c r="D576" t="s">
        <v>168</v>
      </c>
      <c r="E576">
        <v>8.3865690000000007E-2</v>
      </c>
      <c r="I576">
        <v>0</v>
      </c>
      <c r="J576">
        <v>5.599585E-2</v>
      </c>
      <c r="K576">
        <v>0</v>
      </c>
      <c r="L576" t="s">
        <v>168</v>
      </c>
    </row>
    <row r="577" spans="1:12" x14ac:dyDescent="0.25">
      <c r="A577" s="7">
        <v>44795</v>
      </c>
      <c r="B577" s="84">
        <v>0.41665509259259265</v>
      </c>
      <c r="C577" t="s">
        <v>188</v>
      </c>
      <c r="D577" t="s">
        <v>158</v>
      </c>
      <c r="E577">
        <v>1.1830179999999999E-2</v>
      </c>
      <c r="I577">
        <v>0</v>
      </c>
      <c r="J577">
        <v>0.12661557000000001</v>
      </c>
      <c r="K577">
        <v>0</v>
      </c>
      <c r="L577" t="s">
        <v>158</v>
      </c>
    </row>
    <row r="578" spans="1:12" x14ac:dyDescent="0.25">
      <c r="A578" s="7">
        <v>44796</v>
      </c>
      <c r="B578" s="84">
        <v>0.41665509259259265</v>
      </c>
      <c r="C578" t="s">
        <v>188</v>
      </c>
      <c r="D578" t="s">
        <v>168</v>
      </c>
      <c r="E578">
        <v>8.3872489999999994E-2</v>
      </c>
      <c r="I578">
        <v>0</v>
      </c>
      <c r="J578">
        <v>5.6056670000000003E-2</v>
      </c>
      <c r="K578">
        <v>0</v>
      </c>
      <c r="L578" t="s">
        <v>168</v>
      </c>
    </row>
    <row r="579" spans="1:12" x14ac:dyDescent="0.25">
      <c r="A579" s="7">
        <v>44796</v>
      </c>
      <c r="B579" s="84">
        <v>0.41665509259259265</v>
      </c>
      <c r="C579" t="s">
        <v>188</v>
      </c>
      <c r="D579" t="s">
        <v>158</v>
      </c>
      <c r="E579">
        <v>1.183274E-2</v>
      </c>
      <c r="I579">
        <v>0</v>
      </c>
      <c r="J579">
        <v>0.12757259000000001</v>
      </c>
      <c r="K579">
        <v>0</v>
      </c>
      <c r="L579" t="s">
        <v>158</v>
      </c>
    </row>
    <row r="580" spans="1:12" x14ac:dyDescent="0.25">
      <c r="A580" s="7">
        <v>44797</v>
      </c>
      <c r="B580" s="84">
        <v>0.41665509259259265</v>
      </c>
      <c r="C580" t="s">
        <v>188</v>
      </c>
      <c r="D580" t="s">
        <v>168</v>
      </c>
      <c r="E580">
        <v>8.3879280000000001E-2</v>
      </c>
      <c r="I580">
        <v>0</v>
      </c>
      <c r="J580">
        <v>5.5733020000000001E-2</v>
      </c>
      <c r="K580">
        <v>0</v>
      </c>
      <c r="L580" t="s">
        <v>168</v>
      </c>
    </row>
    <row r="581" spans="1:12" x14ac:dyDescent="0.25">
      <c r="A581" s="7">
        <v>44797</v>
      </c>
      <c r="B581" s="84">
        <v>0.41665509259259265</v>
      </c>
      <c r="C581" t="s">
        <v>188</v>
      </c>
      <c r="D581" t="s">
        <v>158</v>
      </c>
      <c r="E581">
        <v>1.18353E-2</v>
      </c>
      <c r="I581">
        <v>0</v>
      </c>
      <c r="J581">
        <v>0.12969628</v>
      </c>
      <c r="K581">
        <v>0</v>
      </c>
      <c r="L581" t="s">
        <v>158</v>
      </c>
    </row>
    <row r="582" spans="1:12" x14ac:dyDescent="0.25">
      <c r="A582" s="7">
        <v>44798</v>
      </c>
      <c r="B582" s="84">
        <v>0.41665509259259265</v>
      </c>
      <c r="C582" t="s">
        <v>188</v>
      </c>
      <c r="D582" t="s">
        <v>168</v>
      </c>
      <c r="E582">
        <v>8.3886080000000002E-2</v>
      </c>
      <c r="I582">
        <v>0</v>
      </c>
      <c r="J582">
        <v>5.5822730000000001E-2</v>
      </c>
      <c r="K582">
        <v>0</v>
      </c>
      <c r="L582" t="s">
        <v>168</v>
      </c>
    </row>
    <row r="583" spans="1:12" x14ac:dyDescent="0.25">
      <c r="A583" s="7">
        <v>44798</v>
      </c>
      <c r="B583" s="84">
        <v>0.41665509259259265</v>
      </c>
      <c r="C583" t="s">
        <v>188</v>
      </c>
      <c r="D583" t="s">
        <v>158</v>
      </c>
      <c r="E583">
        <v>1.183786E-2</v>
      </c>
      <c r="I583">
        <v>0</v>
      </c>
      <c r="J583">
        <v>0.13054394</v>
      </c>
      <c r="K583">
        <v>0</v>
      </c>
      <c r="L583" t="s">
        <v>158</v>
      </c>
    </row>
    <row r="584" spans="1:12" x14ac:dyDescent="0.25">
      <c r="A584" s="7">
        <v>44799</v>
      </c>
      <c r="B584" s="84">
        <v>0.41665509259259265</v>
      </c>
      <c r="C584" t="s">
        <v>188</v>
      </c>
      <c r="D584" t="s">
        <v>168</v>
      </c>
      <c r="E584">
        <v>8.3892880000000003E-2</v>
      </c>
      <c r="I584">
        <v>0</v>
      </c>
      <c r="J584">
        <v>5.58716E-2</v>
      </c>
      <c r="K584">
        <v>0</v>
      </c>
      <c r="L584" t="s">
        <v>168</v>
      </c>
    </row>
    <row r="585" spans="1:12" x14ac:dyDescent="0.25">
      <c r="A585" s="7">
        <v>44799</v>
      </c>
      <c r="B585" s="84">
        <v>0.41665509259259265</v>
      </c>
      <c r="C585" t="s">
        <v>188</v>
      </c>
      <c r="D585" t="s">
        <v>158</v>
      </c>
      <c r="E585">
        <v>1.1840420000000001E-2</v>
      </c>
      <c r="I585">
        <v>0</v>
      </c>
      <c r="J585">
        <v>0.12810984</v>
      </c>
      <c r="K585">
        <v>0</v>
      </c>
      <c r="L585" t="s">
        <v>158</v>
      </c>
    </row>
    <row r="586" spans="1:12" x14ac:dyDescent="0.25">
      <c r="A586" s="7">
        <v>44800</v>
      </c>
      <c r="B586" s="84">
        <v>0.41665509259259265</v>
      </c>
      <c r="C586" t="s">
        <v>188</v>
      </c>
      <c r="D586" t="s">
        <v>168</v>
      </c>
      <c r="E586">
        <v>8.3899680000000004E-2</v>
      </c>
      <c r="I586">
        <v>0</v>
      </c>
      <c r="J586">
        <v>5.2565809999999998E-2</v>
      </c>
      <c r="K586">
        <v>0</v>
      </c>
      <c r="L586" t="s">
        <v>168</v>
      </c>
    </row>
    <row r="587" spans="1:12" x14ac:dyDescent="0.25">
      <c r="A587" s="7">
        <v>44800</v>
      </c>
      <c r="B587" s="84">
        <v>0.41665509259259265</v>
      </c>
      <c r="C587" t="s">
        <v>188</v>
      </c>
      <c r="D587" t="s">
        <v>158</v>
      </c>
      <c r="E587">
        <v>1.1842979999999999E-2</v>
      </c>
      <c r="I587">
        <v>0</v>
      </c>
      <c r="J587">
        <v>0.11908008</v>
      </c>
      <c r="K587">
        <v>0</v>
      </c>
      <c r="L587" t="s">
        <v>158</v>
      </c>
    </row>
    <row r="588" spans="1:12" x14ac:dyDescent="0.25">
      <c r="A588" s="7">
        <v>44801</v>
      </c>
      <c r="B588" s="84">
        <v>0.41665509259259265</v>
      </c>
      <c r="C588" t="s">
        <v>188</v>
      </c>
      <c r="D588" t="s">
        <v>168</v>
      </c>
      <c r="E588">
        <v>8.3906480000000006E-2</v>
      </c>
      <c r="I588">
        <v>0</v>
      </c>
      <c r="J588">
        <v>5.4845129999999999E-2</v>
      </c>
      <c r="K588">
        <v>0</v>
      </c>
      <c r="L588" t="s">
        <v>168</v>
      </c>
    </row>
    <row r="589" spans="1:12" x14ac:dyDescent="0.25">
      <c r="A589" s="7">
        <v>44801</v>
      </c>
      <c r="B589" s="84">
        <v>0.41665509259259265</v>
      </c>
      <c r="C589" t="s">
        <v>188</v>
      </c>
      <c r="D589" t="s">
        <v>158</v>
      </c>
      <c r="E589">
        <v>1.184554E-2</v>
      </c>
      <c r="I589">
        <v>0</v>
      </c>
      <c r="J589">
        <v>0.12126845</v>
      </c>
      <c r="K589">
        <v>0</v>
      </c>
      <c r="L589" t="s">
        <v>158</v>
      </c>
    </row>
    <row r="590" spans="1:12" x14ac:dyDescent="0.25">
      <c r="A590" s="7">
        <v>44802</v>
      </c>
      <c r="B590" s="84">
        <v>0.41665509259259265</v>
      </c>
      <c r="C590" t="s">
        <v>188</v>
      </c>
      <c r="D590" t="s">
        <v>168</v>
      </c>
      <c r="E590">
        <v>8.3913280000000007E-2</v>
      </c>
      <c r="I590">
        <v>0</v>
      </c>
      <c r="J590">
        <v>5.2324410000000002E-2</v>
      </c>
      <c r="K590">
        <v>0</v>
      </c>
      <c r="L590" t="s">
        <v>168</v>
      </c>
    </row>
    <row r="591" spans="1:12" x14ac:dyDescent="0.25">
      <c r="A591" s="7">
        <v>44802</v>
      </c>
      <c r="B591" s="84">
        <v>0.41665509259259265</v>
      </c>
      <c r="C591" t="s">
        <v>188</v>
      </c>
      <c r="D591" t="s">
        <v>158</v>
      </c>
      <c r="E591">
        <v>1.18481E-2</v>
      </c>
      <c r="I591">
        <v>0</v>
      </c>
      <c r="J591">
        <v>0.11829445</v>
      </c>
      <c r="K591">
        <v>0</v>
      </c>
      <c r="L591" t="s">
        <v>158</v>
      </c>
    </row>
    <row r="592" spans="1:12" x14ac:dyDescent="0.25">
      <c r="A592" s="7">
        <v>44803</v>
      </c>
      <c r="B592" s="84">
        <v>0.41665509259259265</v>
      </c>
      <c r="C592" t="s">
        <v>188</v>
      </c>
      <c r="D592" t="s">
        <v>168</v>
      </c>
      <c r="E592">
        <v>8.3920079999999994E-2</v>
      </c>
      <c r="I592">
        <v>0</v>
      </c>
      <c r="J592">
        <v>5.472552E-2</v>
      </c>
      <c r="K592">
        <v>0</v>
      </c>
      <c r="L592" t="s">
        <v>168</v>
      </c>
    </row>
    <row r="593" spans="1:12" x14ac:dyDescent="0.25">
      <c r="A593" s="7">
        <v>44803</v>
      </c>
      <c r="B593" s="84">
        <v>0.41665509259259265</v>
      </c>
      <c r="C593" t="s">
        <v>188</v>
      </c>
      <c r="D593" t="s">
        <v>158</v>
      </c>
      <c r="E593">
        <v>1.1850660000000001E-2</v>
      </c>
      <c r="I593">
        <v>0</v>
      </c>
      <c r="J593">
        <v>0.12436337</v>
      </c>
      <c r="K593">
        <v>0</v>
      </c>
      <c r="L593" t="s">
        <v>158</v>
      </c>
    </row>
    <row r="594" spans="1:12" x14ac:dyDescent="0.25">
      <c r="A594" s="7">
        <v>44804</v>
      </c>
      <c r="B594" s="84">
        <v>0.41665509259259265</v>
      </c>
      <c r="C594" t="s">
        <v>188</v>
      </c>
      <c r="D594" t="s">
        <v>168</v>
      </c>
      <c r="E594">
        <v>8.3926879999999995E-2</v>
      </c>
      <c r="I594">
        <v>0</v>
      </c>
      <c r="J594">
        <v>5.6001259999999997E-2</v>
      </c>
      <c r="K594">
        <v>0</v>
      </c>
      <c r="L594" t="s">
        <v>168</v>
      </c>
    </row>
    <row r="595" spans="1:12" x14ac:dyDescent="0.25">
      <c r="A595" s="7">
        <v>44804</v>
      </c>
      <c r="B595" s="84">
        <v>0.41665509259259265</v>
      </c>
      <c r="C595" t="s">
        <v>188</v>
      </c>
      <c r="D595" t="s">
        <v>158</v>
      </c>
      <c r="E595">
        <v>1.1853229999999999E-2</v>
      </c>
      <c r="I595">
        <v>0</v>
      </c>
      <c r="J595">
        <v>0.12353496999999999</v>
      </c>
      <c r="K595">
        <v>0</v>
      </c>
      <c r="L595" t="s">
        <v>158</v>
      </c>
    </row>
    <row r="596" spans="1:12" x14ac:dyDescent="0.25">
      <c r="A596" s="7">
        <v>44805</v>
      </c>
      <c r="B596" s="84">
        <v>0.41665509259259265</v>
      </c>
      <c r="C596" t="s">
        <v>188</v>
      </c>
      <c r="D596" t="s">
        <v>168</v>
      </c>
      <c r="E596">
        <v>8.3933679999999997E-2</v>
      </c>
      <c r="I596">
        <v>0</v>
      </c>
      <c r="J596">
        <v>5.4928860000000003E-2</v>
      </c>
      <c r="K596">
        <v>0</v>
      </c>
      <c r="L596" t="s">
        <v>168</v>
      </c>
    </row>
    <row r="597" spans="1:12" x14ac:dyDescent="0.25">
      <c r="A597" s="7">
        <v>44805</v>
      </c>
      <c r="B597" s="84">
        <v>0.41665509259259265</v>
      </c>
      <c r="C597" t="s">
        <v>188</v>
      </c>
      <c r="D597" t="s">
        <v>158</v>
      </c>
      <c r="E597">
        <v>1.185579E-2</v>
      </c>
      <c r="I597">
        <v>0</v>
      </c>
      <c r="J597">
        <v>0.12200872</v>
      </c>
      <c r="K597">
        <v>0</v>
      </c>
      <c r="L597" t="s">
        <v>158</v>
      </c>
    </row>
    <row r="598" spans="1:12" x14ac:dyDescent="0.25">
      <c r="A598" s="7">
        <v>44806</v>
      </c>
      <c r="B598" s="84">
        <v>0.41665509259259265</v>
      </c>
      <c r="C598" t="s">
        <v>188</v>
      </c>
      <c r="D598" t="s">
        <v>168</v>
      </c>
      <c r="E598">
        <v>8.3940479999999998E-2</v>
      </c>
      <c r="I598">
        <v>0</v>
      </c>
      <c r="J598">
        <v>5.6246009999999999E-2</v>
      </c>
      <c r="K598">
        <v>0</v>
      </c>
      <c r="L598" t="s">
        <v>168</v>
      </c>
    </row>
    <row r="599" spans="1:12" x14ac:dyDescent="0.25">
      <c r="A599" s="7">
        <v>44806</v>
      </c>
      <c r="B599" s="84">
        <v>0.41665509259259265</v>
      </c>
      <c r="C599" t="s">
        <v>188</v>
      </c>
      <c r="D599" t="s">
        <v>158</v>
      </c>
      <c r="E599">
        <v>1.185835E-2</v>
      </c>
      <c r="I599">
        <v>0</v>
      </c>
      <c r="J599">
        <v>0.12475339000000001</v>
      </c>
      <c r="K599">
        <v>0</v>
      </c>
      <c r="L599" t="s">
        <v>158</v>
      </c>
    </row>
    <row r="600" spans="1:12" x14ac:dyDescent="0.25">
      <c r="A600" s="7">
        <v>44807</v>
      </c>
      <c r="B600" s="84">
        <v>0.41665509259259265</v>
      </c>
      <c r="C600" t="s">
        <v>188</v>
      </c>
      <c r="D600" t="s">
        <v>168</v>
      </c>
      <c r="E600">
        <v>8.3947279999999999E-2</v>
      </c>
      <c r="I600">
        <v>0</v>
      </c>
      <c r="J600">
        <v>5.6483279999999997E-2</v>
      </c>
      <c r="K600">
        <v>0</v>
      </c>
      <c r="L600" t="s">
        <v>168</v>
      </c>
    </row>
    <row r="601" spans="1:12" x14ac:dyDescent="0.25">
      <c r="A601" s="7">
        <v>44807</v>
      </c>
      <c r="B601" s="84">
        <v>0.41665509259259265</v>
      </c>
      <c r="C601" t="s">
        <v>188</v>
      </c>
      <c r="D601" t="s">
        <v>158</v>
      </c>
      <c r="E601">
        <v>1.186092E-2</v>
      </c>
      <c r="I601">
        <v>0</v>
      </c>
      <c r="J601">
        <v>0.12652162</v>
      </c>
      <c r="K601">
        <v>0</v>
      </c>
      <c r="L601" t="s">
        <v>158</v>
      </c>
    </row>
    <row r="602" spans="1:12" x14ac:dyDescent="0.25">
      <c r="A602" s="7">
        <v>44808</v>
      </c>
      <c r="B602" s="84">
        <v>0.41665509259259265</v>
      </c>
      <c r="C602" t="s">
        <v>188</v>
      </c>
      <c r="D602" t="s">
        <v>168</v>
      </c>
      <c r="E602">
        <v>8.3954089999999995E-2</v>
      </c>
      <c r="I602">
        <v>0</v>
      </c>
      <c r="J602">
        <v>5.896556E-2</v>
      </c>
      <c r="K602">
        <v>0</v>
      </c>
      <c r="L602" t="s">
        <v>168</v>
      </c>
    </row>
    <row r="603" spans="1:12" x14ac:dyDescent="0.25">
      <c r="A603" s="7">
        <v>44808</v>
      </c>
      <c r="B603" s="84">
        <v>0.41665509259259265</v>
      </c>
      <c r="C603" t="s">
        <v>188</v>
      </c>
      <c r="D603" t="s">
        <v>158</v>
      </c>
      <c r="E603">
        <v>1.1863479999999999E-2</v>
      </c>
      <c r="I603">
        <v>0</v>
      </c>
      <c r="J603">
        <v>0.12776831999999999</v>
      </c>
      <c r="K603">
        <v>0</v>
      </c>
      <c r="L603" t="s">
        <v>158</v>
      </c>
    </row>
    <row r="604" spans="1:12" x14ac:dyDescent="0.25">
      <c r="A604" s="7">
        <v>44809</v>
      </c>
      <c r="B604" s="84">
        <v>0.41665509259259265</v>
      </c>
      <c r="C604" t="s">
        <v>188</v>
      </c>
      <c r="D604" t="s">
        <v>168</v>
      </c>
      <c r="E604">
        <v>8.3960889999999996E-2</v>
      </c>
      <c r="I604">
        <v>0</v>
      </c>
      <c r="J604">
        <v>6.2137060000000001E-2</v>
      </c>
      <c r="K604">
        <v>0</v>
      </c>
      <c r="L604" t="s">
        <v>168</v>
      </c>
    </row>
    <row r="605" spans="1:12" x14ac:dyDescent="0.25">
      <c r="A605" s="7">
        <v>44809</v>
      </c>
      <c r="B605" s="84">
        <v>0.41665509259259265</v>
      </c>
      <c r="C605" t="s">
        <v>188</v>
      </c>
      <c r="D605" t="s">
        <v>158</v>
      </c>
      <c r="E605">
        <v>1.186605E-2</v>
      </c>
      <c r="I605">
        <v>0</v>
      </c>
      <c r="J605">
        <v>0.13159899999999999</v>
      </c>
      <c r="K605">
        <v>0</v>
      </c>
      <c r="L605" t="s">
        <v>158</v>
      </c>
    </row>
    <row r="606" spans="1:12" x14ac:dyDescent="0.25">
      <c r="A606" s="7">
        <v>44810</v>
      </c>
      <c r="B606" s="84">
        <v>0.41665509259259265</v>
      </c>
      <c r="C606" t="s">
        <v>188</v>
      </c>
      <c r="D606" t="s">
        <v>168</v>
      </c>
      <c r="E606">
        <v>8.3967700000000006E-2</v>
      </c>
      <c r="I606">
        <v>0</v>
      </c>
      <c r="J606">
        <v>6.2469499999999997E-2</v>
      </c>
      <c r="K606">
        <v>0</v>
      </c>
      <c r="L606" t="s">
        <v>168</v>
      </c>
    </row>
    <row r="607" spans="1:12" x14ac:dyDescent="0.25">
      <c r="A607" s="7">
        <v>44810</v>
      </c>
      <c r="B607" s="84">
        <v>0.41665509259259265</v>
      </c>
      <c r="C607" t="s">
        <v>188</v>
      </c>
      <c r="D607" t="s">
        <v>158</v>
      </c>
      <c r="E607">
        <v>1.186862E-2</v>
      </c>
      <c r="I607">
        <v>0</v>
      </c>
      <c r="J607">
        <v>0.13286608999999999</v>
      </c>
      <c r="K607">
        <v>0</v>
      </c>
      <c r="L607" t="s">
        <v>158</v>
      </c>
    </row>
    <row r="608" spans="1:12" x14ac:dyDescent="0.25">
      <c r="A608" s="7">
        <v>44811</v>
      </c>
      <c r="B608" s="84">
        <v>0.41665509259259265</v>
      </c>
      <c r="C608" t="s">
        <v>188</v>
      </c>
      <c r="D608" t="s">
        <v>168</v>
      </c>
      <c r="E608">
        <v>8.3974499999999994E-2</v>
      </c>
      <c r="I608">
        <v>0</v>
      </c>
      <c r="J608">
        <v>5.7695679999999999E-2</v>
      </c>
      <c r="K608">
        <v>0</v>
      </c>
      <c r="L608" t="s">
        <v>168</v>
      </c>
    </row>
    <row r="609" spans="1:12" x14ac:dyDescent="0.25">
      <c r="A609" s="7">
        <v>44811</v>
      </c>
      <c r="B609" s="84">
        <v>0.41665509259259265</v>
      </c>
      <c r="C609" t="s">
        <v>188</v>
      </c>
      <c r="D609" t="s">
        <v>158</v>
      </c>
      <c r="E609">
        <v>1.187118E-2</v>
      </c>
      <c r="I609">
        <v>0</v>
      </c>
      <c r="J609">
        <v>0.12212785</v>
      </c>
      <c r="K609">
        <v>0</v>
      </c>
      <c r="L609" t="s">
        <v>158</v>
      </c>
    </row>
    <row r="610" spans="1:12" x14ac:dyDescent="0.25">
      <c r="A610" s="7">
        <v>44812</v>
      </c>
      <c r="B610" s="84">
        <v>0.41665509259259265</v>
      </c>
      <c r="C610" t="s">
        <v>188</v>
      </c>
      <c r="D610" t="s">
        <v>168</v>
      </c>
      <c r="E610">
        <v>8.3981310000000003E-2</v>
      </c>
      <c r="I610">
        <v>0</v>
      </c>
      <c r="J610">
        <v>5.9631719999999999E-2</v>
      </c>
      <c r="K610">
        <v>0</v>
      </c>
      <c r="L610" t="s">
        <v>168</v>
      </c>
    </row>
    <row r="611" spans="1:12" x14ac:dyDescent="0.25">
      <c r="A611" s="7">
        <v>44812</v>
      </c>
      <c r="B611" s="84">
        <v>0.41665509259259265</v>
      </c>
      <c r="C611" t="s">
        <v>188</v>
      </c>
      <c r="D611" t="s">
        <v>158</v>
      </c>
      <c r="E611">
        <v>1.1873750000000001E-2</v>
      </c>
      <c r="I611">
        <v>0</v>
      </c>
      <c r="J611">
        <v>0.12698281</v>
      </c>
      <c r="K611">
        <v>0</v>
      </c>
      <c r="L611" t="s">
        <v>158</v>
      </c>
    </row>
    <row r="612" spans="1:12" x14ac:dyDescent="0.25">
      <c r="A612" s="7">
        <v>44813</v>
      </c>
      <c r="B612" s="84">
        <v>0.41665509259259265</v>
      </c>
      <c r="C612" t="s">
        <v>188</v>
      </c>
      <c r="D612" t="s">
        <v>168</v>
      </c>
      <c r="E612">
        <v>8.3988110000000005E-2</v>
      </c>
      <c r="I612">
        <v>0</v>
      </c>
      <c r="J612">
        <v>5.9926880000000002E-2</v>
      </c>
      <c r="K612">
        <v>0</v>
      </c>
      <c r="L612" t="s">
        <v>168</v>
      </c>
    </row>
    <row r="613" spans="1:12" x14ac:dyDescent="0.25">
      <c r="A613" s="7">
        <v>44813</v>
      </c>
      <c r="B613" s="84">
        <v>0.41665509259259265</v>
      </c>
      <c r="C613" t="s">
        <v>188</v>
      </c>
      <c r="D613" t="s">
        <v>158</v>
      </c>
      <c r="E613">
        <v>1.1876319999999999E-2</v>
      </c>
      <c r="I613">
        <v>0</v>
      </c>
      <c r="J613">
        <v>0.13008489000000001</v>
      </c>
      <c r="K613">
        <v>0</v>
      </c>
      <c r="L613" t="s">
        <v>158</v>
      </c>
    </row>
    <row r="614" spans="1:12" x14ac:dyDescent="0.25">
      <c r="A614" s="7">
        <v>44814</v>
      </c>
      <c r="B614" s="84">
        <v>0.41665509259259265</v>
      </c>
      <c r="C614" t="s">
        <v>188</v>
      </c>
      <c r="D614" t="s">
        <v>168</v>
      </c>
      <c r="E614">
        <v>8.3994920000000001E-2</v>
      </c>
      <c r="I614">
        <v>0</v>
      </c>
      <c r="J614">
        <v>6.1971650000000003E-2</v>
      </c>
      <c r="K614">
        <v>0</v>
      </c>
      <c r="L614" t="s">
        <v>168</v>
      </c>
    </row>
    <row r="615" spans="1:12" x14ac:dyDescent="0.25">
      <c r="A615" s="7">
        <v>44814</v>
      </c>
      <c r="B615" s="84">
        <v>0.41665509259259265</v>
      </c>
      <c r="C615" t="s">
        <v>188</v>
      </c>
      <c r="D615" t="s">
        <v>158</v>
      </c>
      <c r="E615">
        <v>1.187889E-2</v>
      </c>
      <c r="I615">
        <v>0</v>
      </c>
      <c r="J615">
        <v>0.13558902</v>
      </c>
      <c r="K615">
        <v>0</v>
      </c>
      <c r="L615" t="s">
        <v>158</v>
      </c>
    </row>
    <row r="616" spans="1:12" x14ac:dyDescent="0.25">
      <c r="A616" s="7">
        <v>44815</v>
      </c>
      <c r="B616" s="84">
        <v>0.41665509259259265</v>
      </c>
      <c r="C616" t="s">
        <v>188</v>
      </c>
      <c r="D616" t="s">
        <v>168</v>
      </c>
      <c r="E616">
        <v>8.4001729999999997E-2</v>
      </c>
      <c r="I616">
        <v>0</v>
      </c>
      <c r="J616">
        <v>6.3283130000000007E-2</v>
      </c>
      <c r="K616">
        <v>0</v>
      </c>
      <c r="L616" t="s">
        <v>168</v>
      </c>
    </row>
    <row r="617" spans="1:12" x14ac:dyDescent="0.25">
      <c r="A617" s="7">
        <v>44815</v>
      </c>
      <c r="B617" s="84">
        <v>0.41665509259259265</v>
      </c>
      <c r="C617" t="s">
        <v>188</v>
      </c>
      <c r="D617" t="s">
        <v>158</v>
      </c>
      <c r="E617">
        <v>1.188146E-2</v>
      </c>
      <c r="I617">
        <v>0</v>
      </c>
      <c r="J617">
        <v>0.13577829999999999</v>
      </c>
      <c r="K617">
        <v>0</v>
      </c>
      <c r="L617" t="s">
        <v>158</v>
      </c>
    </row>
    <row r="618" spans="1:12" x14ac:dyDescent="0.25">
      <c r="A618" s="7">
        <v>44816</v>
      </c>
      <c r="B618" s="84">
        <v>0.41665509259259265</v>
      </c>
      <c r="C618" t="s">
        <v>188</v>
      </c>
      <c r="D618" t="s">
        <v>168</v>
      </c>
      <c r="E618">
        <v>8.4008529999999998E-2</v>
      </c>
      <c r="I618">
        <v>0</v>
      </c>
      <c r="J618">
        <v>6.1520459999999999E-2</v>
      </c>
      <c r="K618">
        <v>0</v>
      </c>
      <c r="L618" t="s">
        <v>168</v>
      </c>
    </row>
    <row r="619" spans="1:12" x14ac:dyDescent="0.25">
      <c r="A619" s="7">
        <v>44816</v>
      </c>
      <c r="B619" s="84">
        <v>0.41665509259259265</v>
      </c>
      <c r="C619" t="s">
        <v>188</v>
      </c>
      <c r="D619" t="s">
        <v>158</v>
      </c>
      <c r="E619">
        <v>1.188403E-2</v>
      </c>
      <c r="I619">
        <v>0</v>
      </c>
      <c r="J619">
        <v>0.13218398000000001</v>
      </c>
      <c r="K619">
        <v>0</v>
      </c>
      <c r="L619" t="s">
        <v>158</v>
      </c>
    </row>
    <row r="620" spans="1:12" x14ac:dyDescent="0.25">
      <c r="A620" s="7">
        <v>44817</v>
      </c>
      <c r="B620" s="84">
        <v>0.41665509259259265</v>
      </c>
      <c r="C620" t="s">
        <v>188</v>
      </c>
      <c r="D620" t="s">
        <v>168</v>
      </c>
      <c r="E620">
        <v>8.4015339999999994E-2</v>
      </c>
      <c r="I620">
        <v>0</v>
      </c>
      <c r="J620">
        <v>6.0600380000000002E-2</v>
      </c>
      <c r="K620">
        <v>0</v>
      </c>
      <c r="L620" t="s">
        <v>168</v>
      </c>
    </row>
    <row r="621" spans="1:12" x14ac:dyDescent="0.25">
      <c r="A621" s="7">
        <v>44817</v>
      </c>
      <c r="B621" s="84">
        <v>0.41665509259259265</v>
      </c>
      <c r="C621" t="s">
        <v>188</v>
      </c>
      <c r="D621" t="s">
        <v>158</v>
      </c>
      <c r="E621">
        <v>1.1886600000000001E-2</v>
      </c>
      <c r="I621">
        <v>0</v>
      </c>
      <c r="J621">
        <v>0.13071363999999999</v>
      </c>
      <c r="K621">
        <v>0</v>
      </c>
      <c r="L621" t="s">
        <v>158</v>
      </c>
    </row>
    <row r="622" spans="1:12" x14ac:dyDescent="0.25">
      <c r="A622" s="7">
        <v>44818</v>
      </c>
      <c r="B622" s="84">
        <v>0.41665509259259265</v>
      </c>
      <c r="C622" t="s">
        <v>188</v>
      </c>
      <c r="D622" t="s">
        <v>168</v>
      </c>
      <c r="E622">
        <v>8.4022150000000004E-2</v>
      </c>
      <c r="I622">
        <v>0</v>
      </c>
      <c r="J622">
        <v>5.8417490000000002E-2</v>
      </c>
      <c r="K622">
        <v>0</v>
      </c>
      <c r="L622" t="s">
        <v>168</v>
      </c>
    </row>
    <row r="623" spans="1:12" x14ac:dyDescent="0.25">
      <c r="A623" s="7">
        <v>44818</v>
      </c>
      <c r="B623" s="84">
        <v>0.41665509259259265</v>
      </c>
      <c r="C623" t="s">
        <v>188</v>
      </c>
      <c r="D623" t="s">
        <v>158</v>
      </c>
      <c r="E623">
        <v>1.1889169999999999E-2</v>
      </c>
      <c r="I623">
        <v>0</v>
      </c>
      <c r="J623">
        <v>0.12562055</v>
      </c>
      <c r="K623">
        <v>0</v>
      </c>
      <c r="L623" t="s">
        <v>158</v>
      </c>
    </row>
    <row r="624" spans="1:12" x14ac:dyDescent="0.25">
      <c r="A624" s="7">
        <v>44819</v>
      </c>
      <c r="B624" s="84">
        <v>0.41665509259259265</v>
      </c>
      <c r="C624" t="s">
        <v>188</v>
      </c>
      <c r="D624" t="s">
        <v>168</v>
      </c>
      <c r="E624">
        <v>8.402896E-2</v>
      </c>
      <c r="I624">
        <v>0</v>
      </c>
      <c r="J624">
        <v>5.9576089999999998E-2</v>
      </c>
      <c r="K624">
        <v>0</v>
      </c>
      <c r="L624" t="s">
        <v>168</v>
      </c>
    </row>
    <row r="625" spans="1:12" x14ac:dyDescent="0.25">
      <c r="A625" s="7">
        <v>44819</v>
      </c>
      <c r="B625" s="84">
        <v>0.41665509259259265</v>
      </c>
      <c r="C625" t="s">
        <v>188</v>
      </c>
      <c r="D625" t="s">
        <v>158</v>
      </c>
      <c r="E625">
        <v>1.189174E-2</v>
      </c>
      <c r="I625">
        <v>0</v>
      </c>
      <c r="J625">
        <v>0.12454182</v>
      </c>
      <c r="K625">
        <v>0</v>
      </c>
      <c r="L625" t="s">
        <v>158</v>
      </c>
    </row>
    <row r="626" spans="1:12" x14ac:dyDescent="0.25">
      <c r="A626" s="7">
        <v>44820</v>
      </c>
      <c r="B626" s="84">
        <v>0.41665509259259265</v>
      </c>
      <c r="C626" t="s">
        <v>188</v>
      </c>
      <c r="D626" t="s">
        <v>168</v>
      </c>
      <c r="E626">
        <v>8.4035769999999996E-2</v>
      </c>
      <c r="I626">
        <v>0</v>
      </c>
      <c r="J626">
        <v>5.8610349999999999E-2</v>
      </c>
      <c r="K626">
        <v>0</v>
      </c>
      <c r="L626" t="s">
        <v>168</v>
      </c>
    </row>
    <row r="627" spans="1:12" x14ac:dyDescent="0.25">
      <c r="A627" s="7">
        <v>44820</v>
      </c>
      <c r="B627" s="84">
        <v>0.41665509259259265</v>
      </c>
      <c r="C627" t="s">
        <v>188</v>
      </c>
      <c r="D627" t="s">
        <v>158</v>
      </c>
      <c r="E627">
        <v>1.189431E-2</v>
      </c>
      <c r="I627">
        <v>0</v>
      </c>
      <c r="J627">
        <v>0.12306225</v>
      </c>
      <c r="K627">
        <v>0</v>
      </c>
      <c r="L627" t="s">
        <v>158</v>
      </c>
    </row>
    <row r="628" spans="1:12" x14ac:dyDescent="0.25">
      <c r="A628" s="7">
        <v>44821</v>
      </c>
      <c r="B628" s="84">
        <v>0.41665509259259265</v>
      </c>
      <c r="C628" t="s">
        <v>188</v>
      </c>
      <c r="D628" t="s">
        <v>168</v>
      </c>
      <c r="E628">
        <v>8.4042580000000006E-2</v>
      </c>
      <c r="I628">
        <v>0</v>
      </c>
      <c r="J628">
        <v>6.0002560000000003E-2</v>
      </c>
      <c r="K628">
        <v>0</v>
      </c>
      <c r="L628" t="s">
        <v>168</v>
      </c>
    </row>
    <row r="629" spans="1:12" x14ac:dyDescent="0.25">
      <c r="A629" s="7">
        <v>44821</v>
      </c>
      <c r="B629" s="84">
        <v>0.41665509259259265</v>
      </c>
      <c r="C629" t="s">
        <v>188</v>
      </c>
      <c r="D629" t="s">
        <v>158</v>
      </c>
      <c r="E629">
        <v>1.189689E-2</v>
      </c>
      <c r="I629">
        <v>0</v>
      </c>
      <c r="J629">
        <v>0.12450532</v>
      </c>
      <c r="K629">
        <v>0</v>
      </c>
      <c r="L629" t="s">
        <v>158</v>
      </c>
    </row>
    <row r="630" spans="1:12" x14ac:dyDescent="0.25">
      <c r="A630" s="7">
        <v>44822</v>
      </c>
      <c r="B630" s="84">
        <v>0.41665509259259265</v>
      </c>
      <c r="C630" t="s">
        <v>188</v>
      </c>
      <c r="D630" t="s">
        <v>168</v>
      </c>
      <c r="E630">
        <v>8.4049390000000002E-2</v>
      </c>
      <c r="I630">
        <v>0</v>
      </c>
      <c r="J630">
        <v>6.029868E-2</v>
      </c>
      <c r="K630">
        <v>0</v>
      </c>
      <c r="L630" t="s">
        <v>168</v>
      </c>
    </row>
    <row r="631" spans="1:12" x14ac:dyDescent="0.25">
      <c r="A631" s="7">
        <v>44822</v>
      </c>
      <c r="B631" s="84">
        <v>0.41665509259259265</v>
      </c>
      <c r="C631" t="s">
        <v>188</v>
      </c>
      <c r="D631" t="s">
        <v>158</v>
      </c>
      <c r="E631">
        <v>1.1899460000000001E-2</v>
      </c>
      <c r="I631">
        <v>0</v>
      </c>
      <c r="J631">
        <v>0.12385285</v>
      </c>
      <c r="K631">
        <v>0</v>
      </c>
      <c r="L631" t="s">
        <v>158</v>
      </c>
    </row>
    <row r="632" spans="1:12" x14ac:dyDescent="0.25">
      <c r="A632" s="7">
        <v>44823</v>
      </c>
      <c r="B632" s="84">
        <v>0.41665509259259265</v>
      </c>
      <c r="C632" t="s">
        <v>188</v>
      </c>
      <c r="D632" t="s">
        <v>168</v>
      </c>
      <c r="E632">
        <v>8.4056199999999998E-2</v>
      </c>
      <c r="I632">
        <v>0</v>
      </c>
      <c r="J632">
        <v>5.6138460000000001E-2</v>
      </c>
      <c r="K632">
        <v>0</v>
      </c>
      <c r="L632" t="s">
        <v>168</v>
      </c>
    </row>
    <row r="633" spans="1:12" x14ac:dyDescent="0.25">
      <c r="A633" s="7">
        <v>44823</v>
      </c>
      <c r="B633" s="84">
        <v>0.41665509259259265</v>
      </c>
      <c r="C633" t="s">
        <v>188</v>
      </c>
      <c r="D633" t="s">
        <v>158</v>
      </c>
      <c r="E633">
        <v>1.1902029999999999E-2</v>
      </c>
      <c r="I633">
        <v>0</v>
      </c>
      <c r="J633">
        <v>0.11588402</v>
      </c>
      <c r="K633">
        <v>0</v>
      </c>
      <c r="L633" t="s">
        <v>158</v>
      </c>
    </row>
    <row r="634" spans="1:12" x14ac:dyDescent="0.25">
      <c r="A634" s="7">
        <v>44824</v>
      </c>
      <c r="B634" s="84">
        <v>0.41665509259259265</v>
      </c>
      <c r="C634" t="s">
        <v>188</v>
      </c>
      <c r="D634" t="s">
        <v>168</v>
      </c>
      <c r="E634">
        <v>8.4063009999999994E-2</v>
      </c>
      <c r="I634">
        <v>0</v>
      </c>
      <c r="J634">
        <v>5.5979210000000001E-2</v>
      </c>
      <c r="K634">
        <v>0</v>
      </c>
      <c r="L634" t="s">
        <v>168</v>
      </c>
    </row>
    <row r="635" spans="1:12" x14ac:dyDescent="0.25">
      <c r="A635" s="7">
        <v>44824</v>
      </c>
      <c r="B635" s="84">
        <v>0.41665509259259265</v>
      </c>
      <c r="C635" t="s">
        <v>188</v>
      </c>
      <c r="D635" t="s">
        <v>158</v>
      </c>
      <c r="E635">
        <v>1.1904609999999999E-2</v>
      </c>
      <c r="I635">
        <v>0</v>
      </c>
      <c r="J635">
        <v>0.11201287</v>
      </c>
      <c r="K635">
        <v>0</v>
      </c>
      <c r="L635" t="s">
        <v>158</v>
      </c>
    </row>
    <row r="636" spans="1:12" x14ac:dyDescent="0.25">
      <c r="A636" s="7">
        <v>44825</v>
      </c>
      <c r="B636" s="84">
        <v>0.41665509259259265</v>
      </c>
      <c r="C636" t="s">
        <v>188</v>
      </c>
      <c r="D636" t="s">
        <v>168</v>
      </c>
      <c r="E636">
        <v>8.4069829999999998E-2</v>
      </c>
      <c r="I636">
        <v>0</v>
      </c>
      <c r="J636">
        <v>5.7281230000000002E-2</v>
      </c>
      <c r="K636">
        <v>0</v>
      </c>
      <c r="L636" t="s">
        <v>168</v>
      </c>
    </row>
    <row r="637" spans="1:12" x14ac:dyDescent="0.25">
      <c r="A637" s="7">
        <v>44825</v>
      </c>
      <c r="B637" s="84">
        <v>0.41665509259259265</v>
      </c>
      <c r="C637" t="s">
        <v>188</v>
      </c>
      <c r="D637" t="s">
        <v>158</v>
      </c>
      <c r="E637">
        <v>1.190718E-2</v>
      </c>
      <c r="I637">
        <v>0</v>
      </c>
      <c r="J637">
        <v>0.11277458</v>
      </c>
      <c r="K637">
        <v>0</v>
      </c>
      <c r="L637" t="s">
        <v>158</v>
      </c>
    </row>
    <row r="638" spans="1:12" x14ac:dyDescent="0.25">
      <c r="A638" s="7">
        <v>44826</v>
      </c>
      <c r="B638" s="84">
        <v>0.41665509259259265</v>
      </c>
      <c r="C638" t="s">
        <v>188</v>
      </c>
      <c r="D638" t="s">
        <v>168</v>
      </c>
      <c r="E638">
        <v>8.4076639999999994E-2</v>
      </c>
      <c r="I638">
        <v>0</v>
      </c>
      <c r="J638">
        <v>5.5865079999999998E-2</v>
      </c>
      <c r="K638">
        <v>0</v>
      </c>
      <c r="L638" t="s">
        <v>168</v>
      </c>
    </row>
    <row r="639" spans="1:12" x14ac:dyDescent="0.25">
      <c r="A639" s="7">
        <v>44826</v>
      </c>
      <c r="B639" s="84">
        <v>0.41665509259259265</v>
      </c>
      <c r="C639" t="s">
        <v>188</v>
      </c>
      <c r="D639" t="s">
        <v>158</v>
      </c>
      <c r="E639">
        <v>1.190976E-2</v>
      </c>
      <c r="I639">
        <v>0</v>
      </c>
      <c r="J639">
        <v>0.11052035</v>
      </c>
      <c r="K639">
        <v>0</v>
      </c>
      <c r="L639" t="s">
        <v>158</v>
      </c>
    </row>
    <row r="640" spans="1:12" x14ac:dyDescent="0.25">
      <c r="A640" s="7">
        <v>44827</v>
      </c>
      <c r="B640" s="84">
        <v>0.41665509259259265</v>
      </c>
      <c r="C640" t="s">
        <v>188</v>
      </c>
      <c r="D640" t="s">
        <v>168</v>
      </c>
      <c r="E640">
        <v>8.4083450000000004E-2</v>
      </c>
      <c r="I640">
        <v>0</v>
      </c>
      <c r="J640">
        <v>5.7426270000000001E-2</v>
      </c>
      <c r="K640">
        <v>0</v>
      </c>
      <c r="L640" t="s">
        <v>168</v>
      </c>
    </row>
    <row r="641" spans="1:12" x14ac:dyDescent="0.25">
      <c r="A641" s="7">
        <v>44827</v>
      </c>
      <c r="B641" s="84">
        <v>0.41665509259259265</v>
      </c>
      <c r="C641" t="s">
        <v>188</v>
      </c>
      <c r="D641" t="s">
        <v>158</v>
      </c>
      <c r="E641">
        <v>1.191233E-2</v>
      </c>
      <c r="I641">
        <v>0</v>
      </c>
      <c r="J641">
        <v>0.1150653</v>
      </c>
      <c r="K641">
        <v>0</v>
      </c>
      <c r="L641" t="s">
        <v>158</v>
      </c>
    </row>
    <row r="642" spans="1:12" x14ac:dyDescent="0.25">
      <c r="A642" s="7">
        <v>44828</v>
      </c>
      <c r="B642" s="84">
        <v>0.41665509259259265</v>
      </c>
      <c r="C642" t="s">
        <v>188</v>
      </c>
      <c r="D642" t="s">
        <v>168</v>
      </c>
      <c r="E642">
        <v>8.4090269999999995E-2</v>
      </c>
      <c r="I642">
        <v>0</v>
      </c>
      <c r="J642">
        <v>5.9642510000000003E-2</v>
      </c>
      <c r="K642">
        <v>0</v>
      </c>
      <c r="L642" t="s">
        <v>168</v>
      </c>
    </row>
    <row r="643" spans="1:12" x14ac:dyDescent="0.25">
      <c r="A643" s="7">
        <v>44828</v>
      </c>
      <c r="B643" s="84">
        <v>0.41665509259259265</v>
      </c>
      <c r="C643" t="s">
        <v>188</v>
      </c>
      <c r="D643" t="s">
        <v>158</v>
      </c>
      <c r="E643">
        <v>1.1914910000000001E-2</v>
      </c>
      <c r="I643">
        <v>0</v>
      </c>
      <c r="J643">
        <v>0.11759476000000001</v>
      </c>
      <c r="K643">
        <v>0</v>
      </c>
      <c r="L643" t="s">
        <v>158</v>
      </c>
    </row>
    <row r="644" spans="1:12" x14ac:dyDescent="0.25">
      <c r="A644" s="7">
        <v>44829</v>
      </c>
      <c r="B644" s="84">
        <v>0.41665509259259265</v>
      </c>
      <c r="C644" t="s">
        <v>188</v>
      </c>
      <c r="D644" t="s">
        <v>168</v>
      </c>
      <c r="E644">
        <v>8.4097080000000005E-2</v>
      </c>
      <c r="I644">
        <v>0</v>
      </c>
      <c r="J644">
        <v>5.8197760000000001E-2</v>
      </c>
      <c r="K644">
        <v>0</v>
      </c>
      <c r="L644" t="s">
        <v>168</v>
      </c>
    </row>
    <row r="645" spans="1:12" x14ac:dyDescent="0.25">
      <c r="A645" s="7">
        <v>44829</v>
      </c>
      <c r="B645" s="84">
        <v>0.41665509259259265</v>
      </c>
      <c r="C645" t="s">
        <v>188</v>
      </c>
      <c r="D645" t="s">
        <v>158</v>
      </c>
      <c r="E645">
        <v>1.1917489999999999E-2</v>
      </c>
      <c r="I645">
        <v>0</v>
      </c>
      <c r="J645">
        <v>0.11471521</v>
      </c>
      <c r="K645">
        <v>0</v>
      </c>
      <c r="L645" t="s">
        <v>158</v>
      </c>
    </row>
    <row r="646" spans="1:12" x14ac:dyDescent="0.25">
      <c r="A646" s="7">
        <v>44830</v>
      </c>
      <c r="B646" s="84">
        <v>0.41665509259259265</v>
      </c>
      <c r="C646" t="s">
        <v>188</v>
      </c>
      <c r="D646" t="s">
        <v>168</v>
      </c>
      <c r="E646">
        <v>8.4103899999999995E-2</v>
      </c>
      <c r="I646">
        <v>0</v>
      </c>
      <c r="J646">
        <v>5.7525680000000003E-2</v>
      </c>
      <c r="K646">
        <v>0</v>
      </c>
      <c r="L646" t="s">
        <v>168</v>
      </c>
    </row>
    <row r="647" spans="1:12" x14ac:dyDescent="0.25">
      <c r="A647" s="7">
        <v>44830</v>
      </c>
      <c r="B647" s="84">
        <v>0.41665509259259265</v>
      </c>
      <c r="C647" t="s">
        <v>188</v>
      </c>
      <c r="D647" t="s">
        <v>158</v>
      </c>
      <c r="E647">
        <v>1.192006E-2</v>
      </c>
      <c r="I647">
        <v>0</v>
      </c>
      <c r="J647">
        <v>0.11400233</v>
      </c>
      <c r="K647">
        <v>0</v>
      </c>
      <c r="L647" t="s">
        <v>158</v>
      </c>
    </row>
    <row r="648" spans="1:12" x14ac:dyDescent="0.25">
      <c r="A648" s="7">
        <v>44831</v>
      </c>
      <c r="B648" s="84">
        <v>0.41665509259259265</v>
      </c>
      <c r="C648" t="s">
        <v>188</v>
      </c>
      <c r="D648" t="s">
        <v>168</v>
      </c>
      <c r="E648">
        <v>8.4110710000000005E-2</v>
      </c>
      <c r="I648">
        <v>0</v>
      </c>
      <c r="J648">
        <v>5.825661E-2</v>
      </c>
      <c r="K648">
        <v>0</v>
      </c>
      <c r="L648" t="s">
        <v>168</v>
      </c>
    </row>
    <row r="649" spans="1:12" x14ac:dyDescent="0.25">
      <c r="A649" s="7">
        <v>44831</v>
      </c>
      <c r="B649" s="84">
        <v>0.41665509259259265</v>
      </c>
      <c r="C649" t="s">
        <v>188</v>
      </c>
      <c r="D649" t="s">
        <v>158</v>
      </c>
      <c r="E649">
        <v>1.192264E-2</v>
      </c>
      <c r="I649">
        <v>0</v>
      </c>
      <c r="J649">
        <v>0.12141132</v>
      </c>
      <c r="K649">
        <v>0</v>
      </c>
      <c r="L649" t="s">
        <v>158</v>
      </c>
    </row>
    <row r="650" spans="1:12" x14ac:dyDescent="0.25">
      <c r="A650" s="7">
        <v>44832</v>
      </c>
      <c r="B650" s="84">
        <v>0.41665509259259265</v>
      </c>
      <c r="C650" t="s">
        <v>188</v>
      </c>
      <c r="D650" t="s">
        <v>168</v>
      </c>
      <c r="E650">
        <v>8.4117529999999996E-2</v>
      </c>
      <c r="I650">
        <v>0</v>
      </c>
      <c r="J650">
        <v>5.7640370000000003E-2</v>
      </c>
      <c r="K650">
        <v>0</v>
      </c>
      <c r="L650" t="s">
        <v>168</v>
      </c>
    </row>
    <row r="651" spans="1:12" x14ac:dyDescent="0.25">
      <c r="A651" s="7">
        <v>44832</v>
      </c>
      <c r="B651" s="84">
        <v>0.41665509259259265</v>
      </c>
      <c r="C651" t="s">
        <v>188</v>
      </c>
      <c r="D651" t="s">
        <v>158</v>
      </c>
      <c r="E651">
        <v>1.192522E-2</v>
      </c>
      <c r="I651">
        <v>0</v>
      </c>
      <c r="J651">
        <v>0.11853748</v>
      </c>
      <c r="K651">
        <v>0</v>
      </c>
      <c r="L651" t="s">
        <v>158</v>
      </c>
    </row>
    <row r="652" spans="1:12" x14ac:dyDescent="0.25">
      <c r="A652" s="7">
        <v>44833</v>
      </c>
      <c r="B652" s="84">
        <v>0.41665509259259265</v>
      </c>
      <c r="C652" t="s">
        <v>188</v>
      </c>
      <c r="D652" t="s">
        <v>168</v>
      </c>
      <c r="E652">
        <v>8.4124350000000001E-2</v>
      </c>
      <c r="I652">
        <v>0</v>
      </c>
      <c r="J652">
        <v>5.6437380000000002E-2</v>
      </c>
      <c r="K652">
        <v>0</v>
      </c>
      <c r="L652" t="s">
        <v>168</v>
      </c>
    </row>
    <row r="653" spans="1:12" x14ac:dyDescent="0.25">
      <c r="A653" s="7">
        <v>44833</v>
      </c>
      <c r="B653" s="84">
        <v>0.41665509259259265</v>
      </c>
      <c r="C653" t="s">
        <v>188</v>
      </c>
      <c r="D653" t="s">
        <v>158</v>
      </c>
      <c r="E653">
        <v>1.1927800000000001E-2</v>
      </c>
      <c r="I653">
        <v>0</v>
      </c>
      <c r="J653">
        <v>0.11758346</v>
      </c>
      <c r="K653">
        <v>0</v>
      </c>
      <c r="L653" t="s">
        <v>158</v>
      </c>
    </row>
    <row r="654" spans="1:12" x14ac:dyDescent="0.25">
      <c r="A654" s="7">
        <v>44834</v>
      </c>
      <c r="B654" s="84">
        <v>0.41665509259259265</v>
      </c>
      <c r="C654" t="s">
        <v>188</v>
      </c>
      <c r="D654" t="s">
        <v>168</v>
      </c>
      <c r="E654">
        <v>8.4131159999999997E-2</v>
      </c>
      <c r="I654">
        <v>0</v>
      </c>
      <c r="J654">
        <v>5.6631040000000001E-2</v>
      </c>
      <c r="K654">
        <v>0</v>
      </c>
      <c r="L654" t="s">
        <v>168</v>
      </c>
    </row>
    <row r="655" spans="1:12" x14ac:dyDescent="0.25">
      <c r="A655" s="7">
        <v>44834</v>
      </c>
      <c r="B655" s="84">
        <v>0.41665509259259265</v>
      </c>
      <c r="C655" t="s">
        <v>188</v>
      </c>
      <c r="D655" t="s">
        <v>158</v>
      </c>
      <c r="E655">
        <v>1.1930380000000001E-2</v>
      </c>
      <c r="I655">
        <v>0</v>
      </c>
      <c r="J655">
        <v>0.11805611000000001</v>
      </c>
      <c r="K655">
        <v>0</v>
      </c>
      <c r="L655" t="s">
        <v>158</v>
      </c>
    </row>
    <row r="656" spans="1:12" x14ac:dyDescent="0.25">
      <c r="A656" s="7">
        <v>44835</v>
      </c>
      <c r="B656" s="84">
        <v>0.41665509259259265</v>
      </c>
      <c r="C656" t="s">
        <v>188</v>
      </c>
      <c r="D656" t="s">
        <v>168</v>
      </c>
      <c r="E656">
        <v>8.4137980000000001E-2</v>
      </c>
      <c r="I656">
        <v>0</v>
      </c>
      <c r="J656">
        <v>5.6923870000000001E-2</v>
      </c>
      <c r="K656">
        <v>0</v>
      </c>
      <c r="L656" t="s">
        <v>168</v>
      </c>
    </row>
    <row r="657" spans="1:12" x14ac:dyDescent="0.25">
      <c r="A657" s="7">
        <v>44835</v>
      </c>
      <c r="B657" s="84">
        <v>0.41665509259259265</v>
      </c>
      <c r="C657" t="s">
        <v>188</v>
      </c>
      <c r="D657" t="s">
        <v>158</v>
      </c>
      <c r="E657">
        <v>1.1932959999999999E-2</v>
      </c>
      <c r="I657">
        <v>0</v>
      </c>
      <c r="J657">
        <v>0.11772212</v>
      </c>
      <c r="K657">
        <v>0</v>
      </c>
      <c r="L657" t="s">
        <v>158</v>
      </c>
    </row>
    <row r="658" spans="1:12" x14ac:dyDescent="0.25">
      <c r="A658" s="7">
        <v>44836</v>
      </c>
      <c r="B658" s="84">
        <v>0.41665509259259265</v>
      </c>
      <c r="C658" t="s">
        <v>188</v>
      </c>
      <c r="D658" t="s">
        <v>168</v>
      </c>
      <c r="E658">
        <v>8.4144800000000006E-2</v>
      </c>
      <c r="I658">
        <v>0</v>
      </c>
      <c r="J658">
        <v>5.6675990000000002E-2</v>
      </c>
      <c r="K658">
        <v>0</v>
      </c>
      <c r="L658" t="s">
        <v>168</v>
      </c>
    </row>
    <row r="659" spans="1:12" x14ac:dyDescent="0.25">
      <c r="A659" s="7">
        <v>44836</v>
      </c>
      <c r="B659" s="84">
        <v>0.41665509259259265</v>
      </c>
      <c r="C659" t="s">
        <v>188</v>
      </c>
      <c r="D659" t="s">
        <v>158</v>
      </c>
      <c r="E659">
        <v>1.193554E-2</v>
      </c>
      <c r="I659">
        <v>0</v>
      </c>
      <c r="J659">
        <v>0.11705792</v>
      </c>
      <c r="K659">
        <v>0</v>
      </c>
      <c r="L659" t="s">
        <v>158</v>
      </c>
    </row>
    <row r="660" spans="1:12" x14ac:dyDescent="0.25">
      <c r="A660" s="7">
        <v>44837</v>
      </c>
      <c r="B660" s="84">
        <v>0.41665509259259265</v>
      </c>
      <c r="C660" t="s">
        <v>188</v>
      </c>
      <c r="D660" t="s">
        <v>168</v>
      </c>
      <c r="E660">
        <v>8.4151619999999996E-2</v>
      </c>
      <c r="I660">
        <v>0</v>
      </c>
      <c r="J660">
        <v>5.5376939999999999E-2</v>
      </c>
      <c r="K660">
        <v>0</v>
      </c>
      <c r="L660" t="s">
        <v>168</v>
      </c>
    </row>
    <row r="661" spans="1:12" x14ac:dyDescent="0.25">
      <c r="A661" s="7">
        <v>44837</v>
      </c>
      <c r="B661" s="84">
        <v>0.41665509259259265</v>
      </c>
      <c r="C661" t="s">
        <v>188</v>
      </c>
      <c r="D661" t="s">
        <v>158</v>
      </c>
      <c r="E661">
        <v>1.193812E-2</v>
      </c>
      <c r="I661">
        <v>0</v>
      </c>
      <c r="J661">
        <v>0.11537016</v>
      </c>
      <c r="K661">
        <v>0</v>
      </c>
      <c r="L661" t="s">
        <v>158</v>
      </c>
    </row>
    <row r="662" spans="1:12" x14ac:dyDescent="0.25">
      <c r="A662" s="7">
        <v>44838</v>
      </c>
      <c r="B662" s="84">
        <v>0.41665509259259265</v>
      </c>
      <c r="C662" t="s">
        <v>188</v>
      </c>
      <c r="D662" t="s">
        <v>168</v>
      </c>
      <c r="E662">
        <v>8.4158440000000001E-2</v>
      </c>
      <c r="I662">
        <v>0</v>
      </c>
      <c r="J662">
        <v>5.5086509999999998E-2</v>
      </c>
      <c r="K662">
        <v>0</v>
      </c>
      <c r="L662" t="s">
        <v>168</v>
      </c>
    </row>
    <row r="663" spans="1:12" x14ac:dyDescent="0.25">
      <c r="A663" s="7">
        <v>44838</v>
      </c>
      <c r="B663" s="84">
        <v>0.41665509259259265</v>
      </c>
      <c r="C663" t="s">
        <v>188</v>
      </c>
      <c r="D663" t="s">
        <v>158</v>
      </c>
      <c r="E663">
        <v>1.194071E-2</v>
      </c>
      <c r="I663">
        <v>0</v>
      </c>
      <c r="J663">
        <v>0.11673995</v>
      </c>
      <c r="K663">
        <v>0</v>
      </c>
      <c r="L663" t="s">
        <v>158</v>
      </c>
    </row>
    <row r="664" spans="1:12" x14ac:dyDescent="0.25">
      <c r="A664" s="7">
        <v>44839</v>
      </c>
      <c r="B664" s="84">
        <v>0.41665509259259265</v>
      </c>
      <c r="C664" t="s">
        <v>188</v>
      </c>
      <c r="D664" t="s">
        <v>168</v>
      </c>
      <c r="E664">
        <v>8.4165260000000006E-2</v>
      </c>
      <c r="I664">
        <v>0</v>
      </c>
      <c r="J664">
        <v>5.6164970000000002E-2</v>
      </c>
      <c r="K664">
        <v>0</v>
      </c>
      <c r="L664" t="s">
        <v>168</v>
      </c>
    </row>
    <row r="665" spans="1:12" x14ac:dyDescent="0.25">
      <c r="A665" s="7">
        <v>44839</v>
      </c>
      <c r="B665" s="84">
        <v>0.41665509259259265</v>
      </c>
      <c r="C665" t="s">
        <v>188</v>
      </c>
      <c r="D665" t="s">
        <v>158</v>
      </c>
      <c r="E665">
        <v>1.1943290000000001E-2</v>
      </c>
      <c r="I665">
        <v>0</v>
      </c>
      <c r="J665">
        <v>0.11864215</v>
      </c>
      <c r="K665">
        <v>0</v>
      </c>
      <c r="L665" t="s">
        <v>158</v>
      </c>
    </row>
    <row r="666" spans="1:12" x14ac:dyDescent="0.25">
      <c r="A666" s="7">
        <v>44840</v>
      </c>
      <c r="B666" s="84">
        <v>0.41665509259259265</v>
      </c>
      <c r="C666" t="s">
        <v>188</v>
      </c>
      <c r="D666" t="s">
        <v>168</v>
      </c>
      <c r="E666">
        <v>8.4172079999999996E-2</v>
      </c>
      <c r="I666">
        <v>0</v>
      </c>
      <c r="J666">
        <v>5.6118099999999997E-2</v>
      </c>
      <c r="K666">
        <v>0</v>
      </c>
      <c r="L666" t="s">
        <v>168</v>
      </c>
    </row>
    <row r="667" spans="1:12" x14ac:dyDescent="0.25">
      <c r="A667" s="7">
        <v>44840</v>
      </c>
      <c r="B667" s="84">
        <v>0.41665509259259265</v>
      </c>
      <c r="C667" t="s">
        <v>188</v>
      </c>
      <c r="D667" t="s">
        <v>158</v>
      </c>
      <c r="E667">
        <v>1.1945870000000001E-2</v>
      </c>
      <c r="I667">
        <v>0</v>
      </c>
      <c r="J667">
        <v>0.11879336</v>
      </c>
      <c r="K667">
        <v>0</v>
      </c>
      <c r="L667" t="s">
        <v>158</v>
      </c>
    </row>
    <row r="668" spans="1:12" x14ac:dyDescent="0.25">
      <c r="A668" s="7">
        <v>44841</v>
      </c>
      <c r="B668" s="84">
        <v>0.41665509259259265</v>
      </c>
      <c r="C668" t="s">
        <v>188</v>
      </c>
      <c r="D668" t="s">
        <v>168</v>
      </c>
      <c r="E668">
        <v>8.4178900000000001E-2</v>
      </c>
      <c r="I668">
        <v>0</v>
      </c>
      <c r="J668">
        <v>5.6194899999999999E-2</v>
      </c>
      <c r="K668">
        <v>0</v>
      </c>
      <c r="L668" t="s">
        <v>168</v>
      </c>
    </row>
    <row r="669" spans="1:12" x14ac:dyDescent="0.25">
      <c r="A669" s="7">
        <v>44841</v>
      </c>
      <c r="B669" s="84">
        <v>0.41665509259259265</v>
      </c>
      <c r="C669" t="s">
        <v>188</v>
      </c>
      <c r="D669" t="s">
        <v>158</v>
      </c>
      <c r="E669">
        <v>1.1948459999999999E-2</v>
      </c>
      <c r="I669">
        <v>0</v>
      </c>
      <c r="J669">
        <v>0.11835964</v>
      </c>
      <c r="K669">
        <v>0</v>
      </c>
      <c r="L669" t="s">
        <v>158</v>
      </c>
    </row>
    <row r="670" spans="1:12" x14ac:dyDescent="0.25">
      <c r="A670" s="7">
        <v>44842</v>
      </c>
      <c r="B670" s="84">
        <v>0.41665509259259265</v>
      </c>
      <c r="C670" t="s">
        <v>188</v>
      </c>
      <c r="D670" t="s">
        <v>168</v>
      </c>
      <c r="E670">
        <v>8.4185720000000006E-2</v>
      </c>
      <c r="I670">
        <v>0</v>
      </c>
      <c r="J670">
        <v>5.6112330000000002E-2</v>
      </c>
      <c r="K670">
        <v>0</v>
      </c>
      <c r="L670" t="s">
        <v>168</v>
      </c>
    </row>
    <row r="671" spans="1:12" x14ac:dyDescent="0.25">
      <c r="A671" s="7">
        <v>44842</v>
      </c>
      <c r="B671" s="84">
        <v>0.41665509259259265</v>
      </c>
      <c r="C671" t="s">
        <v>188</v>
      </c>
      <c r="D671" t="s">
        <v>158</v>
      </c>
      <c r="E671">
        <v>1.195104E-2</v>
      </c>
      <c r="I671">
        <v>0</v>
      </c>
      <c r="J671">
        <v>0.11971778</v>
      </c>
      <c r="K671">
        <v>0</v>
      </c>
      <c r="L671" t="s">
        <v>158</v>
      </c>
    </row>
    <row r="672" spans="1:12" x14ac:dyDescent="0.25">
      <c r="A672" s="7">
        <v>44843</v>
      </c>
      <c r="B672" s="84">
        <v>0.41665509259259265</v>
      </c>
      <c r="C672" t="s">
        <v>188</v>
      </c>
      <c r="D672" t="s">
        <v>168</v>
      </c>
      <c r="E672">
        <v>8.4192539999999996E-2</v>
      </c>
      <c r="I672">
        <v>0</v>
      </c>
      <c r="J672">
        <v>5.5722689999999998E-2</v>
      </c>
      <c r="K672">
        <v>0</v>
      </c>
      <c r="L672" t="s">
        <v>168</v>
      </c>
    </row>
    <row r="673" spans="1:12" x14ac:dyDescent="0.25">
      <c r="A673" s="7">
        <v>44843</v>
      </c>
      <c r="B673" s="84">
        <v>0.41665509259259265</v>
      </c>
      <c r="C673" t="s">
        <v>188</v>
      </c>
      <c r="D673" t="s">
        <v>158</v>
      </c>
      <c r="E673">
        <v>1.195362E-2</v>
      </c>
      <c r="I673">
        <v>0</v>
      </c>
      <c r="J673">
        <v>0.11846276</v>
      </c>
      <c r="K673">
        <v>0</v>
      </c>
      <c r="L673" t="s">
        <v>158</v>
      </c>
    </row>
    <row r="674" spans="1:12" x14ac:dyDescent="0.25">
      <c r="A674" s="7">
        <v>44844</v>
      </c>
      <c r="B674" s="84">
        <v>0.41665509259259265</v>
      </c>
      <c r="C674" t="s">
        <v>188</v>
      </c>
      <c r="D674" t="s">
        <v>168</v>
      </c>
      <c r="E674">
        <v>8.4199369999999996E-2</v>
      </c>
      <c r="I674">
        <v>0</v>
      </c>
      <c r="J674">
        <v>5.6376130000000003E-2</v>
      </c>
      <c r="K674">
        <v>0</v>
      </c>
      <c r="L674" t="s">
        <v>168</v>
      </c>
    </row>
    <row r="675" spans="1:12" x14ac:dyDescent="0.25">
      <c r="A675" s="7">
        <v>44844</v>
      </c>
      <c r="B675" s="84">
        <v>0.41665509259259265</v>
      </c>
      <c r="C675" t="s">
        <v>188</v>
      </c>
      <c r="D675" t="s">
        <v>158</v>
      </c>
      <c r="E675">
        <v>1.195621E-2</v>
      </c>
      <c r="I675">
        <v>0</v>
      </c>
      <c r="J675">
        <v>0.12246675999999999</v>
      </c>
      <c r="K675">
        <v>0</v>
      </c>
      <c r="L675" t="s">
        <v>158</v>
      </c>
    </row>
    <row r="676" spans="1:12" x14ac:dyDescent="0.25">
      <c r="A676" s="7">
        <v>44845</v>
      </c>
      <c r="B676" s="84">
        <v>0.41665509259259265</v>
      </c>
      <c r="C676" t="s">
        <v>188</v>
      </c>
      <c r="D676" t="s">
        <v>168</v>
      </c>
      <c r="E676">
        <v>8.420619E-2</v>
      </c>
      <c r="I676">
        <v>0</v>
      </c>
      <c r="J676">
        <v>5.2637290000000003E-2</v>
      </c>
      <c r="K676">
        <v>0</v>
      </c>
      <c r="L676" t="s">
        <v>168</v>
      </c>
    </row>
    <row r="677" spans="1:12" x14ac:dyDescent="0.25">
      <c r="A677" s="7">
        <v>44845</v>
      </c>
      <c r="B677" s="84">
        <v>0.41665509259259265</v>
      </c>
      <c r="C677" t="s">
        <v>188</v>
      </c>
      <c r="D677" t="s">
        <v>158</v>
      </c>
      <c r="E677">
        <v>1.19588E-2</v>
      </c>
      <c r="I677">
        <v>0</v>
      </c>
      <c r="J677">
        <v>0.11776594999999999</v>
      </c>
      <c r="K677">
        <v>0</v>
      </c>
      <c r="L677" t="s">
        <v>158</v>
      </c>
    </row>
    <row r="678" spans="1:12" x14ac:dyDescent="0.25">
      <c r="A678" s="7">
        <v>44846</v>
      </c>
      <c r="B678" s="84">
        <v>0.41665509259259265</v>
      </c>
      <c r="C678" t="s">
        <v>188</v>
      </c>
      <c r="D678" t="s">
        <v>168</v>
      </c>
      <c r="E678">
        <v>8.421302E-2</v>
      </c>
      <c r="I678">
        <v>0</v>
      </c>
      <c r="J678">
        <v>5.2922240000000002E-2</v>
      </c>
      <c r="K678">
        <v>0</v>
      </c>
      <c r="L678" t="s">
        <v>168</v>
      </c>
    </row>
    <row r="679" spans="1:12" x14ac:dyDescent="0.25">
      <c r="A679" s="7">
        <v>44846</v>
      </c>
      <c r="B679" s="84">
        <v>0.41665509259259265</v>
      </c>
      <c r="C679" t="s">
        <v>188</v>
      </c>
      <c r="D679" t="s">
        <v>158</v>
      </c>
      <c r="E679">
        <v>1.1961380000000001E-2</v>
      </c>
      <c r="I679">
        <v>0</v>
      </c>
      <c r="J679">
        <v>0.11865608</v>
      </c>
      <c r="K679">
        <v>0</v>
      </c>
      <c r="L679" t="s">
        <v>158</v>
      </c>
    </row>
    <row r="680" spans="1:12" x14ac:dyDescent="0.25">
      <c r="A680" s="7">
        <v>44847</v>
      </c>
      <c r="B680" s="84">
        <v>0.41665509259259265</v>
      </c>
      <c r="C680" t="s">
        <v>188</v>
      </c>
      <c r="D680" t="s">
        <v>168</v>
      </c>
      <c r="E680">
        <v>8.4219840000000004E-2</v>
      </c>
      <c r="I680">
        <v>0</v>
      </c>
      <c r="J680">
        <v>5.1175690000000003E-2</v>
      </c>
      <c r="K680">
        <v>0</v>
      </c>
      <c r="L680" t="s">
        <v>168</v>
      </c>
    </row>
    <row r="681" spans="1:12" x14ac:dyDescent="0.25">
      <c r="A681" s="7">
        <v>44847</v>
      </c>
      <c r="B681" s="84">
        <v>0.41665509259259265</v>
      </c>
      <c r="C681" t="s">
        <v>188</v>
      </c>
      <c r="D681" t="s">
        <v>158</v>
      </c>
      <c r="E681">
        <v>1.1963970000000001E-2</v>
      </c>
      <c r="I681">
        <v>0</v>
      </c>
      <c r="J681">
        <v>0.11728605</v>
      </c>
      <c r="K681">
        <v>0</v>
      </c>
      <c r="L681" t="s">
        <v>158</v>
      </c>
    </row>
    <row r="682" spans="1:12" x14ac:dyDescent="0.25">
      <c r="A682" s="7">
        <v>44848</v>
      </c>
      <c r="B682" s="84">
        <v>0.41665509259259265</v>
      </c>
      <c r="C682" t="s">
        <v>188</v>
      </c>
      <c r="D682" t="s">
        <v>168</v>
      </c>
      <c r="E682">
        <v>8.4226670000000003E-2</v>
      </c>
      <c r="I682">
        <v>0</v>
      </c>
      <c r="J682">
        <v>5.0690979999999997E-2</v>
      </c>
      <c r="K682">
        <v>0</v>
      </c>
      <c r="L682" t="s">
        <v>168</v>
      </c>
    </row>
    <row r="683" spans="1:12" x14ac:dyDescent="0.25">
      <c r="A683" s="7">
        <v>44848</v>
      </c>
      <c r="B683" s="84">
        <v>0.41665509259259265</v>
      </c>
      <c r="C683" t="s">
        <v>188</v>
      </c>
      <c r="D683" t="s">
        <v>158</v>
      </c>
      <c r="E683">
        <v>1.1966559999999999E-2</v>
      </c>
      <c r="I683">
        <v>0</v>
      </c>
      <c r="J683">
        <v>0.11615815</v>
      </c>
      <c r="K683">
        <v>0</v>
      </c>
      <c r="L683" t="s">
        <v>158</v>
      </c>
    </row>
    <row r="684" spans="1:12" x14ac:dyDescent="0.25">
      <c r="A684" s="7">
        <v>44849</v>
      </c>
      <c r="B684" s="84">
        <v>0.41665509259259265</v>
      </c>
      <c r="C684" t="s">
        <v>188</v>
      </c>
      <c r="D684" t="s">
        <v>168</v>
      </c>
      <c r="E684">
        <v>8.4233489999999994E-2</v>
      </c>
      <c r="I684">
        <v>0</v>
      </c>
      <c r="J684">
        <v>4.9734399999999998E-2</v>
      </c>
      <c r="K684">
        <v>0</v>
      </c>
      <c r="L684" t="s">
        <v>168</v>
      </c>
    </row>
    <row r="685" spans="1:12" x14ac:dyDescent="0.25">
      <c r="A685" s="7">
        <v>44849</v>
      </c>
      <c r="B685" s="84">
        <v>0.41665509259259265</v>
      </c>
      <c r="C685" t="s">
        <v>188</v>
      </c>
      <c r="D685" t="s">
        <v>158</v>
      </c>
      <c r="E685">
        <v>1.196915E-2</v>
      </c>
      <c r="I685">
        <v>0</v>
      </c>
      <c r="J685">
        <v>0.11667719</v>
      </c>
      <c r="K685">
        <v>0</v>
      </c>
      <c r="L685" t="s">
        <v>158</v>
      </c>
    </row>
    <row r="686" spans="1:12" x14ac:dyDescent="0.25">
      <c r="A686" s="7">
        <v>44850</v>
      </c>
      <c r="B686" s="84">
        <v>0.41665509259259265</v>
      </c>
      <c r="C686" t="s">
        <v>188</v>
      </c>
      <c r="D686" t="s">
        <v>168</v>
      </c>
      <c r="E686">
        <v>8.4240319999999994E-2</v>
      </c>
      <c r="I686">
        <v>0</v>
      </c>
      <c r="J686">
        <v>4.981468E-2</v>
      </c>
      <c r="K686">
        <v>0</v>
      </c>
      <c r="L686" t="s">
        <v>168</v>
      </c>
    </row>
    <row r="687" spans="1:12" x14ac:dyDescent="0.25">
      <c r="A687" s="7">
        <v>44850</v>
      </c>
      <c r="B687" s="84">
        <v>0.41665509259259265</v>
      </c>
      <c r="C687" t="s">
        <v>188</v>
      </c>
      <c r="D687" t="s">
        <v>158</v>
      </c>
      <c r="E687">
        <v>1.197173E-2</v>
      </c>
      <c r="I687">
        <v>0</v>
      </c>
      <c r="J687">
        <v>0.11812702999999999</v>
      </c>
      <c r="K687">
        <v>0</v>
      </c>
      <c r="L687" t="s">
        <v>158</v>
      </c>
    </row>
    <row r="688" spans="1:12" x14ac:dyDescent="0.25">
      <c r="A688" s="7">
        <v>44851</v>
      </c>
      <c r="B688" s="84">
        <v>0.41665509259259265</v>
      </c>
      <c r="C688" t="s">
        <v>188</v>
      </c>
      <c r="D688" t="s">
        <v>168</v>
      </c>
      <c r="E688">
        <v>8.4247139999999998E-2</v>
      </c>
      <c r="I688">
        <v>0</v>
      </c>
      <c r="J688">
        <v>4.9969430000000002E-2</v>
      </c>
      <c r="K688">
        <v>0</v>
      </c>
      <c r="L688" t="s">
        <v>168</v>
      </c>
    </row>
    <row r="689" spans="1:12" x14ac:dyDescent="0.25">
      <c r="A689" s="7">
        <v>44851</v>
      </c>
      <c r="B689" s="84">
        <v>0.41665509259259265</v>
      </c>
      <c r="C689" t="s">
        <v>188</v>
      </c>
      <c r="D689" t="s">
        <v>158</v>
      </c>
      <c r="E689">
        <v>1.197432E-2</v>
      </c>
      <c r="I689">
        <v>0</v>
      </c>
      <c r="J689">
        <v>0.11861299</v>
      </c>
      <c r="K689">
        <v>0</v>
      </c>
      <c r="L689" t="s">
        <v>158</v>
      </c>
    </row>
    <row r="690" spans="1:12" x14ac:dyDescent="0.25">
      <c r="A690" s="7">
        <v>44852</v>
      </c>
      <c r="B690" s="84">
        <v>0.41665509259259265</v>
      </c>
      <c r="C690" t="s">
        <v>188</v>
      </c>
      <c r="D690" t="s">
        <v>168</v>
      </c>
      <c r="E690">
        <v>8.4253969999999997E-2</v>
      </c>
      <c r="I690">
        <v>0</v>
      </c>
      <c r="J690">
        <v>4.96937E-2</v>
      </c>
      <c r="K690">
        <v>0</v>
      </c>
      <c r="L690" t="s">
        <v>168</v>
      </c>
    </row>
    <row r="691" spans="1:12" x14ac:dyDescent="0.25">
      <c r="A691" s="7">
        <v>44852</v>
      </c>
      <c r="B691" s="84">
        <v>0.41665509259259265</v>
      </c>
      <c r="C691" t="s">
        <v>188</v>
      </c>
      <c r="D691" t="s">
        <v>158</v>
      </c>
      <c r="E691">
        <v>1.197691E-2</v>
      </c>
      <c r="I691">
        <v>0</v>
      </c>
      <c r="J691">
        <v>0.11930498</v>
      </c>
      <c r="K691">
        <v>0</v>
      </c>
      <c r="L691" t="s">
        <v>158</v>
      </c>
    </row>
    <row r="692" spans="1:12" x14ac:dyDescent="0.25">
      <c r="A692" s="7">
        <v>44853</v>
      </c>
      <c r="B692" s="84">
        <v>0.41665509259259265</v>
      </c>
      <c r="C692" t="s">
        <v>188</v>
      </c>
      <c r="D692" t="s">
        <v>168</v>
      </c>
      <c r="E692">
        <v>8.4260799999999997E-2</v>
      </c>
      <c r="I692">
        <v>0</v>
      </c>
      <c r="J692">
        <v>4.787926E-2</v>
      </c>
      <c r="K692">
        <v>0</v>
      </c>
      <c r="L692" t="s">
        <v>168</v>
      </c>
    </row>
    <row r="693" spans="1:12" x14ac:dyDescent="0.25">
      <c r="A693" s="7">
        <v>44853</v>
      </c>
      <c r="B693" s="84">
        <v>0.41665509259259265</v>
      </c>
      <c r="C693" t="s">
        <v>188</v>
      </c>
      <c r="D693" t="s">
        <v>158</v>
      </c>
      <c r="E693">
        <v>1.1979500000000001E-2</v>
      </c>
      <c r="I693">
        <v>0</v>
      </c>
      <c r="J693">
        <v>0.11619943000000001</v>
      </c>
      <c r="K693">
        <v>0</v>
      </c>
      <c r="L693" t="s">
        <v>158</v>
      </c>
    </row>
    <row r="694" spans="1:12" x14ac:dyDescent="0.25">
      <c r="A694" s="7">
        <v>44854</v>
      </c>
      <c r="B694" s="84">
        <v>0.41665509259259265</v>
      </c>
      <c r="C694" t="s">
        <v>188</v>
      </c>
      <c r="D694" t="s">
        <v>168</v>
      </c>
      <c r="E694">
        <v>8.4267629999999996E-2</v>
      </c>
      <c r="I694">
        <v>0</v>
      </c>
      <c r="J694">
        <v>4.6899879999999998E-2</v>
      </c>
      <c r="K694">
        <v>0</v>
      </c>
      <c r="L694" t="s">
        <v>168</v>
      </c>
    </row>
    <row r="695" spans="1:12" x14ac:dyDescent="0.25">
      <c r="A695" s="7">
        <v>44854</v>
      </c>
      <c r="B695" s="84">
        <v>0.41665509259259265</v>
      </c>
      <c r="C695" t="s">
        <v>188</v>
      </c>
      <c r="D695" t="s">
        <v>158</v>
      </c>
      <c r="E695">
        <v>1.1982100000000001E-2</v>
      </c>
      <c r="I695">
        <v>0</v>
      </c>
      <c r="J695">
        <v>0.1157749</v>
      </c>
      <c r="K695">
        <v>0</v>
      </c>
      <c r="L695" t="s">
        <v>158</v>
      </c>
    </row>
    <row r="696" spans="1:12" x14ac:dyDescent="0.25">
      <c r="A696" s="7">
        <v>44855</v>
      </c>
      <c r="B696" s="84">
        <v>0.41665509259259265</v>
      </c>
      <c r="C696" t="s">
        <v>188</v>
      </c>
      <c r="D696" t="s">
        <v>168</v>
      </c>
      <c r="E696">
        <v>8.4274459999999995E-2</v>
      </c>
      <c r="I696">
        <v>0</v>
      </c>
      <c r="J696">
        <v>4.5440080000000001E-2</v>
      </c>
      <c r="K696">
        <v>0</v>
      </c>
      <c r="L696" t="s">
        <v>168</v>
      </c>
    </row>
    <row r="697" spans="1:12" x14ac:dyDescent="0.25">
      <c r="A697" s="7">
        <v>44855</v>
      </c>
      <c r="B697" s="84">
        <v>0.41665509259259265</v>
      </c>
      <c r="C697" t="s">
        <v>188</v>
      </c>
      <c r="D697" t="s">
        <v>158</v>
      </c>
      <c r="E697">
        <v>1.1984689999999999E-2</v>
      </c>
      <c r="I697">
        <v>0</v>
      </c>
      <c r="J697">
        <v>0.11173752000000001</v>
      </c>
      <c r="K697">
        <v>0</v>
      </c>
      <c r="L697" t="s">
        <v>158</v>
      </c>
    </row>
    <row r="698" spans="1:12" x14ac:dyDescent="0.25">
      <c r="A698" s="7">
        <v>44856</v>
      </c>
      <c r="B698" s="84">
        <v>0.41665509259259265</v>
      </c>
      <c r="C698" t="s">
        <v>188</v>
      </c>
      <c r="D698" t="s">
        <v>168</v>
      </c>
      <c r="E698">
        <v>8.4281289999999995E-2</v>
      </c>
      <c r="I698">
        <v>0</v>
      </c>
      <c r="J698">
        <v>4.6320479999999997E-2</v>
      </c>
      <c r="K698">
        <v>0</v>
      </c>
      <c r="L698" t="s">
        <v>168</v>
      </c>
    </row>
    <row r="699" spans="1:12" x14ac:dyDescent="0.25">
      <c r="A699" s="7">
        <v>44856</v>
      </c>
      <c r="B699" s="84">
        <v>0.41665509259259265</v>
      </c>
      <c r="C699" t="s">
        <v>188</v>
      </c>
      <c r="D699" t="s">
        <v>158</v>
      </c>
      <c r="E699">
        <v>1.1987279999999999E-2</v>
      </c>
      <c r="I699">
        <v>0</v>
      </c>
      <c r="J699">
        <v>0.10954284</v>
      </c>
      <c r="K699">
        <v>0</v>
      </c>
      <c r="L699" t="s">
        <v>158</v>
      </c>
    </row>
    <row r="700" spans="1:12" x14ac:dyDescent="0.25">
      <c r="A700" s="7">
        <v>44857</v>
      </c>
      <c r="B700" s="84">
        <v>0.41665509259259265</v>
      </c>
      <c r="C700" t="s">
        <v>188</v>
      </c>
      <c r="D700" t="s">
        <v>168</v>
      </c>
      <c r="E700">
        <v>8.4288119999999994E-2</v>
      </c>
      <c r="I700">
        <v>0</v>
      </c>
      <c r="J700">
        <v>4.653624E-2</v>
      </c>
      <c r="K700">
        <v>0</v>
      </c>
      <c r="L700" t="s">
        <v>168</v>
      </c>
    </row>
    <row r="701" spans="1:12" x14ac:dyDescent="0.25">
      <c r="A701" s="7">
        <v>44857</v>
      </c>
      <c r="B701" s="84">
        <v>0.41665509259259265</v>
      </c>
      <c r="C701" t="s">
        <v>188</v>
      </c>
      <c r="D701" t="s">
        <v>158</v>
      </c>
      <c r="E701">
        <v>1.198987E-2</v>
      </c>
      <c r="I701">
        <v>0</v>
      </c>
      <c r="J701">
        <v>0.10930866</v>
      </c>
      <c r="K701">
        <v>0</v>
      </c>
      <c r="L701" t="s">
        <v>158</v>
      </c>
    </row>
    <row r="702" spans="1:12" x14ac:dyDescent="0.25">
      <c r="A702" s="7">
        <v>44858</v>
      </c>
      <c r="B702" s="84">
        <v>0.41665509259259265</v>
      </c>
      <c r="C702" t="s">
        <v>188</v>
      </c>
      <c r="D702" t="s">
        <v>168</v>
      </c>
      <c r="E702">
        <v>8.4294949999999993E-2</v>
      </c>
      <c r="I702">
        <v>0</v>
      </c>
      <c r="J702">
        <v>4.7954839999999999E-2</v>
      </c>
      <c r="K702">
        <v>0</v>
      </c>
      <c r="L702" t="s">
        <v>168</v>
      </c>
    </row>
    <row r="703" spans="1:12" x14ac:dyDescent="0.25">
      <c r="A703" s="7">
        <v>44858</v>
      </c>
      <c r="B703" s="84">
        <v>0.41665509259259265</v>
      </c>
      <c r="C703" t="s">
        <v>188</v>
      </c>
      <c r="D703" t="s">
        <v>158</v>
      </c>
      <c r="E703">
        <v>1.199246E-2</v>
      </c>
      <c r="I703">
        <v>0</v>
      </c>
      <c r="J703">
        <v>0.11209742</v>
      </c>
      <c r="K703">
        <v>0</v>
      </c>
      <c r="L703" t="s">
        <v>158</v>
      </c>
    </row>
    <row r="704" spans="1:12" x14ac:dyDescent="0.25">
      <c r="A704" s="7">
        <v>44859</v>
      </c>
      <c r="B704" s="84">
        <v>0.41665509259259265</v>
      </c>
      <c r="C704" t="s">
        <v>188</v>
      </c>
      <c r="D704" t="s">
        <v>168</v>
      </c>
      <c r="E704">
        <v>8.4301780000000007E-2</v>
      </c>
      <c r="I704">
        <v>0</v>
      </c>
      <c r="J704">
        <v>4.7812760000000003E-2</v>
      </c>
      <c r="K704">
        <v>0</v>
      </c>
      <c r="L704" t="s">
        <v>168</v>
      </c>
    </row>
    <row r="705" spans="1:12" x14ac:dyDescent="0.25">
      <c r="A705" s="7">
        <v>44859</v>
      </c>
      <c r="B705" s="84">
        <v>0.41665509259259265</v>
      </c>
      <c r="C705" t="s">
        <v>188</v>
      </c>
      <c r="D705" t="s">
        <v>158</v>
      </c>
      <c r="E705">
        <v>1.199506E-2</v>
      </c>
      <c r="I705">
        <v>0</v>
      </c>
      <c r="J705">
        <v>0.11221354</v>
      </c>
      <c r="K705">
        <v>0</v>
      </c>
      <c r="L705" t="s">
        <v>158</v>
      </c>
    </row>
    <row r="706" spans="1:12" x14ac:dyDescent="0.25">
      <c r="A706" s="7">
        <v>44860</v>
      </c>
      <c r="B706" s="84">
        <v>0.41665509259259265</v>
      </c>
      <c r="C706" t="s">
        <v>188</v>
      </c>
      <c r="D706" t="s">
        <v>168</v>
      </c>
      <c r="E706">
        <v>8.4308610000000006E-2</v>
      </c>
      <c r="I706">
        <v>0</v>
      </c>
      <c r="J706">
        <v>5.2584449999999998E-2</v>
      </c>
      <c r="K706">
        <v>0</v>
      </c>
      <c r="L706" t="s">
        <v>168</v>
      </c>
    </row>
    <row r="707" spans="1:12" x14ac:dyDescent="0.25">
      <c r="A707" s="7">
        <v>44860</v>
      </c>
      <c r="B707" s="84">
        <v>0.41665509259259265</v>
      </c>
      <c r="C707" t="s">
        <v>188</v>
      </c>
      <c r="D707" t="s">
        <v>158</v>
      </c>
      <c r="E707">
        <v>1.199765E-2</v>
      </c>
      <c r="I707">
        <v>0</v>
      </c>
      <c r="J707">
        <v>0.12119125</v>
      </c>
      <c r="K707">
        <v>0</v>
      </c>
      <c r="L707" t="s">
        <v>158</v>
      </c>
    </row>
    <row r="708" spans="1:12" x14ac:dyDescent="0.25">
      <c r="A708" s="7">
        <v>44861</v>
      </c>
      <c r="B708" s="84">
        <v>0.41665509259259265</v>
      </c>
      <c r="C708" t="s">
        <v>188</v>
      </c>
      <c r="D708" t="s">
        <v>168</v>
      </c>
      <c r="E708">
        <v>8.4315440000000005E-2</v>
      </c>
      <c r="I708">
        <v>0</v>
      </c>
      <c r="J708">
        <v>5.3112359999999997E-2</v>
      </c>
      <c r="K708">
        <v>0</v>
      </c>
      <c r="L708" t="s">
        <v>168</v>
      </c>
    </row>
    <row r="709" spans="1:12" x14ac:dyDescent="0.25">
      <c r="A709" s="7">
        <v>44861</v>
      </c>
      <c r="B709" s="84">
        <v>0.41665509259259265</v>
      </c>
      <c r="C709" t="s">
        <v>188</v>
      </c>
      <c r="D709" t="s">
        <v>158</v>
      </c>
      <c r="E709">
        <v>1.200025E-2</v>
      </c>
      <c r="I709">
        <v>0</v>
      </c>
      <c r="J709">
        <v>0.12031243</v>
      </c>
      <c r="K709">
        <v>0</v>
      </c>
      <c r="L709" t="s">
        <v>158</v>
      </c>
    </row>
    <row r="710" spans="1:12" x14ac:dyDescent="0.25">
      <c r="A710" s="7">
        <v>44862</v>
      </c>
      <c r="B710" s="84">
        <v>0.41665509259259265</v>
      </c>
      <c r="C710" t="s">
        <v>188</v>
      </c>
      <c r="D710" t="s">
        <v>168</v>
      </c>
      <c r="E710">
        <v>8.4322279999999999E-2</v>
      </c>
      <c r="I710">
        <v>0</v>
      </c>
      <c r="J710">
        <v>5.0459619999999997E-2</v>
      </c>
      <c r="K710">
        <v>0</v>
      </c>
      <c r="L710" t="s">
        <v>168</v>
      </c>
    </row>
    <row r="711" spans="1:12" x14ac:dyDescent="0.25">
      <c r="A711" s="7">
        <v>44862</v>
      </c>
      <c r="B711" s="84">
        <v>0.41665509259259265</v>
      </c>
      <c r="C711" t="s">
        <v>188</v>
      </c>
      <c r="D711" t="s">
        <v>158</v>
      </c>
      <c r="E711">
        <v>1.2002840000000001E-2</v>
      </c>
      <c r="I711">
        <v>0</v>
      </c>
      <c r="J711">
        <v>0.11894444999999999</v>
      </c>
      <c r="K711">
        <v>0</v>
      </c>
      <c r="L711" t="s">
        <v>158</v>
      </c>
    </row>
    <row r="712" spans="1:12" x14ac:dyDescent="0.25">
      <c r="A712" s="7">
        <v>44863</v>
      </c>
      <c r="B712" s="84">
        <v>0.41665509259259265</v>
      </c>
      <c r="C712" t="s">
        <v>188</v>
      </c>
      <c r="D712" t="s">
        <v>168</v>
      </c>
      <c r="E712">
        <v>8.4329109999999999E-2</v>
      </c>
      <c r="I712">
        <v>0</v>
      </c>
      <c r="J712">
        <v>5.320213E-2</v>
      </c>
      <c r="K712">
        <v>0</v>
      </c>
      <c r="L712" t="s">
        <v>168</v>
      </c>
    </row>
    <row r="713" spans="1:12" x14ac:dyDescent="0.25">
      <c r="A713" s="7">
        <v>44863</v>
      </c>
      <c r="B713" s="84">
        <v>0.41665509259259265</v>
      </c>
      <c r="C713" t="s">
        <v>188</v>
      </c>
      <c r="D713" t="s">
        <v>158</v>
      </c>
      <c r="E713">
        <v>1.2005439999999999E-2</v>
      </c>
      <c r="I713">
        <v>0</v>
      </c>
      <c r="J713">
        <v>0.12221899999999999</v>
      </c>
      <c r="K713">
        <v>0</v>
      </c>
      <c r="L713" t="s">
        <v>158</v>
      </c>
    </row>
    <row r="714" spans="1:12" x14ac:dyDescent="0.25">
      <c r="A714" s="7">
        <v>44864</v>
      </c>
      <c r="B714" s="84">
        <v>0.41665509259259265</v>
      </c>
      <c r="C714" t="s">
        <v>188</v>
      </c>
      <c r="D714" t="s">
        <v>168</v>
      </c>
      <c r="E714">
        <v>8.4335939999999998E-2</v>
      </c>
      <c r="I714">
        <v>0</v>
      </c>
      <c r="J714">
        <v>5.4528609999999998E-2</v>
      </c>
      <c r="K714">
        <v>0</v>
      </c>
      <c r="L714" t="s">
        <v>168</v>
      </c>
    </row>
    <row r="715" spans="1:12" x14ac:dyDescent="0.25">
      <c r="A715" s="7">
        <v>44864</v>
      </c>
      <c r="B715" s="84">
        <v>0.41665509259259265</v>
      </c>
      <c r="C715" t="s">
        <v>188</v>
      </c>
      <c r="D715" t="s">
        <v>158</v>
      </c>
      <c r="E715">
        <v>1.2008039999999999E-2</v>
      </c>
      <c r="I715">
        <v>0</v>
      </c>
      <c r="J715">
        <v>0.12323906</v>
      </c>
      <c r="K715">
        <v>0</v>
      </c>
      <c r="L715" t="s">
        <v>158</v>
      </c>
    </row>
    <row r="716" spans="1:12" x14ac:dyDescent="0.25">
      <c r="A716" s="7">
        <v>44865</v>
      </c>
      <c r="B716" s="84">
        <v>0.41665509259259265</v>
      </c>
      <c r="C716" t="s">
        <v>188</v>
      </c>
      <c r="D716" t="s">
        <v>168</v>
      </c>
      <c r="E716">
        <v>8.4342780000000006E-2</v>
      </c>
      <c r="I716">
        <v>0</v>
      </c>
      <c r="J716">
        <v>5.317616E-2</v>
      </c>
      <c r="K716">
        <v>0</v>
      </c>
      <c r="L716" t="s">
        <v>168</v>
      </c>
    </row>
    <row r="717" spans="1:12" x14ac:dyDescent="0.25">
      <c r="A717" s="7">
        <v>44865</v>
      </c>
      <c r="B717" s="84">
        <v>0.41665509259259265</v>
      </c>
      <c r="C717" t="s">
        <v>188</v>
      </c>
      <c r="D717" t="s">
        <v>158</v>
      </c>
      <c r="E717">
        <v>1.201063E-2</v>
      </c>
      <c r="I717">
        <v>0</v>
      </c>
      <c r="J717">
        <v>0.12445671</v>
      </c>
      <c r="K717">
        <v>0</v>
      </c>
      <c r="L717" t="s">
        <v>158</v>
      </c>
    </row>
    <row r="718" spans="1:12" x14ac:dyDescent="0.25">
      <c r="A718" s="7">
        <v>44866</v>
      </c>
      <c r="B718" s="84">
        <v>0.41665509259259265</v>
      </c>
      <c r="C718" t="s">
        <v>188</v>
      </c>
      <c r="D718" t="s">
        <v>168</v>
      </c>
      <c r="E718">
        <v>8.4349610000000005E-2</v>
      </c>
      <c r="I718">
        <v>0</v>
      </c>
      <c r="J718">
        <v>5.3553780000000002E-2</v>
      </c>
      <c r="K718">
        <v>0</v>
      </c>
      <c r="L718" t="s">
        <v>168</v>
      </c>
    </row>
    <row r="719" spans="1:12" x14ac:dyDescent="0.25">
      <c r="A719" s="7">
        <v>44866</v>
      </c>
      <c r="B719" s="84">
        <v>0.41665509259259265</v>
      </c>
      <c r="C719" t="s">
        <v>188</v>
      </c>
      <c r="D719" t="s">
        <v>158</v>
      </c>
      <c r="E719">
        <v>1.201323E-2</v>
      </c>
      <c r="I719">
        <v>0</v>
      </c>
      <c r="J719">
        <v>0.12461136</v>
      </c>
      <c r="K719">
        <v>0</v>
      </c>
      <c r="L719" t="s">
        <v>158</v>
      </c>
    </row>
    <row r="720" spans="1:12" x14ac:dyDescent="0.25">
      <c r="A720" s="7">
        <v>44867</v>
      </c>
      <c r="B720" s="84">
        <v>0.41665509259259265</v>
      </c>
      <c r="C720" t="s">
        <v>188</v>
      </c>
      <c r="D720" t="s">
        <v>168</v>
      </c>
      <c r="E720">
        <v>8.4356449999999999E-2</v>
      </c>
      <c r="I720">
        <v>0</v>
      </c>
      <c r="J720">
        <v>5.2758039999999999E-2</v>
      </c>
      <c r="K720">
        <v>0</v>
      </c>
      <c r="L720" t="s">
        <v>168</v>
      </c>
    </row>
    <row r="721" spans="1:12" x14ac:dyDescent="0.25">
      <c r="A721" s="7">
        <v>44867</v>
      </c>
      <c r="B721" s="84">
        <v>0.41665509259259265</v>
      </c>
      <c r="C721" t="s">
        <v>188</v>
      </c>
      <c r="D721" t="s">
        <v>158</v>
      </c>
      <c r="E721">
        <v>1.201583E-2</v>
      </c>
      <c r="I721">
        <v>0</v>
      </c>
      <c r="J721">
        <v>0.12145631</v>
      </c>
      <c r="K721">
        <v>0</v>
      </c>
      <c r="L721" t="s">
        <v>158</v>
      </c>
    </row>
    <row r="722" spans="1:12" x14ac:dyDescent="0.25">
      <c r="A722" s="7">
        <v>44868</v>
      </c>
      <c r="B722" s="84">
        <v>0.41665509259259265</v>
      </c>
      <c r="C722" t="s">
        <v>188</v>
      </c>
      <c r="D722" t="s">
        <v>168</v>
      </c>
      <c r="E722">
        <v>8.4363289999999994E-2</v>
      </c>
      <c r="I722">
        <v>0</v>
      </c>
      <c r="J722">
        <v>5.1939449999999998E-2</v>
      </c>
      <c r="K722">
        <v>0</v>
      </c>
      <c r="L722" t="s">
        <v>168</v>
      </c>
    </row>
    <row r="723" spans="1:12" x14ac:dyDescent="0.25">
      <c r="A723" s="7">
        <v>44868</v>
      </c>
      <c r="B723" s="84">
        <v>0.41665509259259265</v>
      </c>
      <c r="C723" t="s">
        <v>188</v>
      </c>
      <c r="D723" t="s">
        <v>158</v>
      </c>
      <c r="E723">
        <v>1.201843E-2</v>
      </c>
      <c r="I723">
        <v>0</v>
      </c>
      <c r="J723">
        <v>0.12002573</v>
      </c>
      <c r="K723">
        <v>0</v>
      </c>
      <c r="L723" t="s">
        <v>158</v>
      </c>
    </row>
    <row r="724" spans="1:12" x14ac:dyDescent="0.25">
      <c r="A724" s="7">
        <v>44869</v>
      </c>
      <c r="B724" s="84">
        <v>0.41665509259259265</v>
      </c>
      <c r="C724" t="s">
        <v>188</v>
      </c>
      <c r="D724" t="s">
        <v>168</v>
      </c>
      <c r="E724">
        <v>8.4370120000000007E-2</v>
      </c>
      <c r="I724">
        <v>0</v>
      </c>
      <c r="J724">
        <v>5.3275389999999999E-2</v>
      </c>
      <c r="K724">
        <v>0</v>
      </c>
      <c r="L724" t="s">
        <v>168</v>
      </c>
    </row>
    <row r="725" spans="1:12" x14ac:dyDescent="0.25">
      <c r="A725" s="7">
        <v>44869</v>
      </c>
      <c r="B725" s="84">
        <v>0.41665509259259265</v>
      </c>
      <c r="C725" t="s">
        <v>188</v>
      </c>
      <c r="D725" t="s">
        <v>158</v>
      </c>
      <c r="E725">
        <v>1.202103E-2</v>
      </c>
      <c r="I725">
        <v>0</v>
      </c>
      <c r="J725">
        <v>0.12487091</v>
      </c>
      <c r="K725">
        <v>0</v>
      </c>
      <c r="L725" t="s">
        <v>158</v>
      </c>
    </row>
    <row r="726" spans="1:12" x14ac:dyDescent="0.25">
      <c r="A726" s="7">
        <v>44870</v>
      </c>
      <c r="B726" s="84">
        <v>0.41665509259259265</v>
      </c>
      <c r="C726" t="s">
        <v>188</v>
      </c>
      <c r="D726" t="s">
        <v>168</v>
      </c>
      <c r="E726">
        <v>8.4376960000000001E-2</v>
      </c>
      <c r="I726">
        <v>0</v>
      </c>
      <c r="J726">
        <v>5.584774E-2</v>
      </c>
      <c r="K726">
        <v>0</v>
      </c>
      <c r="L726" t="s">
        <v>168</v>
      </c>
    </row>
    <row r="727" spans="1:12" x14ac:dyDescent="0.25">
      <c r="A727" s="7">
        <v>44870</v>
      </c>
      <c r="B727" s="84">
        <v>0.41665509259259265</v>
      </c>
      <c r="C727" t="s">
        <v>188</v>
      </c>
      <c r="D727" t="s">
        <v>158</v>
      </c>
      <c r="E727">
        <v>1.202363E-2</v>
      </c>
      <c r="I727">
        <v>0</v>
      </c>
      <c r="J727">
        <v>0.13400828000000001</v>
      </c>
      <c r="K727">
        <v>0</v>
      </c>
      <c r="L727" t="s">
        <v>158</v>
      </c>
    </row>
    <row r="728" spans="1:12" x14ac:dyDescent="0.25">
      <c r="A728" s="7">
        <v>44871</v>
      </c>
      <c r="B728" s="84">
        <v>0.41665509259259265</v>
      </c>
      <c r="C728" t="s">
        <v>188</v>
      </c>
      <c r="D728" t="s">
        <v>168</v>
      </c>
      <c r="E728">
        <v>8.4383799999999995E-2</v>
      </c>
      <c r="I728">
        <v>0</v>
      </c>
      <c r="J728">
        <v>5.6197520000000001E-2</v>
      </c>
      <c r="K728">
        <v>0</v>
      </c>
      <c r="L728" t="s">
        <v>168</v>
      </c>
    </row>
    <row r="729" spans="1:12" x14ac:dyDescent="0.25">
      <c r="A729" s="7">
        <v>44871</v>
      </c>
      <c r="B729" s="84">
        <v>0.41665509259259265</v>
      </c>
      <c r="C729" t="s">
        <v>188</v>
      </c>
      <c r="D729" t="s">
        <v>158</v>
      </c>
      <c r="E729">
        <v>1.2026230000000001E-2</v>
      </c>
      <c r="I729">
        <v>0</v>
      </c>
      <c r="J729">
        <v>0.13137826999999999</v>
      </c>
      <c r="K729">
        <v>0</v>
      </c>
      <c r="L729" t="s">
        <v>158</v>
      </c>
    </row>
    <row r="730" spans="1:12" x14ac:dyDescent="0.25">
      <c r="A730" s="7">
        <v>44872</v>
      </c>
      <c r="B730" s="84">
        <v>0.41665509259259265</v>
      </c>
      <c r="C730" t="s">
        <v>188</v>
      </c>
      <c r="D730" t="s">
        <v>168</v>
      </c>
      <c r="E730">
        <v>8.4390640000000003E-2</v>
      </c>
      <c r="I730">
        <v>0</v>
      </c>
      <c r="J730">
        <v>5.2987920000000001E-2</v>
      </c>
      <c r="K730">
        <v>0</v>
      </c>
      <c r="L730" t="s">
        <v>168</v>
      </c>
    </row>
    <row r="731" spans="1:12" x14ac:dyDescent="0.25">
      <c r="A731" s="7">
        <v>44872</v>
      </c>
      <c r="B731" s="84">
        <v>0.41665509259259265</v>
      </c>
      <c r="C731" t="s">
        <v>188</v>
      </c>
      <c r="D731" t="s">
        <v>158</v>
      </c>
      <c r="E731">
        <v>1.2028830000000001E-2</v>
      </c>
      <c r="I731">
        <v>0</v>
      </c>
      <c r="J731">
        <v>0.12738119000000001</v>
      </c>
      <c r="K731">
        <v>0</v>
      </c>
      <c r="L731" t="s">
        <v>158</v>
      </c>
    </row>
    <row r="732" spans="1:12" x14ac:dyDescent="0.25">
      <c r="A732" s="7">
        <v>44873</v>
      </c>
      <c r="B732" s="84">
        <v>0.41665509259259265</v>
      </c>
      <c r="C732" t="s">
        <v>188</v>
      </c>
      <c r="D732" t="s">
        <v>168</v>
      </c>
      <c r="E732">
        <v>8.4397479999999997E-2</v>
      </c>
      <c r="I732">
        <v>0</v>
      </c>
      <c r="J732">
        <v>5.2281109999999999E-2</v>
      </c>
      <c r="K732">
        <v>0</v>
      </c>
      <c r="L732" t="s">
        <v>168</v>
      </c>
    </row>
    <row r="733" spans="1:12" x14ac:dyDescent="0.25">
      <c r="A733" s="7">
        <v>44873</v>
      </c>
      <c r="B733" s="84">
        <v>0.41665509259259265</v>
      </c>
      <c r="C733" t="s">
        <v>188</v>
      </c>
      <c r="D733" t="s">
        <v>158</v>
      </c>
      <c r="E733">
        <v>1.2031429999999999E-2</v>
      </c>
      <c r="I733">
        <v>0</v>
      </c>
      <c r="J733">
        <v>0.13216331000000001</v>
      </c>
      <c r="K733">
        <v>0</v>
      </c>
      <c r="L733" t="s">
        <v>158</v>
      </c>
    </row>
    <row r="734" spans="1:12" x14ac:dyDescent="0.25">
      <c r="A734" s="7">
        <v>44874</v>
      </c>
      <c r="B734" s="84">
        <v>0.41665509259259265</v>
      </c>
      <c r="C734" t="s">
        <v>188</v>
      </c>
      <c r="D734" t="s">
        <v>168</v>
      </c>
      <c r="E734">
        <v>8.4404309999999996E-2</v>
      </c>
      <c r="I734">
        <v>0</v>
      </c>
      <c r="J734">
        <v>4.8209660000000001E-2</v>
      </c>
      <c r="K734">
        <v>0</v>
      </c>
      <c r="L734" t="s">
        <v>168</v>
      </c>
    </row>
    <row r="735" spans="1:12" x14ac:dyDescent="0.25">
      <c r="A735" s="7">
        <v>44874</v>
      </c>
      <c r="B735" s="84">
        <v>0.41665509259259265</v>
      </c>
      <c r="C735" t="s">
        <v>188</v>
      </c>
      <c r="D735" t="s">
        <v>158</v>
      </c>
      <c r="E735">
        <v>1.2034029999999999E-2</v>
      </c>
      <c r="I735">
        <v>0</v>
      </c>
      <c r="J735">
        <v>0.11589756</v>
      </c>
      <c r="K735">
        <v>0</v>
      </c>
      <c r="L735" t="s">
        <v>158</v>
      </c>
    </row>
    <row r="736" spans="1:12" x14ac:dyDescent="0.25">
      <c r="A736" s="7">
        <v>44875</v>
      </c>
      <c r="B736" s="84">
        <v>0.41665509259259265</v>
      </c>
      <c r="C736" t="s">
        <v>188</v>
      </c>
      <c r="D736" t="s">
        <v>168</v>
      </c>
      <c r="E736">
        <v>8.4411159999999999E-2</v>
      </c>
      <c r="I736">
        <v>0</v>
      </c>
      <c r="J736">
        <v>4.3967930000000002E-2</v>
      </c>
      <c r="K736">
        <v>0</v>
      </c>
      <c r="L736" t="s">
        <v>168</v>
      </c>
    </row>
    <row r="737" spans="1:12" x14ac:dyDescent="0.25">
      <c r="A737" s="7">
        <v>44875</v>
      </c>
      <c r="B737" s="84">
        <v>0.41665509259259265</v>
      </c>
      <c r="C737" t="s">
        <v>188</v>
      </c>
      <c r="D737" t="s">
        <v>158</v>
      </c>
      <c r="E737">
        <v>1.2036639999999999E-2</v>
      </c>
      <c r="I737">
        <v>0</v>
      </c>
      <c r="J737">
        <v>0.10343847</v>
      </c>
      <c r="K737">
        <v>0</v>
      </c>
      <c r="L737" t="s">
        <v>158</v>
      </c>
    </row>
    <row r="738" spans="1:12" x14ac:dyDescent="0.25">
      <c r="A738" s="7">
        <v>44876</v>
      </c>
      <c r="B738" s="84">
        <v>0.41665509259259265</v>
      </c>
      <c r="C738" t="s">
        <v>188</v>
      </c>
      <c r="D738" t="s">
        <v>168</v>
      </c>
      <c r="E738">
        <v>8.4418000000000007E-2</v>
      </c>
      <c r="I738">
        <v>0</v>
      </c>
      <c r="J738">
        <v>4.7558589999999998E-2</v>
      </c>
      <c r="K738">
        <v>0</v>
      </c>
      <c r="L738" t="s">
        <v>168</v>
      </c>
    </row>
    <row r="739" spans="1:12" x14ac:dyDescent="0.25">
      <c r="A739" s="7">
        <v>44876</v>
      </c>
      <c r="B739" s="84">
        <v>0.41665509259259265</v>
      </c>
      <c r="C739" t="s">
        <v>188</v>
      </c>
      <c r="D739" t="s">
        <v>158</v>
      </c>
      <c r="E739">
        <v>1.203924E-2</v>
      </c>
      <c r="I739">
        <v>0</v>
      </c>
      <c r="J739">
        <v>0.10880787</v>
      </c>
      <c r="K739">
        <v>0</v>
      </c>
      <c r="L739" t="s">
        <v>158</v>
      </c>
    </row>
    <row r="740" spans="1:12" x14ac:dyDescent="0.25">
      <c r="A740" s="7">
        <v>44877</v>
      </c>
      <c r="B740" s="84">
        <v>0.41665509259259265</v>
      </c>
      <c r="C740" t="s">
        <v>188</v>
      </c>
      <c r="D740" t="s">
        <v>168</v>
      </c>
      <c r="E740">
        <v>8.4424840000000001E-2</v>
      </c>
      <c r="I740">
        <v>0</v>
      </c>
      <c r="J740">
        <v>4.3654900000000003E-2</v>
      </c>
      <c r="K740">
        <v>0</v>
      </c>
      <c r="L740" t="s">
        <v>168</v>
      </c>
    </row>
    <row r="741" spans="1:12" x14ac:dyDescent="0.25">
      <c r="A741" s="7">
        <v>44877</v>
      </c>
      <c r="B741" s="84">
        <v>0.41665509259259265</v>
      </c>
      <c r="C741" t="s">
        <v>188</v>
      </c>
      <c r="D741" t="s">
        <v>158</v>
      </c>
      <c r="E741">
        <v>1.204184E-2</v>
      </c>
      <c r="I741">
        <v>0</v>
      </c>
      <c r="J741">
        <v>0.10232341</v>
      </c>
      <c r="K741">
        <v>0</v>
      </c>
      <c r="L741" t="s">
        <v>158</v>
      </c>
    </row>
    <row r="742" spans="1:12" x14ac:dyDescent="0.25">
      <c r="A742" s="7">
        <v>44878</v>
      </c>
      <c r="B742" s="84">
        <v>0.41665509259259265</v>
      </c>
      <c r="C742" t="s">
        <v>188</v>
      </c>
      <c r="D742" t="s">
        <v>168</v>
      </c>
      <c r="E742">
        <v>8.4431679999999995E-2</v>
      </c>
      <c r="I742">
        <v>0</v>
      </c>
      <c r="J742">
        <v>4.2807119999999997E-2</v>
      </c>
      <c r="K742">
        <v>0</v>
      </c>
      <c r="L742" t="s">
        <v>168</v>
      </c>
    </row>
    <row r="743" spans="1:12" x14ac:dyDescent="0.25">
      <c r="A743" s="7">
        <v>44878</v>
      </c>
      <c r="B743" s="84">
        <v>0.41665509259259265</v>
      </c>
      <c r="C743" t="s">
        <v>188</v>
      </c>
      <c r="D743" t="s">
        <v>158</v>
      </c>
      <c r="E743">
        <v>1.204445E-2</v>
      </c>
      <c r="I743">
        <v>0</v>
      </c>
      <c r="J743">
        <v>0.10437807</v>
      </c>
      <c r="K743">
        <v>0</v>
      </c>
      <c r="L743" t="s">
        <v>158</v>
      </c>
    </row>
    <row r="744" spans="1:12" x14ac:dyDescent="0.25">
      <c r="A744" s="7">
        <v>44879</v>
      </c>
      <c r="B744" s="84">
        <v>0.41665509259259265</v>
      </c>
      <c r="C744" t="s">
        <v>188</v>
      </c>
      <c r="D744" t="s">
        <v>168</v>
      </c>
      <c r="E744">
        <v>8.4438520000000003E-2</v>
      </c>
      <c r="I744">
        <v>0</v>
      </c>
      <c r="J744">
        <v>4.1155949999999997E-2</v>
      </c>
      <c r="K744">
        <v>0</v>
      </c>
      <c r="L744" t="s">
        <v>168</v>
      </c>
    </row>
    <row r="745" spans="1:12" x14ac:dyDescent="0.25">
      <c r="A745" s="7">
        <v>44879</v>
      </c>
      <c r="B745" s="84">
        <v>0.41665509259259265</v>
      </c>
      <c r="C745" t="s">
        <v>188</v>
      </c>
      <c r="D745" t="s">
        <v>158</v>
      </c>
      <c r="E745">
        <v>1.204705E-2</v>
      </c>
      <c r="I745">
        <v>0</v>
      </c>
      <c r="J745">
        <v>0.10059675999999999</v>
      </c>
      <c r="K745">
        <v>0</v>
      </c>
      <c r="L745" t="s">
        <v>158</v>
      </c>
    </row>
    <row r="746" spans="1:12" x14ac:dyDescent="0.25">
      <c r="A746" s="7">
        <v>44880</v>
      </c>
      <c r="B746" s="84">
        <v>0.41665509259259265</v>
      </c>
      <c r="C746" t="s">
        <v>188</v>
      </c>
      <c r="D746" t="s">
        <v>168</v>
      </c>
      <c r="E746">
        <v>8.4445359999999997E-2</v>
      </c>
      <c r="I746">
        <v>0</v>
      </c>
      <c r="J746">
        <v>4.1638370000000001E-2</v>
      </c>
      <c r="K746">
        <v>0</v>
      </c>
      <c r="L746" t="s">
        <v>168</v>
      </c>
    </row>
    <row r="747" spans="1:12" x14ac:dyDescent="0.25">
      <c r="A747" s="7">
        <v>44880</v>
      </c>
      <c r="B747" s="84">
        <v>0.41665509259259265</v>
      </c>
      <c r="C747" t="s">
        <v>188</v>
      </c>
      <c r="D747" t="s">
        <v>158</v>
      </c>
      <c r="E747">
        <v>1.204966E-2</v>
      </c>
      <c r="I747">
        <v>0</v>
      </c>
      <c r="J747">
        <v>0.10469071000000001</v>
      </c>
      <c r="K747">
        <v>0</v>
      </c>
      <c r="L747" t="s">
        <v>158</v>
      </c>
    </row>
    <row r="748" spans="1:12" x14ac:dyDescent="0.25">
      <c r="A748" s="7">
        <v>44881</v>
      </c>
      <c r="B748" s="84">
        <v>0.41665509259259265</v>
      </c>
      <c r="C748" t="s">
        <v>188</v>
      </c>
      <c r="D748" t="s">
        <v>168</v>
      </c>
      <c r="E748">
        <v>8.445221E-2</v>
      </c>
      <c r="I748">
        <v>0</v>
      </c>
      <c r="J748">
        <v>4.2355820000000002E-2</v>
      </c>
      <c r="K748">
        <v>0</v>
      </c>
      <c r="L748" t="s">
        <v>168</v>
      </c>
    </row>
    <row r="749" spans="1:12" x14ac:dyDescent="0.25">
      <c r="A749" s="7">
        <v>44881</v>
      </c>
      <c r="B749" s="84">
        <v>0.41665509259259265</v>
      </c>
      <c r="C749" t="s">
        <v>188</v>
      </c>
      <c r="D749" t="s">
        <v>158</v>
      </c>
      <c r="E749">
        <v>1.205227E-2</v>
      </c>
      <c r="I749">
        <v>0</v>
      </c>
      <c r="J749">
        <v>0.10551857000000001</v>
      </c>
      <c r="K749">
        <v>0</v>
      </c>
      <c r="L749" t="s">
        <v>158</v>
      </c>
    </row>
    <row r="750" spans="1:12" x14ac:dyDescent="0.25">
      <c r="A750" s="7">
        <v>44882</v>
      </c>
      <c r="B750" s="84">
        <v>0.41665509259259265</v>
      </c>
      <c r="C750" t="s">
        <v>188</v>
      </c>
      <c r="D750" t="s">
        <v>168</v>
      </c>
      <c r="E750">
        <v>8.4459049999999994E-2</v>
      </c>
      <c r="I750">
        <v>0</v>
      </c>
      <c r="J750">
        <v>4.176113E-2</v>
      </c>
      <c r="K750">
        <v>0</v>
      </c>
      <c r="L750" t="s">
        <v>168</v>
      </c>
    </row>
    <row r="751" spans="1:12" x14ac:dyDescent="0.25">
      <c r="A751" s="7">
        <v>44882</v>
      </c>
      <c r="B751" s="84">
        <v>0.41665509259259265</v>
      </c>
      <c r="C751" t="s">
        <v>188</v>
      </c>
      <c r="D751" t="s">
        <v>158</v>
      </c>
      <c r="E751">
        <v>1.2054870000000001E-2</v>
      </c>
      <c r="I751">
        <v>0</v>
      </c>
      <c r="J751">
        <v>0.10207612000000001</v>
      </c>
      <c r="K751">
        <v>0</v>
      </c>
      <c r="L751" t="s">
        <v>158</v>
      </c>
    </row>
    <row r="752" spans="1:12" x14ac:dyDescent="0.25">
      <c r="A752" s="7">
        <v>44883</v>
      </c>
      <c r="B752" s="84">
        <v>0.41665509259259265</v>
      </c>
      <c r="C752" t="s">
        <v>188</v>
      </c>
      <c r="D752" t="s">
        <v>168</v>
      </c>
      <c r="E752">
        <v>8.4465899999999997E-2</v>
      </c>
      <c r="I752">
        <v>0</v>
      </c>
      <c r="J752">
        <v>4.1361519999999999E-2</v>
      </c>
      <c r="K752">
        <v>0</v>
      </c>
      <c r="L752" t="s">
        <v>168</v>
      </c>
    </row>
    <row r="753" spans="1:12" x14ac:dyDescent="0.25">
      <c r="A753" s="7">
        <v>44883</v>
      </c>
      <c r="B753" s="84">
        <v>0.41665509259259265</v>
      </c>
      <c r="C753" t="s">
        <v>188</v>
      </c>
      <c r="D753" t="s">
        <v>158</v>
      </c>
      <c r="E753">
        <v>1.2057480000000001E-2</v>
      </c>
      <c r="I753">
        <v>0</v>
      </c>
      <c r="J753">
        <v>0.10151449999999999</v>
      </c>
      <c r="K753">
        <v>0</v>
      </c>
      <c r="L753" t="s">
        <v>158</v>
      </c>
    </row>
    <row r="754" spans="1:12" x14ac:dyDescent="0.25">
      <c r="A754" s="7">
        <v>44884</v>
      </c>
      <c r="B754" s="84">
        <v>0.41665509259259265</v>
      </c>
      <c r="C754" t="s">
        <v>188</v>
      </c>
      <c r="D754" t="s">
        <v>168</v>
      </c>
      <c r="E754">
        <v>8.4472740000000004E-2</v>
      </c>
      <c r="I754">
        <v>0</v>
      </c>
      <c r="J754">
        <v>4.0958460000000002E-2</v>
      </c>
      <c r="K754">
        <v>0</v>
      </c>
      <c r="L754" t="s">
        <v>168</v>
      </c>
    </row>
    <row r="755" spans="1:12" x14ac:dyDescent="0.25">
      <c r="A755" s="7">
        <v>44884</v>
      </c>
      <c r="B755" s="84">
        <v>0.41665509259259265</v>
      </c>
      <c r="C755" t="s">
        <v>188</v>
      </c>
      <c r="D755" t="s">
        <v>158</v>
      </c>
      <c r="E755">
        <v>1.2060090000000001E-2</v>
      </c>
      <c r="I755">
        <v>0</v>
      </c>
      <c r="J755">
        <v>0.10155002</v>
      </c>
      <c r="K755">
        <v>0</v>
      </c>
      <c r="L755" t="s">
        <v>158</v>
      </c>
    </row>
    <row r="756" spans="1:12" x14ac:dyDescent="0.25">
      <c r="A756" s="7">
        <v>44885</v>
      </c>
      <c r="B756" s="84">
        <v>0.41665509259259265</v>
      </c>
      <c r="C756" t="s">
        <v>188</v>
      </c>
      <c r="D756" t="s">
        <v>168</v>
      </c>
      <c r="E756">
        <v>8.4479589999999993E-2</v>
      </c>
      <c r="I756">
        <v>0</v>
      </c>
      <c r="J756">
        <v>4.181468E-2</v>
      </c>
      <c r="K756">
        <v>0</v>
      </c>
      <c r="L756" t="s">
        <v>168</v>
      </c>
    </row>
    <row r="757" spans="1:12" x14ac:dyDescent="0.25">
      <c r="A757" s="7">
        <v>44885</v>
      </c>
      <c r="B757" s="84">
        <v>0.41665509259259265</v>
      </c>
      <c r="C757" t="s">
        <v>188</v>
      </c>
      <c r="D757" t="s">
        <v>158</v>
      </c>
      <c r="E757">
        <v>1.2062700000000001E-2</v>
      </c>
      <c r="I757">
        <v>0</v>
      </c>
      <c r="J757">
        <v>0.10151771</v>
      </c>
      <c r="K757">
        <v>0</v>
      </c>
      <c r="L757" t="s">
        <v>158</v>
      </c>
    </row>
    <row r="758" spans="1:12" x14ac:dyDescent="0.25">
      <c r="A758" s="7">
        <v>44886</v>
      </c>
      <c r="B758" s="84">
        <v>0.41665509259259265</v>
      </c>
      <c r="C758" t="s">
        <v>188</v>
      </c>
      <c r="D758" t="s">
        <v>168</v>
      </c>
      <c r="E758">
        <v>8.4486430000000001E-2</v>
      </c>
      <c r="I758">
        <v>0</v>
      </c>
      <c r="J758">
        <v>3.9594259999999999E-2</v>
      </c>
      <c r="K758">
        <v>0</v>
      </c>
      <c r="L758" t="s">
        <v>168</v>
      </c>
    </row>
    <row r="759" spans="1:12" x14ac:dyDescent="0.25">
      <c r="A759" s="7">
        <v>44886</v>
      </c>
      <c r="B759" s="84">
        <v>0.41665509259259265</v>
      </c>
      <c r="C759" t="s">
        <v>188</v>
      </c>
      <c r="D759" t="s">
        <v>158</v>
      </c>
      <c r="E759">
        <v>1.2065309999999999E-2</v>
      </c>
      <c r="I759">
        <v>0</v>
      </c>
      <c r="J759">
        <v>9.5415749999999994E-2</v>
      </c>
      <c r="K759">
        <v>0</v>
      </c>
      <c r="L759" t="s">
        <v>158</v>
      </c>
    </row>
    <row r="760" spans="1:12" x14ac:dyDescent="0.25">
      <c r="A760" s="7">
        <v>44887</v>
      </c>
      <c r="B760" s="84">
        <v>0.41665509259259265</v>
      </c>
      <c r="C760" t="s">
        <v>188</v>
      </c>
      <c r="D760" t="s">
        <v>168</v>
      </c>
      <c r="E760">
        <v>8.4493280000000004E-2</v>
      </c>
      <c r="I760">
        <v>0</v>
      </c>
      <c r="J760">
        <v>3.8990799999999999E-2</v>
      </c>
      <c r="K760">
        <v>0</v>
      </c>
      <c r="L760" t="s">
        <v>168</v>
      </c>
    </row>
    <row r="761" spans="1:12" x14ac:dyDescent="0.25">
      <c r="A761" s="7">
        <v>44887</v>
      </c>
      <c r="B761" s="84">
        <v>0.41665509259259265</v>
      </c>
      <c r="C761" t="s">
        <v>188</v>
      </c>
      <c r="D761" t="s">
        <v>158</v>
      </c>
      <c r="E761">
        <v>1.2067909999999999E-2</v>
      </c>
      <c r="I761">
        <v>0</v>
      </c>
      <c r="J761">
        <v>9.4967620000000003E-2</v>
      </c>
      <c r="K761">
        <v>0</v>
      </c>
      <c r="L761" t="s">
        <v>158</v>
      </c>
    </row>
    <row r="762" spans="1:12" x14ac:dyDescent="0.25">
      <c r="A762" s="7">
        <v>44888</v>
      </c>
      <c r="B762" s="84">
        <v>0.41665509259259265</v>
      </c>
      <c r="C762" t="s">
        <v>188</v>
      </c>
      <c r="D762" t="s">
        <v>168</v>
      </c>
      <c r="E762">
        <v>8.4500130000000007E-2</v>
      </c>
      <c r="I762">
        <v>0</v>
      </c>
      <c r="J762">
        <v>3.9383679999999997E-2</v>
      </c>
      <c r="K762">
        <v>0</v>
      </c>
      <c r="L762" t="s">
        <v>168</v>
      </c>
    </row>
    <row r="763" spans="1:12" x14ac:dyDescent="0.25">
      <c r="A763" s="7">
        <v>44888</v>
      </c>
      <c r="B763" s="84">
        <v>0.41665509259259265</v>
      </c>
      <c r="C763" t="s">
        <v>188</v>
      </c>
      <c r="D763" t="s">
        <v>158</v>
      </c>
      <c r="E763">
        <v>1.2070529999999999E-2</v>
      </c>
      <c r="I763">
        <v>0</v>
      </c>
      <c r="J763">
        <v>9.5479439999999999E-2</v>
      </c>
      <c r="K763">
        <v>0</v>
      </c>
      <c r="L763" t="s">
        <v>158</v>
      </c>
    </row>
    <row r="764" spans="1:12" x14ac:dyDescent="0.25">
      <c r="A764" s="7">
        <v>44889</v>
      </c>
      <c r="B764" s="84">
        <v>0.41665509259259265</v>
      </c>
      <c r="C764" t="s">
        <v>188</v>
      </c>
      <c r="D764" t="s">
        <v>168</v>
      </c>
      <c r="E764">
        <v>8.4506979999999995E-2</v>
      </c>
      <c r="I764">
        <v>0</v>
      </c>
      <c r="J764">
        <v>3.9629850000000001E-2</v>
      </c>
      <c r="K764">
        <v>0</v>
      </c>
      <c r="L764" t="s">
        <v>168</v>
      </c>
    </row>
    <row r="765" spans="1:12" x14ac:dyDescent="0.25">
      <c r="A765" s="7">
        <v>44889</v>
      </c>
      <c r="B765" s="84">
        <v>0.41665509259259265</v>
      </c>
      <c r="C765" t="s">
        <v>188</v>
      </c>
      <c r="D765" t="s">
        <v>158</v>
      </c>
      <c r="E765">
        <v>1.207314E-2</v>
      </c>
      <c r="I765">
        <v>0</v>
      </c>
      <c r="J765">
        <v>9.6639779999999995E-2</v>
      </c>
      <c r="K765">
        <v>0</v>
      </c>
      <c r="L765" t="s">
        <v>158</v>
      </c>
    </row>
    <row r="766" spans="1:12" x14ac:dyDescent="0.25">
      <c r="A766" s="7">
        <v>44890</v>
      </c>
      <c r="B766" s="84">
        <v>0.41665509259259265</v>
      </c>
      <c r="C766" t="s">
        <v>188</v>
      </c>
      <c r="D766" t="s">
        <v>168</v>
      </c>
      <c r="E766">
        <v>8.4513820000000003E-2</v>
      </c>
      <c r="I766">
        <v>0</v>
      </c>
      <c r="J766">
        <v>3.9173489999999998E-2</v>
      </c>
      <c r="K766">
        <v>0</v>
      </c>
      <c r="L766" t="s">
        <v>168</v>
      </c>
    </row>
    <row r="767" spans="1:12" x14ac:dyDescent="0.25">
      <c r="A767" s="7">
        <v>44890</v>
      </c>
      <c r="B767" s="84">
        <v>0.41665509259259265</v>
      </c>
      <c r="C767" t="s">
        <v>188</v>
      </c>
      <c r="D767" t="s">
        <v>158</v>
      </c>
      <c r="E767">
        <v>1.207575E-2</v>
      </c>
      <c r="I767">
        <v>0</v>
      </c>
      <c r="J767">
        <v>9.5455360000000003E-2</v>
      </c>
      <c r="K767">
        <v>0</v>
      </c>
      <c r="L767" t="s">
        <v>158</v>
      </c>
    </row>
    <row r="768" spans="1:12" x14ac:dyDescent="0.25">
      <c r="A768" s="7">
        <v>44891</v>
      </c>
      <c r="B768" s="84">
        <v>0.41665509259259265</v>
      </c>
      <c r="C768" t="s">
        <v>188</v>
      </c>
      <c r="D768" t="s">
        <v>168</v>
      </c>
      <c r="E768">
        <v>8.4520670000000006E-2</v>
      </c>
      <c r="I768">
        <v>0</v>
      </c>
      <c r="J768">
        <v>3.9855889999999998E-2</v>
      </c>
      <c r="K768">
        <v>0</v>
      </c>
      <c r="L768" t="s">
        <v>168</v>
      </c>
    </row>
    <row r="769" spans="1:12" x14ac:dyDescent="0.25">
      <c r="A769" s="7">
        <v>44891</v>
      </c>
      <c r="B769" s="84">
        <v>0.41665509259259265</v>
      </c>
      <c r="C769" t="s">
        <v>188</v>
      </c>
      <c r="D769" t="s">
        <v>158</v>
      </c>
      <c r="E769">
        <v>1.207836E-2</v>
      </c>
      <c r="I769">
        <v>0</v>
      </c>
      <c r="J769">
        <v>9.5191040000000005E-2</v>
      </c>
      <c r="K769">
        <v>0</v>
      </c>
      <c r="L769" t="s">
        <v>158</v>
      </c>
    </row>
    <row r="770" spans="1:12" x14ac:dyDescent="0.25">
      <c r="A770" s="7">
        <v>44892</v>
      </c>
      <c r="B770" s="84">
        <v>0.41665509259259265</v>
      </c>
      <c r="C770" t="s">
        <v>188</v>
      </c>
      <c r="D770" t="s">
        <v>168</v>
      </c>
      <c r="E770">
        <v>8.4527519999999995E-2</v>
      </c>
      <c r="I770">
        <v>0</v>
      </c>
      <c r="J770">
        <v>3.9202340000000002E-2</v>
      </c>
      <c r="K770">
        <v>0</v>
      </c>
      <c r="L770" t="s">
        <v>168</v>
      </c>
    </row>
    <row r="771" spans="1:12" x14ac:dyDescent="0.25">
      <c r="A771" s="7">
        <v>44892</v>
      </c>
      <c r="B771" s="84">
        <v>0.41665509259259265</v>
      </c>
      <c r="C771" t="s">
        <v>188</v>
      </c>
      <c r="D771" t="s">
        <v>158</v>
      </c>
      <c r="E771">
        <v>1.208097E-2</v>
      </c>
      <c r="I771">
        <v>0</v>
      </c>
      <c r="J771">
        <v>9.5060179999999994E-2</v>
      </c>
      <c r="K771">
        <v>0</v>
      </c>
      <c r="L771" t="s">
        <v>158</v>
      </c>
    </row>
    <row r="772" spans="1:12" x14ac:dyDescent="0.25">
      <c r="A772" s="7">
        <v>44893</v>
      </c>
      <c r="B772" s="84">
        <v>0.41665509259259265</v>
      </c>
      <c r="C772" t="s">
        <v>188</v>
      </c>
      <c r="D772" t="s">
        <v>168</v>
      </c>
      <c r="E772">
        <v>8.4534369999999998E-2</v>
      </c>
      <c r="I772">
        <v>0</v>
      </c>
      <c r="J772">
        <v>3.9350330000000003E-2</v>
      </c>
      <c r="K772">
        <v>0</v>
      </c>
      <c r="L772" t="s">
        <v>168</v>
      </c>
    </row>
    <row r="773" spans="1:12" x14ac:dyDescent="0.25">
      <c r="A773" s="7">
        <v>44893</v>
      </c>
      <c r="B773" s="84">
        <v>0.41665509259259265</v>
      </c>
      <c r="C773" t="s">
        <v>188</v>
      </c>
      <c r="D773" t="s">
        <v>158</v>
      </c>
      <c r="E773">
        <v>1.208358E-2</v>
      </c>
      <c r="I773">
        <v>0</v>
      </c>
      <c r="J773">
        <v>9.492747E-2</v>
      </c>
      <c r="K773">
        <v>0</v>
      </c>
      <c r="L773" t="s">
        <v>158</v>
      </c>
    </row>
    <row r="774" spans="1:12" x14ac:dyDescent="0.25">
      <c r="A774" s="7">
        <v>44894</v>
      </c>
      <c r="B774" s="84">
        <v>0.41665509259259265</v>
      </c>
      <c r="C774" t="s">
        <v>188</v>
      </c>
      <c r="D774" t="s">
        <v>168</v>
      </c>
      <c r="E774">
        <v>8.454122E-2</v>
      </c>
      <c r="I774">
        <v>0</v>
      </c>
      <c r="J774">
        <v>3.8822839999999997E-2</v>
      </c>
      <c r="K774">
        <v>0</v>
      </c>
      <c r="L774" t="s">
        <v>168</v>
      </c>
    </row>
    <row r="775" spans="1:12" x14ac:dyDescent="0.25">
      <c r="A775" s="7">
        <v>44894</v>
      </c>
      <c r="B775" s="84">
        <v>0.41665509259259265</v>
      </c>
      <c r="C775" t="s">
        <v>188</v>
      </c>
      <c r="D775" t="s">
        <v>158</v>
      </c>
      <c r="E775">
        <v>1.20862E-2</v>
      </c>
      <c r="I775">
        <v>0</v>
      </c>
      <c r="J775">
        <v>9.3172749999999999E-2</v>
      </c>
      <c r="K775">
        <v>0</v>
      </c>
      <c r="L775" t="s">
        <v>158</v>
      </c>
    </row>
    <row r="776" spans="1:12" x14ac:dyDescent="0.25">
      <c r="A776" s="7">
        <v>44895</v>
      </c>
      <c r="B776" s="84">
        <v>0.41665509259259265</v>
      </c>
      <c r="C776" t="s">
        <v>188</v>
      </c>
      <c r="D776" t="s">
        <v>168</v>
      </c>
      <c r="E776">
        <v>8.4548070000000003E-2</v>
      </c>
      <c r="I776">
        <v>0</v>
      </c>
      <c r="J776">
        <v>4.0099959999999997E-2</v>
      </c>
      <c r="K776">
        <v>0</v>
      </c>
      <c r="L776" t="s">
        <v>168</v>
      </c>
    </row>
    <row r="777" spans="1:12" x14ac:dyDescent="0.25">
      <c r="A777" s="7">
        <v>44895</v>
      </c>
      <c r="B777" s="84">
        <v>0.41665509259259265</v>
      </c>
      <c r="C777" t="s">
        <v>188</v>
      </c>
      <c r="D777" t="s">
        <v>158</v>
      </c>
      <c r="E777">
        <v>1.208881E-2</v>
      </c>
      <c r="I777">
        <v>0</v>
      </c>
      <c r="J777">
        <v>9.8737930000000002E-2</v>
      </c>
      <c r="K777">
        <v>0</v>
      </c>
      <c r="L777" t="s">
        <v>158</v>
      </c>
    </row>
    <row r="778" spans="1:12" x14ac:dyDescent="0.25">
      <c r="A778" s="7">
        <v>44896</v>
      </c>
      <c r="B778" s="84">
        <v>0.41665509259259265</v>
      </c>
      <c r="C778" t="s">
        <v>188</v>
      </c>
      <c r="D778" t="s">
        <v>168</v>
      </c>
      <c r="E778">
        <v>8.455493E-2</v>
      </c>
      <c r="I778">
        <v>0</v>
      </c>
      <c r="J778">
        <v>3.9374449999999998E-2</v>
      </c>
      <c r="K778">
        <v>0</v>
      </c>
      <c r="L778" t="s">
        <v>168</v>
      </c>
    </row>
    <row r="779" spans="1:12" x14ac:dyDescent="0.25">
      <c r="A779" s="7">
        <v>44896</v>
      </c>
      <c r="B779" s="84">
        <v>0.41665509259259265</v>
      </c>
      <c r="C779" t="s">
        <v>188</v>
      </c>
      <c r="D779" t="s">
        <v>158</v>
      </c>
      <c r="E779">
        <v>1.209143E-2</v>
      </c>
      <c r="I779">
        <v>0</v>
      </c>
      <c r="J779">
        <v>9.6137009999999995E-2</v>
      </c>
      <c r="K779">
        <v>0</v>
      </c>
      <c r="L779" t="s">
        <v>158</v>
      </c>
    </row>
    <row r="780" spans="1:12" x14ac:dyDescent="0.25">
      <c r="A780" s="7">
        <v>44897</v>
      </c>
      <c r="B780" s="84">
        <v>0.41665509259259265</v>
      </c>
      <c r="C780" t="s">
        <v>188</v>
      </c>
      <c r="D780" t="s">
        <v>168</v>
      </c>
      <c r="E780">
        <v>8.4561780000000003E-2</v>
      </c>
      <c r="I780">
        <v>0</v>
      </c>
      <c r="J780">
        <v>3.9265139999999997E-2</v>
      </c>
      <c r="K780">
        <v>0</v>
      </c>
      <c r="L780" t="s">
        <v>168</v>
      </c>
    </row>
    <row r="781" spans="1:12" x14ac:dyDescent="0.25">
      <c r="A781" s="7">
        <v>44897</v>
      </c>
      <c r="B781" s="84">
        <v>0.41665509259259265</v>
      </c>
      <c r="C781" t="s">
        <v>188</v>
      </c>
      <c r="D781" t="s">
        <v>158</v>
      </c>
      <c r="E781">
        <v>1.209404E-2</v>
      </c>
      <c r="I781">
        <v>0</v>
      </c>
      <c r="J781">
        <v>9.6368179999999998E-2</v>
      </c>
      <c r="K781">
        <v>0</v>
      </c>
      <c r="L781" t="s">
        <v>158</v>
      </c>
    </row>
    <row r="782" spans="1:12" x14ac:dyDescent="0.25">
      <c r="A782" s="7">
        <v>44898</v>
      </c>
      <c r="B782" s="84">
        <v>0.41665509259259265</v>
      </c>
      <c r="C782" t="s">
        <v>188</v>
      </c>
      <c r="D782" t="s">
        <v>168</v>
      </c>
      <c r="E782">
        <v>8.4568630000000006E-2</v>
      </c>
      <c r="I782">
        <v>0</v>
      </c>
      <c r="J782">
        <v>3.9585370000000002E-2</v>
      </c>
      <c r="K782">
        <v>0</v>
      </c>
      <c r="L782" t="s">
        <v>168</v>
      </c>
    </row>
    <row r="783" spans="1:12" x14ac:dyDescent="0.25">
      <c r="A783" s="7">
        <v>44898</v>
      </c>
      <c r="B783" s="84">
        <v>0.41665509259259265</v>
      </c>
      <c r="C783" t="s">
        <v>188</v>
      </c>
      <c r="D783" t="s">
        <v>158</v>
      </c>
      <c r="E783">
        <v>1.209666E-2</v>
      </c>
      <c r="I783">
        <v>0</v>
      </c>
      <c r="J783">
        <v>0.10034174999999999</v>
      </c>
      <c r="K783">
        <v>0</v>
      </c>
      <c r="L783" t="s">
        <v>158</v>
      </c>
    </row>
    <row r="784" spans="1:12" x14ac:dyDescent="0.25">
      <c r="A784" s="7">
        <v>44899</v>
      </c>
      <c r="B784" s="84">
        <v>0.41665509259259265</v>
      </c>
      <c r="C784" t="s">
        <v>188</v>
      </c>
      <c r="D784" t="s">
        <v>168</v>
      </c>
      <c r="E784">
        <v>8.4575490000000003E-2</v>
      </c>
      <c r="I784">
        <v>0</v>
      </c>
      <c r="J784">
        <v>3.999109E-2</v>
      </c>
      <c r="K784">
        <v>0</v>
      </c>
      <c r="L784" t="s">
        <v>168</v>
      </c>
    </row>
    <row r="785" spans="1:12" x14ac:dyDescent="0.25">
      <c r="A785" s="7">
        <v>44899</v>
      </c>
      <c r="B785" s="84">
        <v>0.41665509259259265</v>
      </c>
      <c r="C785" t="s">
        <v>188</v>
      </c>
      <c r="D785" t="s">
        <v>158</v>
      </c>
      <c r="E785">
        <v>1.2099270000000001E-2</v>
      </c>
      <c r="I785">
        <v>0</v>
      </c>
      <c r="J785">
        <v>9.8431000000000005E-2</v>
      </c>
      <c r="K785">
        <v>0</v>
      </c>
      <c r="L785" t="s">
        <v>158</v>
      </c>
    </row>
    <row r="786" spans="1:12" x14ac:dyDescent="0.25">
      <c r="A786" s="7">
        <v>44900</v>
      </c>
      <c r="B786" s="84">
        <v>0.41665509259259265</v>
      </c>
      <c r="C786" t="s">
        <v>188</v>
      </c>
      <c r="D786" t="s">
        <v>168</v>
      </c>
      <c r="E786">
        <v>8.4582340000000006E-2</v>
      </c>
      <c r="I786">
        <v>0</v>
      </c>
      <c r="J786">
        <v>3.9958229999999997E-2</v>
      </c>
      <c r="K786">
        <v>0</v>
      </c>
      <c r="L786" t="s">
        <v>168</v>
      </c>
    </row>
    <row r="787" spans="1:12" x14ac:dyDescent="0.25">
      <c r="A787" s="7">
        <v>44900</v>
      </c>
      <c r="B787" s="84">
        <v>0.41665509259259265</v>
      </c>
      <c r="C787" t="s">
        <v>188</v>
      </c>
      <c r="D787" t="s">
        <v>158</v>
      </c>
      <c r="E787">
        <v>1.2101890000000001E-2</v>
      </c>
      <c r="I787">
        <v>0</v>
      </c>
      <c r="J787">
        <v>9.9907789999999996E-2</v>
      </c>
      <c r="K787">
        <v>0</v>
      </c>
      <c r="L787" t="s">
        <v>158</v>
      </c>
    </row>
    <row r="788" spans="1:12" x14ac:dyDescent="0.25">
      <c r="A788" s="7">
        <v>44901</v>
      </c>
      <c r="B788" s="84">
        <v>0.41665509259259265</v>
      </c>
      <c r="C788" t="s">
        <v>188</v>
      </c>
      <c r="D788" t="s">
        <v>168</v>
      </c>
      <c r="E788">
        <v>8.4589189999999995E-2</v>
      </c>
      <c r="I788">
        <v>0</v>
      </c>
      <c r="J788">
        <v>4.0367140000000003E-2</v>
      </c>
      <c r="K788">
        <v>0</v>
      </c>
      <c r="L788" t="s">
        <v>168</v>
      </c>
    </row>
    <row r="789" spans="1:12" x14ac:dyDescent="0.25">
      <c r="A789" s="7">
        <v>44901</v>
      </c>
      <c r="B789" s="84">
        <v>0.41665509259259265</v>
      </c>
      <c r="C789" t="s">
        <v>188</v>
      </c>
      <c r="D789" t="s">
        <v>158</v>
      </c>
      <c r="E789">
        <v>1.2104510000000001E-2</v>
      </c>
      <c r="I789">
        <v>0</v>
      </c>
      <c r="J789">
        <v>9.9233269999999998E-2</v>
      </c>
      <c r="K789">
        <v>0</v>
      </c>
      <c r="L789" t="s">
        <v>158</v>
      </c>
    </row>
    <row r="790" spans="1:12" x14ac:dyDescent="0.25">
      <c r="A790" s="7">
        <v>44902</v>
      </c>
      <c r="B790" s="84">
        <v>0.41665509259259265</v>
      </c>
      <c r="C790" t="s">
        <v>188</v>
      </c>
      <c r="D790" t="s">
        <v>168</v>
      </c>
      <c r="E790">
        <v>8.4596050000000006E-2</v>
      </c>
      <c r="I790">
        <v>0</v>
      </c>
      <c r="J790">
        <v>4.0214699999999999E-2</v>
      </c>
      <c r="K790">
        <v>0</v>
      </c>
      <c r="L790" t="s">
        <v>168</v>
      </c>
    </row>
    <row r="791" spans="1:12" x14ac:dyDescent="0.25">
      <c r="A791" s="7">
        <v>44902</v>
      </c>
      <c r="B791" s="84">
        <v>0.41665509259259265</v>
      </c>
      <c r="C791" t="s">
        <v>188</v>
      </c>
      <c r="D791" t="s">
        <v>158</v>
      </c>
      <c r="E791">
        <v>1.2107130000000001E-2</v>
      </c>
      <c r="I791">
        <v>0</v>
      </c>
      <c r="J791">
        <v>9.9183019999999997E-2</v>
      </c>
      <c r="K791">
        <v>0</v>
      </c>
      <c r="L791" t="s">
        <v>158</v>
      </c>
    </row>
    <row r="792" spans="1:12" x14ac:dyDescent="0.25">
      <c r="A792" s="7">
        <v>44903</v>
      </c>
      <c r="B792" s="84">
        <v>0.41665509259259265</v>
      </c>
      <c r="C792" t="s">
        <v>188</v>
      </c>
      <c r="D792" t="s">
        <v>168</v>
      </c>
      <c r="E792">
        <v>8.4602899999999995E-2</v>
      </c>
      <c r="I792">
        <v>0</v>
      </c>
      <c r="J792">
        <v>3.8930520000000003E-2</v>
      </c>
      <c r="K792">
        <v>0</v>
      </c>
      <c r="L792" t="s">
        <v>168</v>
      </c>
    </row>
    <row r="793" spans="1:12" x14ac:dyDescent="0.25">
      <c r="A793" s="7">
        <v>44903</v>
      </c>
      <c r="B793" s="84">
        <v>0.41665509259259265</v>
      </c>
      <c r="C793" t="s">
        <v>188</v>
      </c>
      <c r="D793" t="s">
        <v>158</v>
      </c>
      <c r="E793">
        <v>1.2109750000000001E-2</v>
      </c>
      <c r="I793">
        <v>0</v>
      </c>
      <c r="J793">
        <v>9.5494369999999995E-2</v>
      </c>
      <c r="K793">
        <v>0</v>
      </c>
      <c r="L793" t="s">
        <v>158</v>
      </c>
    </row>
    <row r="794" spans="1:12" x14ac:dyDescent="0.25">
      <c r="A794" s="7">
        <v>44904</v>
      </c>
      <c r="B794" s="84">
        <v>0.41665509259259265</v>
      </c>
      <c r="C794" t="s">
        <v>188</v>
      </c>
      <c r="D794" t="s">
        <v>168</v>
      </c>
      <c r="E794">
        <v>8.4609760000000006E-2</v>
      </c>
      <c r="I794">
        <v>0</v>
      </c>
      <c r="J794">
        <v>3.9255419999999999E-2</v>
      </c>
      <c r="K794">
        <v>0</v>
      </c>
      <c r="L794" t="s">
        <v>168</v>
      </c>
    </row>
    <row r="795" spans="1:12" x14ac:dyDescent="0.25">
      <c r="A795" s="7">
        <v>44904</v>
      </c>
      <c r="B795" s="84">
        <v>0.41665509259259265</v>
      </c>
      <c r="C795" t="s">
        <v>188</v>
      </c>
      <c r="D795" t="s">
        <v>158</v>
      </c>
      <c r="E795">
        <v>1.2112360000000001E-2</v>
      </c>
      <c r="I795">
        <v>0</v>
      </c>
      <c r="J795">
        <v>9.6611760000000005E-2</v>
      </c>
      <c r="K795">
        <v>0</v>
      </c>
      <c r="L795" t="s">
        <v>158</v>
      </c>
    </row>
    <row r="796" spans="1:12" x14ac:dyDescent="0.25">
      <c r="A796" s="7">
        <v>44905</v>
      </c>
      <c r="B796" s="84">
        <v>0.41665509259259265</v>
      </c>
      <c r="C796" t="s">
        <v>188</v>
      </c>
      <c r="D796" t="s">
        <v>168</v>
      </c>
      <c r="E796">
        <v>8.4616620000000003E-2</v>
      </c>
      <c r="I796">
        <v>0</v>
      </c>
      <c r="J796">
        <v>3.8882479999999997E-2</v>
      </c>
      <c r="K796">
        <v>0</v>
      </c>
      <c r="L796" t="s">
        <v>168</v>
      </c>
    </row>
    <row r="797" spans="1:12" x14ac:dyDescent="0.25">
      <c r="A797" s="7">
        <v>44905</v>
      </c>
      <c r="B797" s="84">
        <v>0.41665509259259265</v>
      </c>
      <c r="C797" t="s">
        <v>188</v>
      </c>
      <c r="D797" t="s">
        <v>158</v>
      </c>
      <c r="E797">
        <v>1.2114979999999999E-2</v>
      </c>
      <c r="I797">
        <v>0</v>
      </c>
      <c r="J797">
        <v>9.4375730000000005E-2</v>
      </c>
      <c r="K797">
        <v>0</v>
      </c>
      <c r="L797" t="s">
        <v>158</v>
      </c>
    </row>
    <row r="798" spans="1:12" x14ac:dyDescent="0.25">
      <c r="A798" s="7">
        <v>44906</v>
      </c>
      <c r="B798" s="84">
        <v>0.41665509259259265</v>
      </c>
      <c r="C798" t="s">
        <v>188</v>
      </c>
      <c r="D798" t="s">
        <v>168</v>
      </c>
      <c r="E798">
        <v>8.4623480000000001E-2</v>
      </c>
      <c r="I798">
        <v>0</v>
      </c>
      <c r="J798">
        <v>3.9134130000000003E-2</v>
      </c>
      <c r="K798">
        <v>0</v>
      </c>
      <c r="L798" t="s">
        <v>168</v>
      </c>
    </row>
    <row r="799" spans="1:12" x14ac:dyDescent="0.25">
      <c r="A799" s="7">
        <v>44906</v>
      </c>
      <c r="B799" s="84">
        <v>0.41665509259259265</v>
      </c>
      <c r="C799" t="s">
        <v>188</v>
      </c>
      <c r="D799" t="s">
        <v>158</v>
      </c>
      <c r="E799">
        <v>1.2117599999999999E-2</v>
      </c>
      <c r="I799">
        <v>0</v>
      </c>
      <c r="J799">
        <v>9.4243489999999999E-2</v>
      </c>
      <c r="K799">
        <v>0</v>
      </c>
      <c r="L799" t="s">
        <v>158</v>
      </c>
    </row>
    <row r="800" spans="1:12" x14ac:dyDescent="0.25">
      <c r="A800" s="7">
        <v>44907</v>
      </c>
      <c r="B800" s="84">
        <v>0.41665509259259265</v>
      </c>
      <c r="C800" t="s">
        <v>188</v>
      </c>
      <c r="D800" t="s">
        <v>168</v>
      </c>
      <c r="E800">
        <v>8.4630330000000004E-2</v>
      </c>
      <c r="I800">
        <v>0</v>
      </c>
      <c r="J800">
        <v>3.8408320000000003E-2</v>
      </c>
      <c r="K800">
        <v>0</v>
      </c>
      <c r="L800" t="s">
        <v>168</v>
      </c>
    </row>
    <row r="801" spans="1:12" x14ac:dyDescent="0.25">
      <c r="A801" s="7">
        <v>44907</v>
      </c>
      <c r="B801" s="84">
        <v>0.41665509259259265</v>
      </c>
      <c r="C801" t="s">
        <v>188</v>
      </c>
      <c r="D801" t="s">
        <v>158</v>
      </c>
      <c r="E801">
        <v>1.2120229999999999E-2</v>
      </c>
      <c r="I801">
        <v>0</v>
      </c>
      <c r="J801">
        <v>9.2206449999999995E-2</v>
      </c>
      <c r="K801">
        <v>0</v>
      </c>
      <c r="L801" t="s">
        <v>158</v>
      </c>
    </row>
    <row r="802" spans="1:12" x14ac:dyDescent="0.25">
      <c r="A802" s="7">
        <v>44908</v>
      </c>
      <c r="B802" s="84">
        <v>0.41665509259259265</v>
      </c>
      <c r="C802" t="s">
        <v>188</v>
      </c>
      <c r="D802" t="s">
        <v>168</v>
      </c>
      <c r="E802">
        <v>8.4637190000000001E-2</v>
      </c>
      <c r="I802">
        <v>0</v>
      </c>
      <c r="J802">
        <v>3.8334140000000003E-2</v>
      </c>
      <c r="K802">
        <v>0</v>
      </c>
      <c r="L802" t="s">
        <v>168</v>
      </c>
    </row>
    <row r="803" spans="1:12" x14ac:dyDescent="0.25">
      <c r="A803" s="7">
        <v>44908</v>
      </c>
      <c r="B803" s="84">
        <v>0.41665509259259265</v>
      </c>
      <c r="C803" t="s">
        <v>188</v>
      </c>
      <c r="D803" t="s">
        <v>158</v>
      </c>
      <c r="E803">
        <v>1.2122849999999999E-2</v>
      </c>
      <c r="I803">
        <v>0</v>
      </c>
      <c r="J803">
        <v>9.2346269999999994E-2</v>
      </c>
      <c r="K803">
        <v>0</v>
      </c>
      <c r="L803" t="s">
        <v>158</v>
      </c>
    </row>
    <row r="804" spans="1:12" x14ac:dyDescent="0.25">
      <c r="A804" s="7">
        <v>44909</v>
      </c>
      <c r="B804" s="84">
        <v>0.41665509259259265</v>
      </c>
      <c r="C804" t="s">
        <v>188</v>
      </c>
      <c r="D804" t="s">
        <v>168</v>
      </c>
      <c r="E804">
        <v>8.4644049999999998E-2</v>
      </c>
      <c r="I804">
        <v>0</v>
      </c>
      <c r="J804">
        <v>3.8927280000000002E-2</v>
      </c>
      <c r="K804">
        <v>0</v>
      </c>
      <c r="L804" t="s">
        <v>168</v>
      </c>
    </row>
    <row r="805" spans="1:12" x14ac:dyDescent="0.25">
      <c r="A805" s="7">
        <v>44909</v>
      </c>
      <c r="B805" s="84">
        <v>0.41665509259259265</v>
      </c>
      <c r="C805" t="s">
        <v>188</v>
      </c>
      <c r="D805" t="s">
        <v>158</v>
      </c>
      <c r="E805">
        <v>1.2125469999999999E-2</v>
      </c>
      <c r="I805">
        <v>0</v>
      </c>
      <c r="J805">
        <v>9.3759949999999995E-2</v>
      </c>
      <c r="K805">
        <v>0</v>
      </c>
      <c r="L805" t="s">
        <v>158</v>
      </c>
    </row>
    <row r="806" spans="1:12" x14ac:dyDescent="0.25">
      <c r="A806" s="7">
        <v>44910</v>
      </c>
      <c r="B806" s="84">
        <v>0.41665509259259265</v>
      </c>
      <c r="C806" t="s">
        <v>188</v>
      </c>
      <c r="D806" t="s">
        <v>168</v>
      </c>
      <c r="E806">
        <v>8.4650909999999996E-2</v>
      </c>
      <c r="I806">
        <v>0</v>
      </c>
      <c r="J806">
        <v>3.7867150000000002E-2</v>
      </c>
      <c r="K806">
        <v>0</v>
      </c>
      <c r="L806" t="s">
        <v>168</v>
      </c>
    </row>
    <row r="807" spans="1:12" x14ac:dyDescent="0.25">
      <c r="A807" s="7">
        <v>44910</v>
      </c>
      <c r="B807" s="84">
        <v>0.41665509259259265</v>
      </c>
      <c r="C807" t="s">
        <v>188</v>
      </c>
      <c r="D807" t="s">
        <v>158</v>
      </c>
      <c r="E807">
        <v>1.2128089999999999E-2</v>
      </c>
      <c r="I807">
        <v>0</v>
      </c>
      <c r="J807">
        <v>9.1903620000000005E-2</v>
      </c>
      <c r="K807">
        <v>0</v>
      </c>
      <c r="L807" t="s">
        <v>158</v>
      </c>
    </row>
    <row r="808" spans="1:12" x14ac:dyDescent="0.25">
      <c r="A808" s="7">
        <v>44911</v>
      </c>
      <c r="B808" s="84">
        <v>0.41665509259259265</v>
      </c>
      <c r="C808" t="s">
        <v>188</v>
      </c>
      <c r="D808" t="s">
        <v>168</v>
      </c>
      <c r="E808">
        <v>8.4657769999999993E-2</v>
      </c>
      <c r="I808">
        <v>0</v>
      </c>
      <c r="J808">
        <v>3.78965E-2</v>
      </c>
      <c r="K808">
        <v>0</v>
      </c>
      <c r="L808" t="s">
        <v>168</v>
      </c>
    </row>
    <row r="809" spans="1:12" x14ac:dyDescent="0.25">
      <c r="A809" s="7">
        <v>44911</v>
      </c>
      <c r="B809" s="84">
        <v>0.41665509259259265</v>
      </c>
      <c r="C809" t="s">
        <v>188</v>
      </c>
      <c r="D809" t="s">
        <v>158</v>
      </c>
      <c r="E809">
        <v>1.2130719999999999E-2</v>
      </c>
      <c r="I809">
        <v>0</v>
      </c>
      <c r="J809">
        <v>9.4417169999999995E-2</v>
      </c>
      <c r="K809">
        <v>0</v>
      </c>
      <c r="L809" t="s">
        <v>158</v>
      </c>
    </row>
    <row r="810" spans="1:12" x14ac:dyDescent="0.25">
      <c r="A810" s="7">
        <v>44912</v>
      </c>
      <c r="B810" s="84">
        <v>0.41665509259259265</v>
      </c>
      <c r="C810" t="s">
        <v>188</v>
      </c>
      <c r="D810" t="s">
        <v>168</v>
      </c>
      <c r="E810">
        <v>8.4664630000000005E-2</v>
      </c>
      <c r="I810">
        <v>0</v>
      </c>
      <c r="J810">
        <v>3.3535339999999997E-2</v>
      </c>
      <c r="K810">
        <v>0</v>
      </c>
      <c r="L810" t="s">
        <v>168</v>
      </c>
    </row>
    <row r="811" spans="1:12" x14ac:dyDescent="0.25">
      <c r="A811" s="7">
        <v>44912</v>
      </c>
      <c r="B811" s="84">
        <v>0.41665509259259265</v>
      </c>
      <c r="C811" t="s">
        <v>188</v>
      </c>
      <c r="D811" t="s">
        <v>158</v>
      </c>
      <c r="E811">
        <v>1.2133339999999999E-2</v>
      </c>
      <c r="I811">
        <v>0</v>
      </c>
      <c r="J811">
        <v>8.4720279999999995E-2</v>
      </c>
      <c r="K811">
        <v>0</v>
      </c>
      <c r="L811" t="s">
        <v>158</v>
      </c>
    </row>
    <row r="812" spans="1:12" x14ac:dyDescent="0.25">
      <c r="A812" s="7">
        <v>44913</v>
      </c>
      <c r="B812" s="84">
        <v>0.41665509259259265</v>
      </c>
      <c r="C812" t="s">
        <v>188</v>
      </c>
      <c r="D812" t="s">
        <v>168</v>
      </c>
      <c r="E812">
        <v>8.4671490000000002E-2</v>
      </c>
      <c r="I812">
        <v>0</v>
      </c>
      <c r="J812">
        <v>3.402575E-2</v>
      </c>
      <c r="K812">
        <v>0</v>
      </c>
      <c r="L812" t="s">
        <v>168</v>
      </c>
    </row>
    <row r="813" spans="1:12" x14ac:dyDescent="0.25">
      <c r="A813" s="7">
        <v>44913</v>
      </c>
      <c r="B813" s="84">
        <v>0.41665509259259265</v>
      </c>
      <c r="C813" t="s">
        <v>188</v>
      </c>
      <c r="D813" t="s">
        <v>158</v>
      </c>
      <c r="E813">
        <v>1.2135959999999999E-2</v>
      </c>
      <c r="I813">
        <v>0</v>
      </c>
      <c r="J813">
        <v>8.5024589999999997E-2</v>
      </c>
      <c r="K813">
        <v>0</v>
      </c>
      <c r="L813" t="s">
        <v>158</v>
      </c>
    </row>
    <row r="814" spans="1:12" x14ac:dyDescent="0.25">
      <c r="A814" s="7">
        <v>44914</v>
      </c>
      <c r="B814" s="84">
        <v>0.41665509259259265</v>
      </c>
      <c r="C814" t="s">
        <v>188</v>
      </c>
      <c r="D814" t="s">
        <v>168</v>
      </c>
      <c r="E814">
        <v>8.4678349999999999E-2</v>
      </c>
      <c r="I814">
        <v>0</v>
      </c>
      <c r="J814">
        <v>3.3887300000000002E-2</v>
      </c>
      <c r="K814">
        <v>0</v>
      </c>
      <c r="L814" t="s">
        <v>168</v>
      </c>
    </row>
    <row r="815" spans="1:12" x14ac:dyDescent="0.25">
      <c r="A815" s="7">
        <v>44914</v>
      </c>
      <c r="B815" s="84">
        <v>0.41665509259259265</v>
      </c>
      <c r="C815" t="s">
        <v>188</v>
      </c>
      <c r="D815" t="s">
        <v>158</v>
      </c>
      <c r="E815">
        <v>1.2138589999999999E-2</v>
      </c>
      <c r="I815">
        <v>0</v>
      </c>
      <c r="J815">
        <v>8.4708039999999998E-2</v>
      </c>
      <c r="K815">
        <v>0</v>
      </c>
      <c r="L815" t="s">
        <v>158</v>
      </c>
    </row>
    <row r="816" spans="1:12" x14ac:dyDescent="0.25">
      <c r="A816" s="7">
        <v>44915</v>
      </c>
      <c r="B816" s="84">
        <v>0.41665509259259265</v>
      </c>
      <c r="C816" t="s">
        <v>188</v>
      </c>
      <c r="D816" t="s">
        <v>168</v>
      </c>
      <c r="E816">
        <v>8.4685220000000005E-2</v>
      </c>
      <c r="I816">
        <v>0</v>
      </c>
      <c r="J816">
        <v>3.1983190000000002E-2</v>
      </c>
      <c r="K816">
        <v>0</v>
      </c>
      <c r="L816" t="s">
        <v>168</v>
      </c>
    </row>
    <row r="817" spans="1:12" x14ac:dyDescent="0.25">
      <c r="A817" s="7">
        <v>44915</v>
      </c>
      <c r="B817" s="84">
        <v>0.41665509259259265</v>
      </c>
      <c r="C817" t="s">
        <v>188</v>
      </c>
      <c r="D817" t="s">
        <v>158</v>
      </c>
      <c r="E817">
        <v>1.214121E-2</v>
      </c>
      <c r="I817">
        <v>0</v>
      </c>
      <c r="J817">
        <v>8.1843159999999998E-2</v>
      </c>
      <c r="K817">
        <v>0</v>
      </c>
      <c r="L817" t="s">
        <v>158</v>
      </c>
    </row>
    <row r="818" spans="1:12" x14ac:dyDescent="0.25">
      <c r="A818" s="7">
        <v>44916</v>
      </c>
      <c r="B818" s="84">
        <v>0.41665509259259265</v>
      </c>
      <c r="C818" t="s">
        <v>188</v>
      </c>
      <c r="D818" t="s">
        <v>168</v>
      </c>
      <c r="E818">
        <v>8.4692080000000003E-2</v>
      </c>
      <c r="I818">
        <v>0</v>
      </c>
      <c r="J818">
        <v>3.2624430000000003E-2</v>
      </c>
      <c r="K818">
        <v>0</v>
      </c>
      <c r="L818" t="s">
        <v>168</v>
      </c>
    </row>
    <row r="819" spans="1:12" x14ac:dyDescent="0.25">
      <c r="A819" s="7">
        <v>44916</v>
      </c>
      <c r="B819" s="84">
        <v>0.41665509259259265</v>
      </c>
      <c r="C819" t="s">
        <v>188</v>
      </c>
      <c r="D819" t="s">
        <v>158</v>
      </c>
      <c r="E819">
        <v>1.2143839999999999E-2</v>
      </c>
      <c r="I819">
        <v>0</v>
      </c>
      <c r="J819">
        <v>8.313421E-2</v>
      </c>
      <c r="K819">
        <v>0</v>
      </c>
      <c r="L819" t="s">
        <v>158</v>
      </c>
    </row>
    <row r="820" spans="1:12" x14ac:dyDescent="0.25">
      <c r="A820" s="7">
        <v>44917</v>
      </c>
      <c r="B820" s="84">
        <v>0.41665509259259265</v>
      </c>
      <c r="C820" t="s">
        <v>188</v>
      </c>
      <c r="D820" t="s">
        <v>168</v>
      </c>
      <c r="E820">
        <v>8.469894E-2</v>
      </c>
      <c r="I820">
        <v>0</v>
      </c>
      <c r="J820">
        <v>3.195696E-2</v>
      </c>
      <c r="K820">
        <v>0</v>
      </c>
      <c r="L820" t="s">
        <v>168</v>
      </c>
    </row>
    <row r="821" spans="1:12" x14ac:dyDescent="0.25">
      <c r="A821" s="7">
        <v>44917</v>
      </c>
      <c r="B821" s="84">
        <v>0.41665509259259265</v>
      </c>
      <c r="C821" t="s">
        <v>188</v>
      </c>
      <c r="D821" t="s">
        <v>158</v>
      </c>
      <c r="E821">
        <v>1.2146469999999999E-2</v>
      </c>
      <c r="I821">
        <v>0</v>
      </c>
      <c r="J821">
        <v>8.1087980000000004E-2</v>
      </c>
      <c r="K821">
        <v>0</v>
      </c>
      <c r="L821" t="s">
        <v>158</v>
      </c>
    </row>
    <row r="822" spans="1:12" x14ac:dyDescent="0.25">
      <c r="A822" s="7">
        <v>44918</v>
      </c>
      <c r="B822" s="84">
        <v>0.41665509259259265</v>
      </c>
      <c r="C822" t="s">
        <v>188</v>
      </c>
      <c r="D822" t="s">
        <v>168</v>
      </c>
      <c r="E822">
        <v>8.4705810000000006E-2</v>
      </c>
      <c r="I822">
        <v>0</v>
      </c>
      <c r="J822">
        <v>3.250579E-2</v>
      </c>
      <c r="K822">
        <v>0</v>
      </c>
      <c r="L822" t="s">
        <v>168</v>
      </c>
    </row>
    <row r="823" spans="1:12" x14ac:dyDescent="0.25">
      <c r="A823" s="7">
        <v>44918</v>
      </c>
      <c r="B823" s="84">
        <v>0.41665509259259265</v>
      </c>
      <c r="C823" t="s">
        <v>188</v>
      </c>
      <c r="D823" t="s">
        <v>158</v>
      </c>
      <c r="E823">
        <v>1.214909E-2</v>
      </c>
      <c r="I823">
        <v>0</v>
      </c>
      <c r="J823">
        <v>8.1956230000000005E-2</v>
      </c>
      <c r="K823">
        <v>0</v>
      </c>
      <c r="L823" t="s">
        <v>158</v>
      </c>
    </row>
    <row r="824" spans="1:12" x14ac:dyDescent="0.25">
      <c r="A824" s="7">
        <v>44919</v>
      </c>
      <c r="B824" s="84">
        <v>0.41665509259259265</v>
      </c>
      <c r="C824" t="s">
        <v>188</v>
      </c>
      <c r="D824" t="s">
        <v>168</v>
      </c>
      <c r="E824">
        <v>8.4712670000000004E-2</v>
      </c>
      <c r="I824">
        <v>0</v>
      </c>
      <c r="J824">
        <v>3.2722439999999998E-2</v>
      </c>
      <c r="K824">
        <v>0</v>
      </c>
      <c r="L824" t="s">
        <v>168</v>
      </c>
    </row>
    <row r="825" spans="1:12" x14ac:dyDescent="0.25">
      <c r="A825" s="7">
        <v>44919</v>
      </c>
      <c r="B825" s="84">
        <v>0.41665509259259265</v>
      </c>
      <c r="C825" t="s">
        <v>188</v>
      </c>
      <c r="D825" t="s">
        <v>158</v>
      </c>
      <c r="E825">
        <v>1.215172E-2</v>
      </c>
      <c r="I825">
        <v>0</v>
      </c>
      <c r="J825">
        <v>8.1148520000000002E-2</v>
      </c>
      <c r="K825">
        <v>0</v>
      </c>
      <c r="L825" t="s">
        <v>158</v>
      </c>
    </row>
    <row r="826" spans="1:12" x14ac:dyDescent="0.25">
      <c r="A826" s="7">
        <v>44920</v>
      </c>
      <c r="B826" s="84">
        <v>0.41665509259259265</v>
      </c>
      <c r="C826" t="s">
        <v>188</v>
      </c>
      <c r="D826" t="s">
        <v>168</v>
      </c>
      <c r="E826">
        <v>8.4719539999999996E-2</v>
      </c>
      <c r="I826">
        <v>0</v>
      </c>
      <c r="J826">
        <v>3.2778349999999998E-2</v>
      </c>
      <c r="K826">
        <v>0</v>
      </c>
      <c r="L826" t="s">
        <v>168</v>
      </c>
    </row>
    <row r="827" spans="1:12" x14ac:dyDescent="0.25">
      <c r="A827" s="7">
        <v>44920</v>
      </c>
      <c r="B827" s="84">
        <v>0.41665509259259265</v>
      </c>
      <c r="C827" t="s">
        <v>188</v>
      </c>
      <c r="D827" t="s">
        <v>158</v>
      </c>
      <c r="E827">
        <v>1.215435E-2</v>
      </c>
      <c r="I827">
        <v>0</v>
      </c>
      <c r="J827">
        <v>8.0914429999999996E-2</v>
      </c>
      <c r="K827">
        <v>0</v>
      </c>
      <c r="L827" t="s">
        <v>158</v>
      </c>
    </row>
    <row r="828" spans="1:12" x14ac:dyDescent="0.25">
      <c r="A828" s="7">
        <v>44921</v>
      </c>
      <c r="B828" s="84">
        <v>0.41665509259259265</v>
      </c>
      <c r="C828" t="s">
        <v>188</v>
      </c>
      <c r="D828" t="s">
        <v>168</v>
      </c>
      <c r="E828">
        <v>8.4726399999999993E-2</v>
      </c>
      <c r="I828">
        <v>0</v>
      </c>
      <c r="J828">
        <v>3.2641539999999997E-2</v>
      </c>
      <c r="K828">
        <v>0</v>
      </c>
      <c r="L828" t="s">
        <v>168</v>
      </c>
    </row>
    <row r="829" spans="1:12" x14ac:dyDescent="0.25">
      <c r="A829" s="7">
        <v>44921</v>
      </c>
      <c r="B829" s="84">
        <v>0.41665509259259265</v>
      </c>
      <c r="C829" t="s">
        <v>188</v>
      </c>
      <c r="D829" t="s">
        <v>158</v>
      </c>
      <c r="E829">
        <v>1.215698E-2</v>
      </c>
      <c r="I829">
        <v>0</v>
      </c>
      <c r="J829">
        <v>8.1044249999999998E-2</v>
      </c>
      <c r="K829">
        <v>0</v>
      </c>
      <c r="L829" t="s">
        <v>158</v>
      </c>
    </row>
    <row r="830" spans="1:12" x14ac:dyDescent="0.25">
      <c r="A830" s="7">
        <v>44922</v>
      </c>
      <c r="B830" s="84">
        <v>0.41665509259259265</v>
      </c>
      <c r="C830" t="s">
        <v>188</v>
      </c>
      <c r="D830" t="s">
        <v>168</v>
      </c>
      <c r="E830">
        <v>8.4733269999999999E-2</v>
      </c>
      <c r="I830">
        <v>0</v>
      </c>
      <c r="J830">
        <v>3.3128900000000003E-2</v>
      </c>
      <c r="K830">
        <v>0</v>
      </c>
      <c r="L830" t="s">
        <v>168</v>
      </c>
    </row>
    <row r="831" spans="1:12" x14ac:dyDescent="0.25">
      <c r="A831" s="7">
        <v>44922</v>
      </c>
      <c r="B831" s="84">
        <v>0.41665509259259265</v>
      </c>
      <c r="C831" t="s">
        <v>188</v>
      </c>
      <c r="D831" t="s">
        <v>158</v>
      </c>
      <c r="E831">
        <v>1.215961E-2</v>
      </c>
      <c r="I831">
        <v>0</v>
      </c>
      <c r="J831">
        <v>8.1769750000000002E-2</v>
      </c>
      <c r="K831">
        <v>0</v>
      </c>
      <c r="L831" t="s">
        <v>158</v>
      </c>
    </row>
    <row r="832" spans="1:12" x14ac:dyDescent="0.25">
      <c r="A832" s="7">
        <v>44923</v>
      </c>
      <c r="B832" s="84">
        <v>0.41665509259259265</v>
      </c>
      <c r="C832" t="s">
        <v>188</v>
      </c>
      <c r="D832" t="s">
        <v>168</v>
      </c>
      <c r="E832">
        <v>8.4740140000000005E-2</v>
      </c>
      <c r="I832">
        <v>0</v>
      </c>
      <c r="J832">
        <v>3.2542809999999998E-2</v>
      </c>
      <c r="K832">
        <v>0</v>
      </c>
      <c r="L832" t="s">
        <v>168</v>
      </c>
    </row>
    <row r="833" spans="1:12" x14ac:dyDescent="0.25">
      <c r="A833" s="7">
        <v>44923</v>
      </c>
      <c r="B833" s="84">
        <v>0.41665509259259265</v>
      </c>
      <c r="C833" t="s">
        <v>188</v>
      </c>
      <c r="D833" t="s">
        <v>158</v>
      </c>
      <c r="E833">
        <v>1.216224E-2</v>
      </c>
      <c r="I833">
        <v>0</v>
      </c>
      <c r="J833">
        <v>8.0433340000000006E-2</v>
      </c>
      <c r="K833">
        <v>0</v>
      </c>
      <c r="L833" t="s">
        <v>158</v>
      </c>
    </row>
    <row r="834" spans="1:12" x14ac:dyDescent="0.25">
      <c r="A834" s="7">
        <v>44924</v>
      </c>
      <c r="B834" s="84">
        <v>0.41665509259259265</v>
      </c>
      <c r="C834" t="s">
        <v>188</v>
      </c>
      <c r="D834" t="s">
        <v>168</v>
      </c>
      <c r="E834">
        <v>8.4747000000000003E-2</v>
      </c>
      <c r="I834">
        <v>0</v>
      </c>
      <c r="J834">
        <v>3.093096E-2</v>
      </c>
      <c r="K834">
        <v>0</v>
      </c>
      <c r="L834" t="s">
        <v>168</v>
      </c>
    </row>
    <row r="835" spans="1:12" x14ac:dyDescent="0.25">
      <c r="A835" s="7">
        <v>44924</v>
      </c>
      <c r="B835" s="84">
        <v>0.41665509259259265</v>
      </c>
      <c r="C835" t="s">
        <v>188</v>
      </c>
      <c r="D835" t="s">
        <v>158</v>
      </c>
      <c r="E835">
        <v>1.216487E-2</v>
      </c>
      <c r="I835">
        <v>0</v>
      </c>
      <c r="J835">
        <v>7.7169160000000001E-2</v>
      </c>
      <c r="K835">
        <v>0</v>
      </c>
      <c r="L835" t="s">
        <v>158</v>
      </c>
    </row>
    <row r="836" spans="1:12" x14ac:dyDescent="0.25">
      <c r="A836" s="7">
        <v>44925</v>
      </c>
      <c r="B836" s="84">
        <v>0.41665509259259265</v>
      </c>
      <c r="C836" t="s">
        <v>188</v>
      </c>
      <c r="D836" t="s">
        <v>168</v>
      </c>
      <c r="E836">
        <v>8.4753869999999995E-2</v>
      </c>
      <c r="I836">
        <v>0</v>
      </c>
      <c r="J836">
        <v>3.0705880000000001E-2</v>
      </c>
      <c r="K836">
        <v>0</v>
      </c>
      <c r="L836" t="s">
        <v>168</v>
      </c>
    </row>
    <row r="837" spans="1:12" x14ac:dyDescent="0.25">
      <c r="A837" s="7">
        <v>44925</v>
      </c>
      <c r="B837" s="84">
        <v>0.41665509259259265</v>
      </c>
      <c r="C837" t="s">
        <v>188</v>
      </c>
      <c r="D837" t="s">
        <v>158</v>
      </c>
      <c r="E837">
        <v>1.2167499999999999E-2</v>
      </c>
      <c r="I837">
        <v>0</v>
      </c>
      <c r="J837">
        <v>7.7425220000000003E-2</v>
      </c>
      <c r="K837">
        <v>0</v>
      </c>
      <c r="L837" t="s">
        <v>158</v>
      </c>
    </row>
    <row r="838" spans="1:12" x14ac:dyDescent="0.25">
      <c r="A838" s="7">
        <v>44926</v>
      </c>
      <c r="B838" s="84">
        <v>0.41665509259259265</v>
      </c>
      <c r="C838" t="s">
        <v>188</v>
      </c>
      <c r="D838" t="s">
        <v>168</v>
      </c>
      <c r="E838">
        <v>8.4760740000000001E-2</v>
      </c>
      <c r="I838">
        <v>0</v>
      </c>
      <c r="J838">
        <v>3.043005E-2</v>
      </c>
      <c r="K838">
        <v>0</v>
      </c>
      <c r="L838" t="s">
        <v>168</v>
      </c>
    </row>
    <row r="839" spans="1:12" x14ac:dyDescent="0.25">
      <c r="A839" s="7">
        <v>44926</v>
      </c>
      <c r="B839" s="84">
        <v>0.41665509259259265</v>
      </c>
      <c r="C839" t="s">
        <v>188</v>
      </c>
      <c r="D839" t="s">
        <v>158</v>
      </c>
      <c r="E839">
        <v>1.2170129999999999E-2</v>
      </c>
      <c r="I839">
        <v>0</v>
      </c>
      <c r="J839">
        <v>7.6943670000000006E-2</v>
      </c>
      <c r="K839">
        <v>0</v>
      </c>
      <c r="L839" t="s">
        <v>158</v>
      </c>
    </row>
    <row r="840" spans="1:12" x14ac:dyDescent="0.25">
      <c r="A840" s="7">
        <v>44927</v>
      </c>
      <c r="B840" s="84">
        <v>0.41665509259259265</v>
      </c>
      <c r="C840" t="s">
        <v>188</v>
      </c>
      <c r="D840" t="s">
        <v>168</v>
      </c>
      <c r="E840">
        <v>8.4767609999999993E-2</v>
      </c>
      <c r="I840">
        <v>0</v>
      </c>
      <c r="J840">
        <v>3.040559E-2</v>
      </c>
      <c r="K840">
        <v>0</v>
      </c>
      <c r="L840" t="s">
        <v>168</v>
      </c>
    </row>
    <row r="841" spans="1:12" x14ac:dyDescent="0.25">
      <c r="A841" s="7">
        <v>44927</v>
      </c>
      <c r="B841" s="84">
        <v>0.41665509259259265</v>
      </c>
      <c r="C841" t="s">
        <v>188</v>
      </c>
      <c r="D841" t="s">
        <v>158</v>
      </c>
      <c r="E841">
        <v>1.2172759999999999E-2</v>
      </c>
      <c r="I841">
        <v>0</v>
      </c>
      <c r="J841">
        <v>7.6392979999999999E-2</v>
      </c>
      <c r="K841">
        <v>0</v>
      </c>
      <c r="L841" t="s">
        <v>158</v>
      </c>
    </row>
    <row r="842" spans="1:12" x14ac:dyDescent="0.25">
      <c r="A842" s="7">
        <v>44928</v>
      </c>
      <c r="B842" s="84">
        <v>0.41665509259259265</v>
      </c>
      <c r="C842" t="s">
        <v>188</v>
      </c>
      <c r="D842" t="s">
        <v>168</v>
      </c>
      <c r="E842">
        <v>8.4774479999999999E-2</v>
      </c>
      <c r="I842">
        <v>0</v>
      </c>
      <c r="J842">
        <v>3.0756479999999999E-2</v>
      </c>
      <c r="K842">
        <v>0</v>
      </c>
      <c r="L842" t="s">
        <v>168</v>
      </c>
    </row>
    <row r="843" spans="1:12" x14ac:dyDescent="0.25">
      <c r="A843" s="7">
        <v>44928</v>
      </c>
      <c r="B843" s="84">
        <v>0.41665509259259265</v>
      </c>
      <c r="C843" t="s">
        <v>188</v>
      </c>
      <c r="D843" t="s">
        <v>158</v>
      </c>
      <c r="E843">
        <v>1.2175399999999999E-2</v>
      </c>
      <c r="I843">
        <v>0</v>
      </c>
      <c r="J843">
        <v>7.7227569999999995E-2</v>
      </c>
      <c r="K843">
        <v>0</v>
      </c>
      <c r="L843" t="s">
        <v>158</v>
      </c>
    </row>
    <row r="844" spans="1:12" x14ac:dyDescent="0.25">
      <c r="A844" s="7">
        <v>44929</v>
      </c>
      <c r="B844" s="84">
        <v>0.41665509259259265</v>
      </c>
      <c r="C844" t="s">
        <v>188</v>
      </c>
      <c r="D844" t="s">
        <v>168</v>
      </c>
      <c r="E844">
        <v>8.4781350000000005E-2</v>
      </c>
      <c r="I844">
        <v>0</v>
      </c>
      <c r="J844">
        <v>3.1703000000000002E-2</v>
      </c>
      <c r="K844">
        <v>0</v>
      </c>
      <c r="L844" t="s">
        <v>168</v>
      </c>
    </row>
    <row r="845" spans="1:12" x14ac:dyDescent="0.25">
      <c r="A845" s="7">
        <v>44929</v>
      </c>
      <c r="B845" s="84">
        <v>0.41665509259259265</v>
      </c>
      <c r="C845" t="s">
        <v>188</v>
      </c>
      <c r="D845" t="s">
        <v>158</v>
      </c>
      <c r="E845">
        <v>1.2178029999999999E-2</v>
      </c>
      <c r="I845">
        <v>0</v>
      </c>
      <c r="J845">
        <v>8.057135E-2</v>
      </c>
      <c r="K845">
        <v>0</v>
      </c>
      <c r="L845" t="s">
        <v>158</v>
      </c>
    </row>
    <row r="846" spans="1:12" x14ac:dyDescent="0.25">
      <c r="A846" s="7">
        <v>44930</v>
      </c>
      <c r="B846" s="84">
        <v>0.41665509259259265</v>
      </c>
      <c r="C846" t="s">
        <v>188</v>
      </c>
      <c r="D846" t="s">
        <v>168</v>
      </c>
      <c r="E846">
        <v>8.4788219999999997E-2</v>
      </c>
      <c r="I846">
        <v>0</v>
      </c>
      <c r="J846">
        <v>3.1818520000000003E-2</v>
      </c>
      <c r="K846">
        <v>0</v>
      </c>
      <c r="L846" t="s">
        <v>168</v>
      </c>
    </row>
    <row r="847" spans="1:12" x14ac:dyDescent="0.25">
      <c r="A847" s="7">
        <v>44930</v>
      </c>
      <c r="B847" s="84">
        <v>0.41665509259259265</v>
      </c>
      <c r="C847" t="s">
        <v>188</v>
      </c>
      <c r="D847" t="s">
        <v>158</v>
      </c>
      <c r="E847">
        <v>1.2180659999999999E-2</v>
      </c>
      <c r="I847">
        <v>0</v>
      </c>
      <c r="J847">
        <v>8.2593910000000006E-2</v>
      </c>
      <c r="K847">
        <v>0</v>
      </c>
      <c r="L847" t="s">
        <v>158</v>
      </c>
    </row>
    <row r="848" spans="1:12" x14ac:dyDescent="0.25">
      <c r="A848" s="7">
        <v>44931</v>
      </c>
      <c r="B848" s="84">
        <v>0.41665509259259265</v>
      </c>
      <c r="C848" t="s">
        <v>188</v>
      </c>
      <c r="D848" t="s">
        <v>168</v>
      </c>
      <c r="E848">
        <v>8.4795090000000004E-2</v>
      </c>
      <c r="I848">
        <v>0</v>
      </c>
      <c r="J848">
        <v>3.2877490000000002E-2</v>
      </c>
      <c r="K848">
        <v>0</v>
      </c>
      <c r="L848" t="s">
        <v>168</v>
      </c>
    </row>
    <row r="849" spans="1:20" x14ac:dyDescent="0.25">
      <c r="A849" s="7">
        <v>44931</v>
      </c>
      <c r="B849" s="84">
        <v>0.41665509259259265</v>
      </c>
      <c r="C849" t="s">
        <v>188</v>
      </c>
      <c r="D849" t="s">
        <v>158</v>
      </c>
      <c r="E849">
        <v>1.2183299999999999E-2</v>
      </c>
      <c r="I849">
        <v>0</v>
      </c>
      <c r="J849">
        <v>8.2161429999999994E-2</v>
      </c>
      <c r="K849">
        <v>0</v>
      </c>
      <c r="L849" t="s">
        <v>158</v>
      </c>
    </row>
    <row r="850" spans="1:20" x14ac:dyDescent="0.25">
      <c r="A850" s="7">
        <v>44932</v>
      </c>
      <c r="B850" s="84">
        <v>0.41665509259259265</v>
      </c>
      <c r="C850" t="s">
        <v>188</v>
      </c>
      <c r="D850" t="s">
        <v>168</v>
      </c>
      <c r="E850">
        <v>8.4801959999999996E-2</v>
      </c>
      <c r="I850">
        <v>0</v>
      </c>
      <c r="J850">
        <v>3.4300619999999997E-2</v>
      </c>
      <c r="K850">
        <v>0</v>
      </c>
      <c r="L850" t="s">
        <v>168</v>
      </c>
    </row>
    <row r="851" spans="1:20" x14ac:dyDescent="0.25">
      <c r="A851" s="7">
        <v>44932</v>
      </c>
      <c r="B851" s="84">
        <v>0.41665509259259265</v>
      </c>
      <c r="C851" t="s">
        <v>188</v>
      </c>
      <c r="D851" t="s">
        <v>158</v>
      </c>
      <c r="E851">
        <v>1.2185929999999999E-2</v>
      </c>
      <c r="I851">
        <v>0</v>
      </c>
      <c r="J851">
        <v>8.3865309999999998E-2</v>
      </c>
      <c r="K851">
        <v>0</v>
      </c>
      <c r="L851" t="s">
        <v>158</v>
      </c>
    </row>
    <row r="852" spans="1:20" x14ac:dyDescent="0.25">
      <c r="A852" s="7">
        <v>44933</v>
      </c>
      <c r="B852" s="84">
        <v>0.41665509259259265</v>
      </c>
      <c r="C852" t="s">
        <v>188</v>
      </c>
      <c r="D852" t="s">
        <v>168</v>
      </c>
      <c r="E852">
        <v>8.4808830000000002E-2</v>
      </c>
      <c r="I852">
        <v>0</v>
      </c>
      <c r="J852">
        <v>3.4243460000000003E-2</v>
      </c>
      <c r="K852">
        <v>0</v>
      </c>
      <c r="L852" t="s">
        <v>168</v>
      </c>
    </row>
    <row r="853" spans="1:20" x14ac:dyDescent="0.25">
      <c r="A853" s="7">
        <v>44933</v>
      </c>
      <c r="B853" s="84">
        <v>0.41665509259259265</v>
      </c>
      <c r="C853" t="s">
        <v>188</v>
      </c>
      <c r="D853" t="s">
        <v>158</v>
      </c>
      <c r="E853">
        <v>1.2188569999999999E-2</v>
      </c>
      <c r="I853">
        <v>0</v>
      </c>
      <c r="J853">
        <v>8.3228200000000002E-2</v>
      </c>
      <c r="K853">
        <v>0</v>
      </c>
      <c r="L853" t="s">
        <v>158</v>
      </c>
    </row>
    <row r="854" spans="1:20" x14ac:dyDescent="0.25">
      <c r="A854" s="7">
        <v>44934</v>
      </c>
      <c r="B854" s="84">
        <v>0.41665509259259265</v>
      </c>
      <c r="C854" t="s">
        <v>188</v>
      </c>
      <c r="D854" t="s">
        <v>168</v>
      </c>
      <c r="E854">
        <v>8.4815710000000002E-2</v>
      </c>
      <c r="I854">
        <v>0</v>
      </c>
      <c r="J854">
        <v>3.417154E-2</v>
      </c>
      <c r="K854">
        <v>0</v>
      </c>
      <c r="L854" t="s">
        <v>168</v>
      </c>
    </row>
    <row r="855" spans="1:20" x14ac:dyDescent="0.25">
      <c r="A855" s="7">
        <v>44934</v>
      </c>
      <c r="B855" s="84">
        <v>0.41665509259259265</v>
      </c>
      <c r="C855" t="s">
        <v>188</v>
      </c>
      <c r="D855" t="s">
        <v>158</v>
      </c>
      <c r="E855">
        <v>1.2191209999999999E-2</v>
      </c>
      <c r="I855">
        <v>0</v>
      </c>
      <c r="J855">
        <v>8.1956970000000004E-2</v>
      </c>
      <c r="K855">
        <v>0</v>
      </c>
      <c r="L855" t="s">
        <v>158</v>
      </c>
    </row>
    <row r="856" spans="1:20" x14ac:dyDescent="0.25">
      <c r="A856" s="7">
        <v>44935</v>
      </c>
      <c r="B856" s="84">
        <v>0.41665509259259265</v>
      </c>
      <c r="C856" t="s">
        <v>188</v>
      </c>
      <c r="D856" t="s">
        <v>168</v>
      </c>
      <c r="E856">
        <v>8.4822579999999995E-2</v>
      </c>
      <c r="I856">
        <v>0</v>
      </c>
      <c r="J856">
        <v>3.8457709999999999E-2</v>
      </c>
      <c r="K856">
        <v>0</v>
      </c>
      <c r="L856" t="s">
        <v>168</v>
      </c>
    </row>
    <row r="857" spans="1:20" x14ac:dyDescent="0.25">
      <c r="A857" s="7">
        <v>44935</v>
      </c>
      <c r="B857" s="84">
        <v>0.41665509259259265</v>
      </c>
      <c r="C857" t="s">
        <v>188</v>
      </c>
      <c r="D857" t="s">
        <v>158</v>
      </c>
      <c r="E857">
        <v>1.2193839999999999E-2</v>
      </c>
      <c r="I857">
        <v>0</v>
      </c>
      <c r="J857">
        <v>8.5900630000000006E-2</v>
      </c>
      <c r="K857">
        <v>0</v>
      </c>
      <c r="L857" t="s">
        <v>158</v>
      </c>
    </row>
    <row r="858" spans="1:20" x14ac:dyDescent="0.25">
      <c r="A858" s="7">
        <v>44936</v>
      </c>
      <c r="B858" s="84">
        <v>0.41665509259259265</v>
      </c>
      <c r="C858" t="s">
        <v>188</v>
      </c>
      <c r="D858" t="s">
        <v>168</v>
      </c>
      <c r="E858">
        <v>8.4829450000000001E-2</v>
      </c>
      <c r="I858">
        <v>0</v>
      </c>
      <c r="J858">
        <v>3.9180670000000001E-2</v>
      </c>
      <c r="K858">
        <v>0</v>
      </c>
      <c r="L858" t="s">
        <v>168</v>
      </c>
    </row>
    <row r="859" spans="1:20" x14ac:dyDescent="0.25">
      <c r="A859" s="7">
        <v>44936</v>
      </c>
      <c r="B859" s="84">
        <v>0.41665509259259265</v>
      </c>
      <c r="C859" t="s">
        <v>188</v>
      </c>
      <c r="D859" t="s">
        <v>158</v>
      </c>
      <c r="E859">
        <v>1.2196480000000001E-2</v>
      </c>
      <c r="I859">
        <v>0</v>
      </c>
      <c r="J859">
        <v>8.6660979999999999E-2</v>
      </c>
      <c r="K859">
        <v>0</v>
      </c>
      <c r="L859" t="s">
        <v>158</v>
      </c>
    </row>
    <row r="860" spans="1:20" x14ac:dyDescent="0.25">
      <c r="A860" s="7">
        <v>45048</v>
      </c>
      <c r="B860" s="84">
        <v>0.82298611111111108</v>
      </c>
      <c r="C860" t="s">
        <v>192</v>
      </c>
      <c r="D860" t="s">
        <v>128</v>
      </c>
      <c r="E860">
        <v>0.16540519000000001</v>
      </c>
      <c r="I860">
        <v>0</v>
      </c>
      <c r="J860">
        <v>6916.1925753300002</v>
      </c>
      <c r="K860">
        <v>0</v>
      </c>
      <c r="L860" t="s">
        <v>128</v>
      </c>
      <c r="M860">
        <v>0</v>
      </c>
      <c r="N860">
        <v>0</v>
      </c>
      <c r="O860" t="s">
        <v>193</v>
      </c>
      <c r="S860" t="s">
        <v>194</v>
      </c>
      <c r="T860" t="s">
        <v>195</v>
      </c>
    </row>
    <row r="861" spans="1:20" x14ac:dyDescent="0.25">
      <c r="A861" s="7">
        <v>45048</v>
      </c>
      <c r="B861" s="84">
        <v>0.9549305555555555</v>
      </c>
      <c r="C861" t="s">
        <v>192</v>
      </c>
      <c r="D861" t="s">
        <v>156</v>
      </c>
      <c r="E861">
        <v>1.1490389999999999</v>
      </c>
      <c r="I861">
        <v>0</v>
      </c>
      <c r="J861">
        <v>3148.1187412899999</v>
      </c>
      <c r="K861">
        <v>0</v>
      </c>
      <c r="L861" t="s">
        <v>156</v>
      </c>
      <c r="M861">
        <v>0</v>
      </c>
      <c r="N861">
        <v>0</v>
      </c>
      <c r="O861" t="s">
        <v>196</v>
      </c>
      <c r="S861" t="s">
        <v>197</v>
      </c>
      <c r="T861" t="s">
        <v>198</v>
      </c>
    </row>
    <row r="862" spans="1:20" x14ac:dyDescent="0.25">
      <c r="A862" s="7">
        <v>45048</v>
      </c>
      <c r="B862" s="84">
        <v>0.95701388888888894</v>
      </c>
      <c r="C862" t="s">
        <v>192</v>
      </c>
      <c r="D862" t="s">
        <v>158</v>
      </c>
      <c r="E862">
        <v>59.408999999999999</v>
      </c>
      <c r="I862">
        <v>0</v>
      </c>
      <c r="J862">
        <v>504.67754173999998</v>
      </c>
      <c r="K862">
        <v>0</v>
      </c>
      <c r="L862" t="s">
        <v>158</v>
      </c>
      <c r="M862">
        <v>0</v>
      </c>
      <c r="N862">
        <v>0</v>
      </c>
      <c r="O862" t="s">
        <v>199</v>
      </c>
      <c r="S862" t="s">
        <v>200</v>
      </c>
      <c r="T862" t="s">
        <v>201</v>
      </c>
    </row>
    <row r="863" spans="1:20" x14ac:dyDescent="0.25">
      <c r="A863" s="7">
        <v>45048</v>
      </c>
      <c r="B863" s="84">
        <v>0.95909722222222227</v>
      </c>
      <c r="C863" t="s">
        <v>192</v>
      </c>
      <c r="D863" t="s">
        <v>121</v>
      </c>
      <c r="E863">
        <v>764.4</v>
      </c>
      <c r="I863">
        <v>0</v>
      </c>
      <c r="J863">
        <v>528.21418559000006</v>
      </c>
      <c r="K863">
        <v>0</v>
      </c>
      <c r="L863" t="s">
        <v>121</v>
      </c>
      <c r="M863">
        <v>0</v>
      </c>
      <c r="N863">
        <v>0</v>
      </c>
      <c r="O863" t="s">
        <v>202</v>
      </c>
      <c r="S863" t="s">
        <v>203</v>
      </c>
      <c r="T863" t="s">
        <v>204</v>
      </c>
    </row>
    <row r="864" spans="1:20" x14ac:dyDescent="0.25">
      <c r="A864" s="7">
        <v>45048</v>
      </c>
      <c r="B864" s="84">
        <v>0.96256944444444448</v>
      </c>
      <c r="C864" t="s">
        <v>192</v>
      </c>
      <c r="D864" t="s">
        <v>205</v>
      </c>
      <c r="E864">
        <v>1308.26</v>
      </c>
      <c r="I864">
        <v>0</v>
      </c>
      <c r="J864">
        <v>180.32165570999999</v>
      </c>
      <c r="K864">
        <v>0</v>
      </c>
      <c r="L864" t="s">
        <v>205</v>
      </c>
      <c r="M864">
        <v>0</v>
      </c>
      <c r="N864">
        <v>0</v>
      </c>
      <c r="O864" t="s">
        <v>206</v>
      </c>
      <c r="S864" t="s">
        <v>207</v>
      </c>
      <c r="T864" t="s">
        <v>208</v>
      </c>
    </row>
    <row r="865" spans="1:21" x14ac:dyDescent="0.25">
      <c r="C865" t="s">
        <v>209</v>
      </c>
      <c r="I865">
        <v>370.90028317999997</v>
      </c>
      <c r="M865">
        <v>33.69</v>
      </c>
      <c r="N865">
        <v>337.19</v>
      </c>
    </row>
    <row r="867" spans="1:21" x14ac:dyDescent="0.25">
      <c r="A867" t="s">
        <v>210</v>
      </c>
    </row>
    <row r="868" spans="1:21" x14ac:dyDescent="0.25">
      <c r="A868" t="s">
        <v>132</v>
      </c>
      <c r="B868" t="s">
        <v>133</v>
      </c>
      <c r="C868" t="s">
        <v>134</v>
      </c>
      <c r="D868" t="s">
        <v>135</v>
      </c>
      <c r="E868" t="s">
        <v>136</v>
      </c>
      <c r="F868" t="s">
        <v>137</v>
      </c>
      <c r="G868" t="s">
        <v>138</v>
      </c>
      <c r="H868" t="s">
        <v>139</v>
      </c>
      <c r="I868" t="s">
        <v>140</v>
      </c>
      <c r="J868" t="s">
        <v>141</v>
      </c>
      <c r="K868" t="s">
        <v>142</v>
      </c>
      <c r="L868" t="s">
        <v>143</v>
      </c>
      <c r="M868" t="s">
        <v>144</v>
      </c>
      <c r="N868" t="s">
        <v>145</v>
      </c>
      <c r="O868" t="s">
        <v>146</v>
      </c>
      <c r="P868" t="s">
        <v>147</v>
      </c>
      <c r="Q868" t="s">
        <v>148</v>
      </c>
      <c r="R868" t="s">
        <v>149</v>
      </c>
      <c r="S868" t="s">
        <v>150</v>
      </c>
      <c r="T868" t="s">
        <v>151</v>
      </c>
      <c r="U868" t="s">
        <v>152</v>
      </c>
    </row>
    <row r="869" spans="1:21" x14ac:dyDescent="0.25">
      <c r="A869" s="7">
        <v>44468</v>
      </c>
      <c r="B869" s="84">
        <v>0.40047453703703706</v>
      </c>
      <c r="C869" t="s">
        <v>192</v>
      </c>
      <c r="D869" t="s">
        <v>154</v>
      </c>
      <c r="E869">
        <v>20000</v>
      </c>
      <c r="I869">
        <v>0</v>
      </c>
      <c r="J869">
        <v>20000</v>
      </c>
      <c r="K869">
        <v>0</v>
      </c>
      <c r="L869" t="s">
        <v>154</v>
      </c>
      <c r="M869">
        <v>0</v>
      </c>
      <c r="N869">
        <v>0</v>
      </c>
      <c r="O869" t="s">
        <v>211</v>
      </c>
      <c r="R869" t="s">
        <v>212</v>
      </c>
      <c r="S869" t="s">
        <v>213</v>
      </c>
      <c r="T869" t="s">
        <v>214</v>
      </c>
    </row>
    <row r="870" spans="1:21" x14ac:dyDescent="0.25">
      <c r="A870" s="7">
        <v>44486</v>
      </c>
      <c r="B870" s="84">
        <v>0.8830324074074074</v>
      </c>
      <c r="C870" t="s">
        <v>192</v>
      </c>
      <c r="D870" t="s">
        <v>154</v>
      </c>
      <c r="E870">
        <v>20000</v>
      </c>
      <c r="I870">
        <v>0</v>
      </c>
      <c r="J870">
        <v>20000</v>
      </c>
      <c r="K870">
        <v>0</v>
      </c>
      <c r="L870" t="s">
        <v>154</v>
      </c>
      <c r="M870">
        <v>0</v>
      </c>
      <c r="N870">
        <v>0</v>
      </c>
      <c r="O870" t="s">
        <v>211</v>
      </c>
      <c r="R870" t="s">
        <v>212</v>
      </c>
      <c r="S870" t="s">
        <v>215</v>
      </c>
      <c r="T870" t="s">
        <v>216</v>
      </c>
    </row>
    <row r="871" spans="1:21" x14ac:dyDescent="0.25">
      <c r="A871" s="7">
        <v>44560</v>
      </c>
      <c r="B871" s="84">
        <v>0.79690972222222223</v>
      </c>
      <c r="C871" t="s">
        <v>192</v>
      </c>
      <c r="D871" t="s">
        <v>154</v>
      </c>
      <c r="E871">
        <v>20000</v>
      </c>
      <c r="I871">
        <v>0</v>
      </c>
      <c r="J871">
        <v>20000</v>
      </c>
      <c r="K871">
        <v>0</v>
      </c>
      <c r="L871" t="s">
        <v>154</v>
      </c>
      <c r="M871">
        <v>0</v>
      </c>
      <c r="N871">
        <v>0</v>
      </c>
      <c r="O871" t="s">
        <v>211</v>
      </c>
      <c r="R871" t="s">
        <v>212</v>
      </c>
      <c r="S871" t="s">
        <v>217</v>
      </c>
      <c r="T871" t="s">
        <v>218</v>
      </c>
    </row>
    <row r="872" spans="1:21" x14ac:dyDescent="0.25">
      <c r="C872" t="s">
        <v>209</v>
      </c>
      <c r="I872">
        <v>0</v>
      </c>
      <c r="M872">
        <v>0</v>
      </c>
      <c r="N872">
        <v>0</v>
      </c>
    </row>
    <row r="874" spans="1:21" x14ac:dyDescent="0.25">
      <c r="A874" t="s">
        <v>219</v>
      </c>
    </row>
    <row r="875" spans="1:21" x14ac:dyDescent="0.25">
      <c r="C875" t="s">
        <v>220</v>
      </c>
    </row>
    <row r="877" spans="1:21" x14ac:dyDescent="0.25">
      <c r="A877" t="s">
        <v>221</v>
      </c>
    </row>
    <row r="878" spans="1:21" x14ac:dyDescent="0.25">
      <c r="C878" t="s">
        <v>220</v>
      </c>
    </row>
    <row r="880" spans="1:21" x14ac:dyDescent="0.25">
      <c r="A880" t="s">
        <v>222</v>
      </c>
    </row>
    <row r="881" spans="1:10" x14ac:dyDescent="0.25">
      <c r="A881" s="7">
        <v>45050</v>
      </c>
      <c r="B881" s="84">
        <v>0.99165509259259255</v>
      </c>
      <c r="C881" t="s">
        <v>223</v>
      </c>
      <c r="D881" t="s">
        <v>156</v>
      </c>
      <c r="E881">
        <v>4.3408552399999998</v>
      </c>
      <c r="J881">
        <v>12361.17553194</v>
      </c>
    </row>
    <row r="882" spans="1:10" x14ac:dyDescent="0.25">
      <c r="A882" s="7">
        <v>45050</v>
      </c>
      <c r="B882" s="84">
        <v>0.99165509259259255</v>
      </c>
      <c r="C882" t="s">
        <v>223</v>
      </c>
      <c r="D882" t="s">
        <v>128</v>
      </c>
      <c r="E882">
        <v>0.35787620999999997</v>
      </c>
      <c r="J882">
        <v>15596.8542941</v>
      </c>
    </row>
    <row r="883" spans="1:10" x14ac:dyDescent="0.25">
      <c r="A883" s="7">
        <v>45050</v>
      </c>
      <c r="B883" s="84">
        <v>0.99165509259259255</v>
      </c>
      <c r="C883" t="s">
        <v>223</v>
      </c>
      <c r="D883" t="s">
        <v>121</v>
      </c>
      <c r="E883">
        <v>1632.37557507</v>
      </c>
      <c r="J883">
        <v>1124.4738211900001</v>
      </c>
    </row>
    <row r="884" spans="1:10" x14ac:dyDescent="0.25">
      <c r="A884" s="7">
        <v>45050</v>
      </c>
      <c r="B884" s="84">
        <v>0.99165509259259255</v>
      </c>
      <c r="C884" t="s">
        <v>223</v>
      </c>
      <c r="D884" t="s">
        <v>168</v>
      </c>
      <c r="E884">
        <v>2040.1864223699999</v>
      </c>
      <c r="J884">
        <v>1201.6481633000001</v>
      </c>
    </row>
    <row r="885" spans="1:10" x14ac:dyDescent="0.25">
      <c r="A885" s="7">
        <v>45050</v>
      </c>
      <c r="B885" s="84">
        <v>0.99165509259259255</v>
      </c>
      <c r="C885" t="s">
        <v>223</v>
      </c>
      <c r="D885" t="s">
        <v>205</v>
      </c>
      <c r="E885">
        <v>1308.26</v>
      </c>
      <c r="J885">
        <v>182.89437427999999</v>
      </c>
    </row>
    <row r="886" spans="1:10" x14ac:dyDescent="0.25">
      <c r="A886" s="7">
        <v>45050</v>
      </c>
      <c r="B886" s="84">
        <v>0.99165509259259255</v>
      </c>
      <c r="C886" t="s">
        <v>223</v>
      </c>
      <c r="D886" t="s">
        <v>158</v>
      </c>
      <c r="E886">
        <v>319.20407753000001</v>
      </c>
      <c r="J886">
        <v>2739.2781438799998</v>
      </c>
    </row>
    <row r="887" spans="1:10" x14ac:dyDescent="0.25">
      <c r="A887" s="7">
        <v>45050</v>
      </c>
      <c r="B887" s="84">
        <v>0.99165509259259255</v>
      </c>
      <c r="C887" t="s">
        <v>223</v>
      </c>
      <c r="D887" t="s">
        <v>115</v>
      </c>
      <c r="E887">
        <v>497.59015835999998</v>
      </c>
      <c r="J887">
        <v>256.39075446999999</v>
      </c>
    </row>
    <row r="888" spans="1:10" x14ac:dyDescent="0.25">
      <c r="A888" s="7">
        <v>45050</v>
      </c>
      <c r="B888" s="84">
        <v>0.99165509259259255</v>
      </c>
      <c r="C888" t="s">
        <v>223</v>
      </c>
      <c r="D888" t="s">
        <v>176</v>
      </c>
      <c r="E888">
        <v>199.74778671999999</v>
      </c>
      <c r="J888">
        <v>237.75745723</v>
      </c>
    </row>
    <row r="889" spans="1:10" x14ac:dyDescent="0.25">
      <c r="A889" s="7">
        <v>45050</v>
      </c>
      <c r="B889" s="84">
        <v>0.99165509259259255</v>
      </c>
      <c r="C889" t="s">
        <v>223</v>
      </c>
      <c r="D889" t="s">
        <v>174</v>
      </c>
      <c r="E889">
        <v>2513.7565149699999</v>
      </c>
      <c r="J889">
        <v>413.57308346000002</v>
      </c>
    </row>
    <row r="890" spans="1:10" x14ac:dyDescent="0.25">
      <c r="A890" s="7">
        <v>45050</v>
      </c>
      <c r="B890" s="84">
        <v>0.99165509259259255</v>
      </c>
      <c r="C890" t="s">
        <v>223</v>
      </c>
      <c r="D890" t="s">
        <v>181</v>
      </c>
      <c r="E890">
        <v>49475.019548470002</v>
      </c>
      <c r="J890">
        <v>127.49645460000001</v>
      </c>
    </row>
    <row r="891" spans="1:10" x14ac:dyDescent="0.25">
      <c r="A891" s="7">
        <v>45050</v>
      </c>
      <c r="B891" s="84">
        <v>0.99165509259259255</v>
      </c>
      <c r="C891" t="s">
        <v>223</v>
      </c>
      <c r="D891" t="s">
        <v>172</v>
      </c>
      <c r="E891">
        <v>49.74398609</v>
      </c>
      <c r="J891">
        <v>76.819517779999998</v>
      </c>
    </row>
    <row r="892" spans="1:10" x14ac:dyDescent="0.25">
      <c r="A892" s="7">
        <v>45050</v>
      </c>
      <c r="B892" s="84">
        <v>0.99165509259259255</v>
      </c>
      <c r="C892" t="s">
        <v>223</v>
      </c>
      <c r="D892" t="s">
        <v>160</v>
      </c>
      <c r="E892">
        <v>143.93800879</v>
      </c>
      <c r="J892">
        <v>249.59147960999999</v>
      </c>
    </row>
    <row r="894" spans="1:10" x14ac:dyDescent="0.25">
      <c r="A894" t="s">
        <v>224</v>
      </c>
    </row>
    <row r="895" spans="1:10" x14ac:dyDescent="0.25">
      <c r="C895" t="s">
        <v>220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BTA8801</vt:lpstr>
      <vt:lpstr>DIA8828&amp;1192</vt:lpstr>
      <vt:lpstr>Dividend</vt:lpstr>
      <vt:lpstr>Shares and crypto Bought </vt:lpstr>
      <vt:lpstr>Capital gain FY22</vt:lpstr>
      <vt:lpstr>Member&amp; MV </vt:lpstr>
      <vt:lpstr>Crypto acc 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Sasa Chen</dc:creator>
  <cp:lastModifiedBy>Bak Joel</cp:lastModifiedBy>
  <dcterms:created xsi:type="dcterms:W3CDTF">2015-08-11T00:39:11Z</dcterms:created>
  <dcterms:modified xsi:type="dcterms:W3CDTF">2023-05-10T05:31:03Z</dcterms:modified>
</cp:coreProperties>
</file>