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8. Income\Dividends\"/>
    </mc:Choice>
  </mc:AlternateContent>
  <xr:revisionPtr revIDLastSave="0" documentId="13_ncr:1_{8EBA6645-3893-4EA3-9D79-3A717ED916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15" i="1"/>
  <c r="G15" i="1"/>
  <c r="E7" i="1"/>
  <c r="E11" i="1"/>
  <c r="D11" i="1"/>
  <c r="C11" i="1"/>
  <c r="B8" i="1"/>
  <c r="B11" i="1" s="1"/>
  <c r="B12" i="1" s="1"/>
  <c r="B7" i="1"/>
  <c r="C12" i="1"/>
  <c r="D23" i="1"/>
  <c r="C23" i="1"/>
  <c r="H8" i="1"/>
  <c r="D21" i="1"/>
  <c r="D7" i="1"/>
  <c r="C7" i="1"/>
  <c r="E12" i="1" l="1"/>
  <c r="D12" i="1"/>
</calcChain>
</file>

<file path=xl/sharedStrings.xml><?xml version="1.0" encoding="utf-8"?>
<sst xmlns="http://schemas.openxmlformats.org/spreadsheetml/2006/main" count="25" uniqueCount="25">
  <si>
    <t>BT Wrap</t>
  </si>
  <si>
    <t>Unfranked</t>
  </si>
  <si>
    <t>Franked</t>
  </si>
  <si>
    <t>Variance</t>
  </si>
  <si>
    <t>Panorama</t>
  </si>
  <si>
    <t>Per BGL</t>
  </si>
  <si>
    <t>Variance Represents</t>
  </si>
  <si>
    <t xml:space="preserve"> + ANZ </t>
  </si>
  <si>
    <t>AFI Dividend Deduction</t>
  </si>
  <si>
    <t>Deduction based on 51.023% of the dividend</t>
  </si>
  <si>
    <t>Sept 2020 Div</t>
  </si>
  <si>
    <t>Super Fund allowable amt is 1/3</t>
  </si>
  <si>
    <t>This matches BT Statement</t>
  </si>
  <si>
    <t>Calculation of Deduction %</t>
  </si>
  <si>
    <t xml:space="preserve">Used another clients AFI September statement as reference </t>
  </si>
  <si>
    <t>Dividend</t>
  </si>
  <si>
    <t>Attributable part</t>
  </si>
  <si>
    <t>Reconciliation of Dividend Income</t>
  </si>
  <si>
    <t>Imputation Cr</t>
  </si>
  <si>
    <t>Foreign</t>
  </si>
  <si>
    <t>Barrack Gold dividends</t>
  </si>
  <si>
    <t>no dividend statements are available, but dividends appear to be as</t>
  </si>
  <si>
    <t>expected based on publicly available info</t>
  </si>
  <si>
    <t>+ Barrack Gold</t>
  </si>
  <si>
    <t>Tax Deduction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</si>
</sst>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43" fontId="0" fillId="0" borderId="1" xfId="0" applyNumberFormat="1" applyBorder="1"/>
    <xf numFmtId="0" fontId="2" fillId="0" borderId="0" xfId="0" applyFont="1"/>
    <xf numFmtId="43" fontId="2" fillId="0" borderId="0" xfId="1" applyFont="1"/>
    <xf numFmtId="43" fontId="3" fillId="0" borderId="0" xfId="1" applyFont="1" applyAlignment="1">
      <alignment horizontal="center"/>
    </xf>
    <xf numFmtId="0" fontId="0" fillId="0" borderId="0" xfId="0" quotePrefix="1"/>
    <xf numFmtId="43" fontId="0" fillId="0" borderId="2" xfId="1" applyFont="1" applyBorder="1"/>
    <xf numFmtId="43" fontId="2" fillId="0" borderId="3" xfId="1" applyFont="1" applyBorder="1"/>
    <xf numFmtId="43" fontId="0" fillId="0" borderId="0" xfId="1" applyFont="1" applyBorder="1"/>
    <xf numFmtId="43" fontId="0" fillId="0" borderId="3" xfId="1" applyFont="1" applyBorder="1"/>
    <xf numFmtId="10" fontId="0" fillId="0" borderId="0" xfId="1" applyNumberFormat="1" applyFont="1"/>
    <xf numFmtId="10" fontId="0" fillId="0" borderId="0" xfId="0" applyNumberFormat="1"/>
    <xf numFmtId="2" fontId="2" fillId="0" borderId="0" xfId="0" applyNumberFormat="1" applyFont="1"/>
    <xf numFmtId="0" fontId="4" fillId="0" borderId="0" xfId="0" applyFont="1"/>
    <xf numFmtId="0" fontId="5" fillId="0" borderId="0" xfId="0" applyFont="1"/>
    <xf numFmtId="43" fontId="5" fillId="0" borderId="0" xfId="1" applyFont="1"/>
    <xf numFmtId="43" fontId="3" fillId="0" borderId="0" xfId="1" applyFont="1" applyAlignment="1">
      <alignment horizontal="left"/>
    </xf>
    <xf numFmtId="164" fontId="0" fillId="2" borderId="0" xfId="2" applyNumberFormat="1" applyFont="1" applyFill="1"/>
    <xf numFmtId="43" fontId="3" fillId="0" borderId="0" xfId="1" applyFont="1"/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43" fontId="2" fillId="0" borderId="0" xfId="0" applyNumberFormat="1" applyFont="1"/>
    <xf numFmtId="10" fontId="2" fillId="0" borderId="0" xfId="0" applyNumberFormat="1" applyFont="1"/>
    <xf numFmtId="1" fontId="2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25</xdr:row>
      <xdr:rowOff>50429</xdr:rowOff>
    </xdr:from>
    <xdr:to>
      <xdr:col>7</xdr:col>
      <xdr:colOff>266700</xdr:colOff>
      <xdr:row>34</xdr:row>
      <xdr:rowOff>37843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D1B585-F618-49A7-A453-E96AADBE8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860429"/>
          <a:ext cx="8801100" cy="1701914"/>
        </a:xfrm>
        <a:prstGeom prst="rect">
          <a:avLst/>
        </a:prstGeom>
      </xdr:spPr>
    </xdr:pic>
    <xdr:clientData/>
  </xdr:twoCellAnchor>
  <xdr:twoCellAnchor editAs="oneCell">
    <xdr:from>
      <xdr:col>11</xdr:col>
      <xdr:colOff>419100</xdr:colOff>
      <xdr:row>1</xdr:row>
      <xdr:rowOff>144417</xdr:rowOff>
    </xdr:from>
    <xdr:to>
      <xdr:col>22</xdr:col>
      <xdr:colOff>494020</xdr:colOff>
      <xdr:row>18</xdr:row>
      <xdr:rowOff>47032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016D48A-E2D3-4FE3-AFA0-2513B5C3E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20350" y="334917"/>
          <a:ext cx="6780520" cy="3141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>
      <selection activeCell="I21" sqref="I21"/>
    </sheetView>
  </sheetViews>
  <sheetFormatPr defaultRowHeight="15" x14ac:dyDescent="0.25"/>
  <cols>
    <col min="1" max="1" width="21.7109375" customWidth="1"/>
    <col min="2" max="2" width="15.7109375" customWidth="1"/>
    <col min="3" max="6" width="18.85546875" customWidth="1"/>
    <col min="7" max="7" width="16.28515625" customWidth="1"/>
  </cols>
  <sheetData>
    <row r="1" spans="1:10" x14ac:dyDescent="0.25">
      <c r="C1" s="1"/>
      <c r="D1" s="1"/>
      <c r="E1" s="1"/>
      <c r="F1" s="1"/>
    </row>
    <row r="2" spans="1:10" x14ac:dyDescent="0.25">
      <c r="A2" s="21" t="s">
        <v>17</v>
      </c>
      <c r="B2" s="21"/>
      <c r="C2" s="21"/>
      <c r="D2" s="21"/>
      <c r="E2" s="21"/>
      <c r="F2" s="1"/>
    </row>
    <row r="3" spans="1:10" x14ac:dyDescent="0.25">
      <c r="C3" s="1"/>
      <c r="D3" s="1"/>
      <c r="E3" s="1"/>
      <c r="F3" s="1"/>
    </row>
    <row r="4" spans="1:10" x14ac:dyDescent="0.25">
      <c r="B4" s="20" t="s">
        <v>19</v>
      </c>
      <c r="C4" s="5" t="s">
        <v>1</v>
      </c>
      <c r="D4" s="5" t="s">
        <v>2</v>
      </c>
      <c r="E4" s="5" t="s">
        <v>18</v>
      </c>
      <c r="F4" s="19"/>
      <c r="G4" s="17" t="s">
        <v>13</v>
      </c>
    </row>
    <row r="5" spans="1:10" x14ac:dyDescent="0.25">
      <c r="A5" t="s">
        <v>0</v>
      </c>
      <c r="B5" s="1">
        <v>1989.21</v>
      </c>
      <c r="C5" s="1">
        <v>1286.33</v>
      </c>
      <c r="D5" s="1">
        <v>25386.5</v>
      </c>
      <c r="E5" s="1">
        <v>10998.99</v>
      </c>
      <c r="F5" s="1"/>
      <c r="G5" t="s">
        <v>14</v>
      </c>
    </row>
    <row r="6" spans="1:10" x14ac:dyDescent="0.25">
      <c r="A6" t="s">
        <v>4</v>
      </c>
      <c r="B6" s="1">
        <v>629.75</v>
      </c>
      <c r="C6" s="1">
        <v>0</v>
      </c>
      <c r="D6" s="1">
        <v>3020.51</v>
      </c>
      <c r="E6" s="1">
        <v>1294.51</v>
      </c>
      <c r="F6" s="1"/>
      <c r="G6" t="s">
        <v>15</v>
      </c>
      <c r="H6" s="1">
        <v>165.2</v>
      </c>
    </row>
    <row r="7" spans="1:10" x14ac:dyDescent="0.25">
      <c r="B7" s="2">
        <f>B5+B6</f>
        <v>2618.96</v>
      </c>
      <c r="C7" s="2">
        <f>C5+C6</f>
        <v>1286.33</v>
      </c>
      <c r="D7" s="2">
        <f>D5+D6</f>
        <v>28407.010000000002</v>
      </c>
      <c r="E7" s="2">
        <f>E5+E6</f>
        <v>12293.5</v>
      </c>
      <c r="F7" s="1"/>
      <c r="G7" t="s">
        <v>16</v>
      </c>
      <c r="H7">
        <v>84.29</v>
      </c>
    </row>
    <row r="8" spans="1:10" x14ac:dyDescent="0.25">
      <c r="A8" t="s">
        <v>5</v>
      </c>
      <c r="B8" s="7">
        <f>2618.96</f>
        <v>2618.96</v>
      </c>
      <c r="C8" s="7">
        <v>1286.33</v>
      </c>
      <c r="D8" s="7">
        <v>26739.55</v>
      </c>
      <c r="E8" s="7">
        <v>11459.84</v>
      </c>
      <c r="H8" s="18">
        <f>+H7/H6</f>
        <v>0.51023002421307517</v>
      </c>
    </row>
    <row r="9" spans="1:10" x14ac:dyDescent="0.25">
      <c r="A9" s="6" t="s">
        <v>7</v>
      </c>
      <c r="B9" s="9">
        <v>0</v>
      </c>
      <c r="C9" s="9">
        <v>0</v>
      </c>
      <c r="D9" s="9">
        <v>1945.2</v>
      </c>
      <c r="E9" s="9">
        <v>833.66</v>
      </c>
    </row>
    <row r="10" spans="1:10" x14ac:dyDescent="0.25">
      <c r="A10" s="6" t="s">
        <v>23</v>
      </c>
      <c r="B10" s="10">
        <v>335.93</v>
      </c>
      <c r="C10" s="10">
        <v>0</v>
      </c>
      <c r="D10" s="10">
        <v>0</v>
      </c>
      <c r="E10" s="10">
        <v>0</v>
      </c>
    </row>
    <row r="11" spans="1:10" x14ac:dyDescent="0.25">
      <c r="A11" s="6"/>
      <c r="B11" s="9">
        <f>SUM(B8:B10)</f>
        <v>2954.89</v>
      </c>
      <c r="C11" s="9">
        <f>SUM(C8:C10)</f>
        <v>1286.33</v>
      </c>
      <c r="D11" s="9">
        <f>SUM(D8:D10)</f>
        <v>28684.75</v>
      </c>
      <c r="E11" s="9">
        <f>SUM(E8:E10)</f>
        <v>12293.5</v>
      </c>
    </row>
    <row r="12" spans="1:10" x14ac:dyDescent="0.25">
      <c r="A12" s="3" t="s">
        <v>3</v>
      </c>
      <c r="B12" s="8">
        <f t="shared" ref="B12:E12" si="0">B11-B7</f>
        <v>335.92999999999984</v>
      </c>
      <c r="C12" s="8">
        <f>C11-C7</f>
        <v>0</v>
      </c>
      <c r="D12" s="8">
        <f t="shared" si="0"/>
        <v>277.73999999999796</v>
      </c>
      <c r="E12" s="8">
        <f t="shared" si="0"/>
        <v>0</v>
      </c>
    </row>
    <row r="13" spans="1:10" x14ac:dyDescent="0.25">
      <c r="B13" s="1"/>
      <c r="C13" s="1"/>
      <c r="D13" s="1"/>
      <c r="E13" s="1"/>
    </row>
    <row r="14" spans="1:10" x14ac:dyDescent="0.25">
      <c r="A14" s="14" t="s">
        <v>6</v>
      </c>
      <c r="B14" s="14"/>
      <c r="C14" s="4"/>
      <c r="D14" s="4"/>
      <c r="E14" s="4"/>
      <c r="G14" s="3" t="s">
        <v>24</v>
      </c>
      <c r="H14" s="3"/>
      <c r="I14" s="3"/>
      <c r="J14" s="3"/>
    </row>
    <row r="15" spans="1:10" x14ac:dyDescent="0.25">
      <c r="A15" s="15" t="s">
        <v>20</v>
      </c>
      <c r="B15" s="15">
        <v>335.93</v>
      </c>
      <c r="C15" s="16" t="s">
        <v>21</v>
      </c>
      <c r="D15" s="4"/>
      <c r="E15" s="4"/>
      <c r="G15" s="22">
        <f>D12</f>
        <v>277.73999999999796</v>
      </c>
      <c r="H15" s="23">
        <v>0.80979000000000001</v>
      </c>
      <c r="I15" s="24">
        <f>+G15*H15</f>
        <v>224.91107459999836</v>
      </c>
      <c r="J15" s="3"/>
    </row>
    <row r="16" spans="1:10" x14ac:dyDescent="0.25">
      <c r="A16" s="14"/>
      <c r="B16" s="14"/>
      <c r="C16" s="16" t="s">
        <v>22</v>
      </c>
      <c r="D16" s="4"/>
      <c r="E16" s="4"/>
      <c r="G16" s="3"/>
      <c r="H16" s="3"/>
      <c r="I16" s="24">
        <f>+G15-I15</f>
        <v>52.828925399999605</v>
      </c>
      <c r="J16" s="3"/>
    </row>
    <row r="17" spans="1:10" x14ac:dyDescent="0.25">
      <c r="A17" s="14"/>
      <c r="B17" s="14"/>
      <c r="C17" s="4"/>
      <c r="D17" s="4"/>
      <c r="E17" s="4"/>
      <c r="G17" s="3"/>
      <c r="H17" s="3"/>
      <c r="I17" s="24"/>
      <c r="J17" s="3"/>
    </row>
    <row r="18" spans="1:10" x14ac:dyDescent="0.25">
      <c r="A18" s="14"/>
      <c r="B18" s="14"/>
      <c r="C18" s="4"/>
      <c r="D18" s="4"/>
      <c r="E18" s="4"/>
    </row>
    <row r="19" spans="1:10" x14ac:dyDescent="0.25">
      <c r="A19" s="15" t="s">
        <v>8</v>
      </c>
      <c r="B19" s="15"/>
      <c r="C19" s="16" t="s">
        <v>9</v>
      </c>
      <c r="D19" s="4"/>
      <c r="E19" s="4"/>
    </row>
    <row r="20" spans="1:10" x14ac:dyDescent="0.25">
      <c r="C20" s="1" t="s">
        <v>10</v>
      </c>
      <c r="D20" s="1">
        <v>1633.1</v>
      </c>
      <c r="E20" s="1"/>
    </row>
    <row r="21" spans="1:10" x14ac:dyDescent="0.25">
      <c r="C21" s="11">
        <v>0.51022999999999996</v>
      </c>
      <c r="D21" s="10">
        <f>+D20*C21</f>
        <v>833.2566129999999</v>
      </c>
      <c r="E21" s="1"/>
    </row>
    <row r="22" spans="1:10" x14ac:dyDescent="0.25">
      <c r="C22" t="s">
        <v>11</v>
      </c>
    </row>
    <row r="23" spans="1:10" x14ac:dyDescent="0.25">
      <c r="C23" s="12">
        <f>(1/3)*1</f>
        <v>0.33333333333333331</v>
      </c>
      <c r="D23" s="13">
        <f>+D21*C23</f>
        <v>277.75220433333328</v>
      </c>
      <c r="E23" t="s">
        <v>12</v>
      </c>
    </row>
  </sheetData>
  <mergeCells count="1">
    <mergeCell ref="A2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 Morse</dc:creator>
  <cp:lastModifiedBy>Cate Morse</cp:lastModifiedBy>
  <dcterms:created xsi:type="dcterms:W3CDTF">2015-06-05T18:17:20Z</dcterms:created>
  <dcterms:modified xsi:type="dcterms:W3CDTF">2021-10-21T04:21:07Z</dcterms:modified>
</cp:coreProperties>
</file>