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y\Clients\Clients 2018 - 2020\Clients 2018 - 2020\Cosention - SMSF 2\2019\"/>
    </mc:Choice>
  </mc:AlternateContent>
  <xr:revisionPtr revIDLastSave="0" documentId="13_ncr:1_{A4520EBF-CE1E-48D9-A114-0AE22616E7AE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1" l="1"/>
  <c r="B26" i="1"/>
  <c r="E18" i="1"/>
  <c r="F18" i="1"/>
  <c r="D18" i="1"/>
  <c r="C18" i="1"/>
  <c r="B17" i="1"/>
  <c r="D41" i="1"/>
  <c r="E41" i="1"/>
  <c r="F41" i="1"/>
  <c r="C41" i="1"/>
  <c r="D44" i="1"/>
  <c r="E44" i="1"/>
  <c r="F44" i="1"/>
  <c r="C44" i="1"/>
  <c r="D35" i="1"/>
  <c r="E35" i="1"/>
  <c r="F35" i="1"/>
  <c r="C35" i="1"/>
  <c r="D16" i="1" l="1"/>
  <c r="E16" i="1"/>
  <c r="F16" i="1"/>
  <c r="G16" i="1"/>
  <c r="C16" i="1"/>
  <c r="B16" i="1" l="1"/>
  <c r="B11" i="1"/>
  <c r="B10" i="1"/>
  <c r="B45" i="1" l="1"/>
  <c r="F37" i="1"/>
  <c r="F47" i="1" l="1"/>
  <c r="B41" i="1"/>
  <c r="B40" i="1" s="1"/>
  <c r="B25" i="1"/>
  <c r="B15" i="1"/>
  <c r="B36" i="1"/>
  <c r="E37" i="1" l="1"/>
  <c r="D37" i="1"/>
  <c r="C37" i="1"/>
  <c r="E47" i="1" l="1"/>
  <c r="C40" i="1"/>
  <c r="C27" i="1" s="1"/>
  <c r="C28" i="1" s="1"/>
  <c r="D25" i="1"/>
  <c r="D47" i="1"/>
  <c r="C25" i="1"/>
  <c r="F25" i="1" s="1"/>
  <c r="E40" i="1"/>
  <c r="E27" i="1" s="1"/>
  <c r="E28" i="1" s="1"/>
  <c r="F40" i="1"/>
  <c r="E25" i="1"/>
  <c r="D40" i="1"/>
  <c r="D27" i="1" s="1"/>
  <c r="D28" i="1" s="1"/>
  <c r="F27" i="1" l="1"/>
  <c r="F28" i="1" s="1"/>
  <c r="B28" i="1" s="1"/>
  <c r="C47" i="1"/>
  <c r="B46" i="1"/>
  <c r="B47" i="1" s="1"/>
  <c r="F13" i="1"/>
  <c r="C13" i="1"/>
  <c r="D13" i="1"/>
  <c r="E13" i="1"/>
  <c r="G13" i="1"/>
  <c r="H14" i="1" l="1"/>
  <c r="B13" i="1"/>
  <c r="B31" i="1" l="1"/>
  <c r="G14" i="1"/>
  <c r="F14" i="1"/>
  <c r="F31" i="1" s="1"/>
  <c r="F32" i="1" s="1"/>
  <c r="D14" i="1"/>
  <c r="D31" i="1" s="1"/>
  <c r="D32" i="1" s="1"/>
  <c r="C14" i="1"/>
  <c r="C31" i="1" s="1"/>
  <c r="C32" i="1" s="1"/>
  <c r="E14" i="1"/>
  <c r="E31" i="1" s="1"/>
  <c r="E32" i="1" s="1"/>
</calcChain>
</file>

<file path=xl/sharedStrings.xml><?xml version="1.0" encoding="utf-8"?>
<sst xmlns="http://schemas.openxmlformats.org/spreadsheetml/2006/main" count="38" uniqueCount="36">
  <si>
    <t>Interest Earned</t>
  </si>
  <si>
    <t>TOTAL</t>
  </si>
  <si>
    <t>INCOME SPLIT FOR THE YEAR</t>
  </si>
  <si>
    <t>Employer Contributions</t>
  </si>
  <si>
    <t>%</t>
  </si>
  <si>
    <t>Accy</t>
  </si>
  <si>
    <t>Audit</t>
  </si>
  <si>
    <t>Filing</t>
  </si>
  <si>
    <t>Tax on earnings</t>
  </si>
  <si>
    <t>Interest received</t>
  </si>
  <si>
    <t>opertg acct</t>
  </si>
  <si>
    <t>Total Exp</t>
  </si>
  <si>
    <t>Tax</t>
  </si>
  <si>
    <t>Op account Allocated</t>
  </si>
  <si>
    <t>Bank</t>
  </si>
  <si>
    <t>Tax on contributions</t>
  </si>
  <si>
    <t>CASH BALANCES FOR EACH MEMBER</t>
  </si>
  <si>
    <t>Operating</t>
  </si>
  <si>
    <t>Operating Account split</t>
  </si>
  <si>
    <t>Totals</t>
  </si>
  <si>
    <t>INPUT THIS FIGURE</t>
  </si>
  <si>
    <t>NET PROFIT AND DISTRIBUTION TO MEMBERS</t>
  </si>
  <si>
    <t>Y.E. 30 June 2019</t>
  </si>
  <si>
    <t>Employer Contributions ROUNDED</t>
  </si>
  <si>
    <t>Profit allocated to member ON TAX RETURN</t>
  </si>
  <si>
    <t>The Cosentino2 Superfund</t>
  </si>
  <si>
    <t>Robert</t>
  </si>
  <si>
    <t>Selina</t>
  </si>
  <si>
    <t>Marcus</t>
  </si>
  <si>
    <t>Spare</t>
  </si>
  <si>
    <t>Taxcharge total (Tax Expense ="-")</t>
  </si>
  <si>
    <t xml:space="preserve">Opening loan balances/Roll over </t>
  </si>
  <si>
    <t>Taxable Income</t>
  </si>
  <si>
    <t>Roll overs</t>
  </si>
  <si>
    <t>Expenses Show as a"-")</t>
  </si>
  <si>
    <t>Mkt Value movements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</si>
</sst>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43" fontId="3" fillId="0" borderId="0" xfId="1" applyFont="1"/>
    <xf numFmtId="164" fontId="0" fillId="0" borderId="0" xfId="2" applyNumberFormat="1" applyFont="1"/>
    <xf numFmtId="43" fontId="0" fillId="0" borderId="0" xfId="1" applyFont="1" applyBorder="1"/>
    <xf numFmtId="43" fontId="0" fillId="3" borderId="0" xfId="1" applyFont="1" applyFill="1"/>
    <xf numFmtId="43" fontId="0" fillId="0" borderId="2" xfId="1" applyFont="1" applyBorder="1"/>
    <xf numFmtId="43" fontId="0" fillId="0" borderId="0" xfId="1" applyFont="1" applyFill="1"/>
    <xf numFmtId="43" fontId="0" fillId="0" borderId="1" xfId="1" applyFont="1" applyFill="1" applyBorder="1"/>
    <xf numFmtId="9" fontId="0" fillId="0" borderId="0" xfId="2" applyFont="1"/>
    <xf numFmtId="43" fontId="0" fillId="4" borderId="0" xfId="1" applyFont="1" applyFill="1"/>
    <xf numFmtId="43" fontId="0" fillId="5" borderId="0" xfId="1" applyFont="1" applyFill="1"/>
    <xf numFmtId="43" fontId="4" fillId="4" borderId="0" xfId="1" applyFont="1" applyFill="1"/>
    <xf numFmtId="43" fontId="5" fillId="0" borderId="0" xfId="1" applyFont="1"/>
    <xf numFmtId="43" fontId="0" fillId="2" borderId="1" xfId="1" applyFont="1" applyFill="1" applyBorder="1"/>
    <xf numFmtId="43" fontId="0" fillId="0" borderId="0" xfId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workbookViewId="0">
      <pane xSplit="1" ySplit="9" topLeftCell="B25" activePane="bottomRight" state="frozen"/>
      <selection pane="topRight" activeCell="B1" sqref="B1"/>
      <selection pane="bottomLeft" activeCell="A10" sqref="A10"/>
      <selection pane="bottomRight" activeCell="A49" sqref="A49:H57"/>
    </sheetView>
  </sheetViews>
  <sheetFormatPr defaultRowHeight="15" x14ac:dyDescent="0.25"/>
  <cols>
    <col min="1" max="1" width="41.28515625" style="1" customWidth="1"/>
    <col min="2" max="2" width="14.85546875" style="1" customWidth="1"/>
    <col min="3" max="3" width="11.5703125" style="1" bestFit="1" customWidth="1"/>
    <col min="4" max="5" width="10.5703125" style="1" bestFit="1" customWidth="1"/>
    <col min="6" max="6" width="9.5703125" style="1" bestFit="1" customWidth="1"/>
    <col min="7" max="7" width="12.5703125" style="1" customWidth="1"/>
    <col min="8" max="8" width="10.5703125" style="1" customWidth="1"/>
    <col min="9" max="9" width="14.7109375" style="1" customWidth="1"/>
    <col min="10" max="16384" width="9.140625" style="1"/>
  </cols>
  <sheetData>
    <row r="2" spans="1:8" x14ac:dyDescent="0.25">
      <c r="B2" s="3" t="s">
        <v>25</v>
      </c>
    </row>
    <row r="3" spans="1:8" x14ac:dyDescent="0.25">
      <c r="B3" s="3"/>
    </row>
    <row r="4" spans="1:8" x14ac:dyDescent="0.25">
      <c r="B4" s="3" t="s">
        <v>22</v>
      </c>
    </row>
    <row r="5" spans="1:8" x14ac:dyDescent="0.25">
      <c r="B5" s="3"/>
    </row>
    <row r="6" spans="1:8" x14ac:dyDescent="0.25">
      <c r="B6" s="3" t="s">
        <v>2</v>
      </c>
    </row>
    <row r="7" spans="1:8" x14ac:dyDescent="0.25">
      <c r="B7" s="3"/>
    </row>
    <row r="8" spans="1:8" x14ac:dyDescent="0.25">
      <c r="B8" s="3" t="s">
        <v>0</v>
      </c>
      <c r="G8" s="1" t="s">
        <v>12</v>
      </c>
    </row>
    <row r="9" spans="1:8" x14ac:dyDescent="0.25">
      <c r="B9" s="3" t="s">
        <v>1</v>
      </c>
      <c r="C9" s="4" t="s">
        <v>26</v>
      </c>
      <c r="D9" s="4" t="s">
        <v>27</v>
      </c>
      <c r="E9" s="4" t="s">
        <v>28</v>
      </c>
      <c r="F9" s="4" t="s">
        <v>29</v>
      </c>
      <c r="G9" s="4" t="s">
        <v>10</v>
      </c>
    </row>
    <row r="10" spans="1:8" x14ac:dyDescent="0.25">
      <c r="B10" s="1">
        <f>SUM(C10:G10)</f>
        <v>0</v>
      </c>
      <c r="G10" s="9"/>
    </row>
    <row r="11" spans="1:8" x14ac:dyDescent="0.25">
      <c r="B11" s="1">
        <f t="shared" ref="B11" si="0">SUM(C11:G11)</f>
        <v>15.54</v>
      </c>
      <c r="G11" s="1">
        <v>15.54</v>
      </c>
    </row>
    <row r="13" spans="1:8" ht="15.75" thickBot="1" x14ac:dyDescent="0.3">
      <c r="A13" s="1" t="s">
        <v>9</v>
      </c>
      <c r="B13" s="10">
        <f t="shared" ref="B13:G13" si="1">SUM(B10:B12)</f>
        <v>15.54</v>
      </c>
      <c r="C13" s="2">
        <f t="shared" si="1"/>
        <v>0</v>
      </c>
      <c r="D13" s="2">
        <f t="shared" si="1"/>
        <v>0</v>
      </c>
      <c r="E13" s="2">
        <f t="shared" si="1"/>
        <v>0</v>
      </c>
      <c r="F13" s="2">
        <f t="shared" si="1"/>
        <v>0</v>
      </c>
      <c r="G13" s="2">
        <f t="shared" si="1"/>
        <v>15.54</v>
      </c>
    </row>
    <row r="14" spans="1:8" ht="15.75" thickTop="1" x14ac:dyDescent="0.25">
      <c r="A14" s="1" t="s">
        <v>13</v>
      </c>
      <c r="C14" s="1">
        <f>ROUND(($B13*C37),2)</f>
        <v>11.5</v>
      </c>
      <c r="D14" s="1">
        <f t="shared" ref="D14:G14" si="2">ROUND(($B13*D37),2)</f>
        <v>4.04</v>
      </c>
      <c r="E14" s="1">
        <f t="shared" si="2"/>
        <v>0</v>
      </c>
      <c r="F14" s="1">
        <f t="shared" si="2"/>
        <v>0</v>
      </c>
      <c r="G14" s="1">
        <f t="shared" si="2"/>
        <v>0</v>
      </c>
      <c r="H14" s="7">
        <f>G13</f>
        <v>15.54</v>
      </c>
    </row>
    <row r="15" spans="1:8" x14ac:dyDescent="0.25">
      <c r="A15" s="1" t="s">
        <v>3</v>
      </c>
      <c r="B15" s="1">
        <f t="shared" ref="B15:B36" si="3">SUM(C15:G15)</f>
        <v>9876.2099999999991</v>
      </c>
      <c r="C15" s="1">
        <v>8969</v>
      </c>
      <c r="D15" s="1">
        <v>907.21</v>
      </c>
      <c r="E15" s="1">
        <v>0</v>
      </c>
      <c r="F15" s="1">
        <v>0</v>
      </c>
    </row>
    <row r="16" spans="1:8" x14ac:dyDescent="0.25">
      <c r="A16" s="1" t="s">
        <v>23</v>
      </c>
      <c r="B16" s="1">
        <f t="shared" si="3"/>
        <v>9876</v>
      </c>
      <c r="C16" s="1">
        <f>ROUND((C15),0)</f>
        <v>8969</v>
      </c>
      <c r="D16" s="1">
        <f t="shared" ref="D16:G16" si="4">ROUND((D15),0)</f>
        <v>907</v>
      </c>
      <c r="E16" s="1">
        <f t="shared" si="4"/>
        <v>0</v>
      </c>
      <c r="F16" s="1">
        <f t="shared" si="4"/>
        <v>0</v>
      </c>
      <c r="G16" s="1">
        <f t="shared" si="4"/>
        <v>0</v>
      </c>
    </row>
    <row r="17" spans="1:9" x14ac:dyDescent="0.25">
      <c r="A17" s="1" t="s">
        <v>33</v>
      </c>
      <c r="B17" s="1">
        <f t="shared" si="3"/>
        <v>258540.41000000003</v>
      </c>
      <c r="C17" s="1">
        <v>192394.89</v>
      </c>
      <c r="D17" s="1">
        <v>66145.52</v>
      </c>
    </row>
    <row r="18" spans="1:9" x14ac:dyDescent="0.25">
      <c r="A18" s="1" t="s">
        <v>35</v>
      </c>
      <c r="B18" s="1">
        <v>30360.34</v>
      </c>
      <c r="C18" s="1">
        <f>ROUND(($B18*C37),2)</f>
        <v>22466.65</v>
      </c>
      <c r="D18" s="1">
        <f>ROUND(($B18*D37),2)</f>
        <v>7893.69</v>
      </c>
      <c r="E18" s="1">
        <f t="shared" ref="E18:F18" si="5">ROUND(($B18*E37),2)</f>
        <v>0</v>
      </c>
      <c r="F18" s="1">
        <f t="shared" si="5"/>
        <v>0</v>
      </c>
    </row>
    <row r="19" spans="1:9" x14ac:dyDescent="0.25">
      <c r="A19" s="12" t="s">
        <v>34</v>
      </c>
    </row>
    <row r="20" spans="1:9" x14ac:dyDescent="0.25">
      <c r="A20" s="1" t="s">
        <v>5</v>
      </c>
      <c r="B20" s="1">
        <v>-715</v>
      </c>
    </row>
    <row r="21" spans="1:9" x14ac:dyDescent="0.25">
      <c r="A21" s="1" t="s">
        <v>6</v>
      </c>
      <c r="B21" s="1">
        <v>0</v>
      </c>
    </row>
    <row r="22" spans="1:9" x14ac:dyDescent="0.25">
      <c r="A22" s="1" t="s">
        <v>14</v>
      </c>
      <c r="B22" s="1">
        <v>0</v>
      </c>
    </row>
    <row r="23" spans="1:9" x14ac:dyDescent="0.25">
      <c r="A23" s="1" t="s">
        <v>7</v>
      </c>
      <c r="B23" s="1">
        <v>0</v>
      </c>
    </row>
    <row r="24" spans="1:9" x14ac:dyDescent="0.25">
      <c r="B24" s="8"/>
    </row>
    <row r="25" spans="1:9" x14ac:dyDescent="0.25">
      <c r="A25" s="1" t="s">
        <v>11</v>
      </c>
      <c r="B25" s="1">
        <f>SUM(B20:B24)</f>
        <v>-715</v>
      </c>
      <c r="C25" s="1">
        <f>ROUND((B25*C37),2)</f>
        <v>-529.1</v>
      </c>
      <c r="D25" s="1">
        <f>ROUND((B25*D37),2)</f>
        <v>-185.9</v>
      </c>
      <c r="E25" s="1">
        <f>ROUND((B25*E37),2)</f>
        <v>0</v>
      </c>
      <c r="F25" s="1">
        <f>ROUND((C25*F37),2)</f>
        <v>0</v>
      </c>
    </row>
    <row r="26" spans="1:9" x14ac:dyDescent="0.25">
      <c r="A26" s="1" t="s">
        <v>32</v>
      </c>
      <c r="B26" s="1">
        <f>ROUND((B13),0)+B16+B20</f>
        <v>9177</v>
      </c>
    </row>
    <row r="27" spans="1:9" x14ac:dyDescent="0.25">
      <c r="A27" s="12" t="s">
        <v>30</v>
      </c>
      <c r="B27" s="12">
        <f>-ROUND((B26*0.15),2)</f>
        <v>-1376.55</v>
      </c>
      <c r="C27" s="1">
        <f>-(C40+C41)</f>
        <v>-1267.74</v>
      </c>
      <c r="D27" s="1">
        <f t="shared" ref="D27:F27" si="6">-(D40+D41)</f>
        <v>-108.81000000000002</v>
      </c>
      <c r="E27" s="1">
        <f t="shared" si="6"/>
        <v>0</v>
      </c>
      <c r="F27" s="1">
        <f t="shared" si="6"/>
        <v>0</v>
      </c>
      <c r="I27" s="14" t="s">
        <v>20</v>
      </c>
    </row>
    <row r="28" spans="1:9" ht="15.75" thickBot="1" x14ac:dyDescent="0.3">
      <c r="B28" s="16">
        <f>SUM(C28:F28)</f>
        <v>296700.95</v>
      </c>
      <c r="C28" s="2">
        <f>C14+C15+C17+C18+C25+C27</f>
        <v>222045.2</v>
      </c>
      <c r="D28" s="2">
        <f t="shared" ref="D28:F28" si="7">D14+D15+D17+D18+D25+D27</f>
        <v>74655.750000000015</v>
      </c>
      <c r="E28" s="2">
        <f t="shared" si="7"/>
        <v>0</v>
      </c>
      <c r="F28" s="2">
        <f t="shared" si="7"/>
        <v>0</v>
      </c>
    </row>
    <row r="29" spans="1:9" ht="15.75" thickTop="1" x14ac:dyDescent="0.25">
      <c r="B29" s="6"/>
    </row>
    <row r="30" spans="1:9" x14ac:dyDescent="0.25">
      <c r="B30" s="6"/>
    </row>
    <row r="31" spans="1:9" x14ac:dyDescent="0.25">
      <c r="A31" s="15" t="s">
        <v>21</v>
      </c>
      <c r="B31" s="17">
        <f>B13+B15+B28</f>
        <v>306592.7</v>
      </c>
      <c r="C31" s="6">
        <f>C14+C15+C28</f>
        <v>231025.7</v>
      </c>
      <c r="D31" s="6">
        <f t="shared" ref="D31:F31" si="8">D14+D15+D28</f>
        <v>75567.000000000015</v>
      </c>
      <c r="E31" s="6">
        <f t="shared" si="8"/>
        <v>0</v>
      </c>
      <c r="F31" s="6">
        <f t="shared" si="8"/>
        <v>0</v>
      </c>
    </row>
    <row r="32" spans="1:9" x14ac:dyDescent="0.25">
      <c r="A32" s="1" t="s">
        <v>24</v>
      </c>
      <c r="B32" s="6"/>
      <c r="C32" s="1">
        <f>ROUND((+C31),0)-C16</f>
        <v>222057</v>
      </c>
      <c r="D32" s="1">
        <f t="shared" ref="D32:F32" si="9">ROUND((+D31),0)-D16</f>
        <v>74660</v>
      </c>
      <c r="E32" s="1">
        <f t="shared" si="9"/>
        <v>0</v>
      </c>
      <c r="F32" s="1">
        <f t="shared" si="9"/>
        <v>0</v>
      </c>
    </row>
    <row r="33" spans="1:7" x14ac:dyDescent="0.25">
      <c r="B33" s="6"/>
    </row>
    <row r="35" spans="1:7" x14ac:dyDescent="0.25">
      <c r="B35" s="3" t="s">
        <v>1</v>
      </c>
      <c r="C35" s="4" t="str">
        <f>C9</f>
        <v>Robert</v>
      </c>
      <c r="D35" s="4" t="str">
        <f t="shared" ref="D35:F35" si="10">D9</f>
        <v>Selina</v>
      </c>
      <c r="E35" s="4" t="str">
        <f t="shared" si="10"/>
        <v>Marcus</v>
      </c>
      <c r="F35" s="4" t="str">
        <f t="shared" si="10"/>
        <v>Spare</v>
      </c>
    </row>
    <row r="36" spans="1:7" x14ac:dyDescent="0.25">
      <c r="A36" s="1" t="s">
        <v>31</v>
      </c>
      <c r="B36" s="1">
        <f t="shared" si="3"/>
        <v>258540.41000000003</v>
      </c>
      <c r="C36" s="1">
        <v>192394.89</v>
      </c>
      <c r="D36" s="1">
        <v>66145.52</v>
      </c>
      <c r="E36" s="1">
        <v>0</v>
      </c>
    </row>
    <row r="37" spans="1:7" x14ac:dyDescent="0.25">
      <c r="A37" s="1" t="s">
        <v>4</v>
      </c>
      <c r="B37" s="5"/>
      <c r="C37" s="11">
        <f>ROUND((C36/B36),2)</f>
        <v>0.74</v>
      </c>
      <c r="D37" s="11">
        <f>ROUND((D36/B36),2)</f>
        <v>0.26</v>
      </c>
      <c r="E37" s="11">
        <f>ROUND((E36/B36),2)</f>
        <v>0</v>
      </c>
      <c r="F37" s="11">
        <f>ROUND((F36/C36),2)</f>
        <v>0</v>
      </c>
    </row>
    <row r="40" spans="1:7" x14ac:dyDescent="0.25">
      <c r="A40" s="7" t="s">
        <v>8</v>
      </c>
      <c r="B40" s="7">
        <f>-B27-B41</f>
        <v>-104.87999999999988</v>
      </c>
      <c r="C40" s="7">
        <f>ROUND((B40*C37),2)</f>
        <v>-77.61</v>
      </c>
      <c r="D40" s="7">
        <f>ROUND((B40*D37),2)</f>
        <v>-27.27</v>
      </c>
      <c r="E40" s="7">
        <f>ROUND((B40*E37),2)</f>
        <v>0</v>
      </c>
      <c r="F40" s="7">
        <f>ROUND((B40*F37),0)</f>
        <v>0</v>
      </c>
    </row>
    <row r="41" spans="1:7" x14ac:dyDescent="0.25">
      <c r="A41" s="13" t="s">
        <v>15</v>
      </c>
      <c r="B41" s="13">
        <f>SUM(C41:F41)</f>
        <v>1481.4299999999998</v>
      </c>
      <c r="C41" s="13">
        <f>ROUND((C15*0.15),2)</f>
        <v>1345.35</v>
      </c>
      <c r="D41" s="13">
        <f t="shared" ref="D41:F41" si="11">ROUND((D15*0.15),2)</f>
        <v>136.08000000000001</v>
      </c>
      <c r="E41" s="13">
        <f t="shared" si="11"/>
        <v>0</v>
      </c>
      <c r="F41" s="13">
        <f t="shared" si="11"/>
        <v>0</v>
      </c>
    </row>
    <row r="44" spans="1:7" x14ac:dyDescent="0.25">
      <c r="B44" s="3" t="s">
        <v>1</v>
      </c>
      <c r="C44" s="4" t="str">
        <f>C9</f>
        <v>Robert</v>
      </c>
      <c r="D44" s="4" t="str">
        <f t="shared" ref="D44:F44" si="12">D9</f>
        <v>Selina</v>
      </c>
      <c r="E44" s="4" t="str">
        <f t="shared" si="12"/>
        <v>Marcus</v>
      </c>
      <c r="F44" s="4" t="str">
        <f t="shared" si="12"/>
        <v>Spare</v>
      </c>
      <c r="G44" s="1" t="s">
        <v>17</v>
      </c>
    </row>
    <row r="45" spans="1:7" x14ac:dyDescent="0.25">
      <c r="A45" s="1" t="s">
        <v>16</v>
      </c>
      <c r="B45" s="1">
        <f t="shared" ref="B45:B46" si="13">SUM(C45:G45)</f>
        <v>0</v>
      </c>
    </row>
    <row r="46" spans="1:7" x14ac:dyDescent="0.25">
      <c r="A46" s="1" t="s">
        <v>18</v>
      </c>
      <c r="B46" s="1">
        <f t="shared" si="13"/>
        <v>0</v>
      </c>
    </row>
    <row r="47" spans="1:7" ht="15.75" thickBot="1" x14ac:dyDescent="0.3">
      <c r="A47" s="1" t="s">
        <v>19</v>
      </c>
      <c r="B47" s="2">
        <f>SUM(B45:B46)</f>
        <v>0</v>
      </c>
      <c r="C47" s="2">
        <f t="shared" ref="C47:F47" si="14">SUM(C45:C46)</f>
        <v>0</v>
      </c>
      <c r="D47" s="2">
        <f t="shared" si="14"/>
        <v>0</v>
      </c>
      <c r="E47" s="2">
        <f t="shared" si="14"/>
        <v>0</v>
      </c>
      <c r="F47" s="2">
        <f t="shared" si="14"/>
        <v>0</v>
      </c>
    </row>
    <row r="48" spans="1:7" ht="15.75" thickTop="1" x14ac:dyDescent="0.25"/>
  </sheetData>
  <printOptions horizontalCentered="1" verticalCentered="1"/>
  <pageMargins left="0.19685039370078741" right="0.19685039370078741" top="0.19685039370078741" bottom="0.39370078740157483" header="0.31496062992125984" footer="3.937007874015748E-2"/>
  <pageSetup paperSize="8" orientation="portrait" horizontalDpi="0" verticalDpi="0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Windows User</cp:lastModifiedBy>
  <cp:lastPrinted>2020-02-25T03:16:37Z</cp:lastPrinted>
  <dcterms:created xsi:type="dcterms:W3CDTF">2016-01-22T06:00:08Z</dcterms:created>
  <dcterms:modified xsi:type="dcterms:W3CDTF">2020-02-25T09:11:23Z</dcterms:modified>
</cp:coreProperties>
</file>