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B/BRAD/2023/Workpapers/9. Expenses/General/"/>
    </mc:Choice>
  </mc:AlternateContent>
  <xr:revisionPtr revIDLastSave="25" documentId="13_ncr:1_{33200D17-4080-4061-BDE7-E1832BE68953}" xr6:coauthVersionLast="47" xr6:coauthVersionMax="47" xr10:uidLastSave="{08DC7F95-A228-4428-89BD-99EC9C38CAE6}"/>
  <bookViews>
    <workbookView xWindow="-120" yWindow="-120" windowWidth="29040" windowHeight="15720" xr2:uid="{F05B70E7-9E1F-40EC-8BA9-D119E01D80F0}"/>
  </bookViews>
  <sheets>
    <sheet name="Acc fees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25" i="1"/>
  <c r="F25" i="1"/>
  <c r="E25" i="1"/>
  <c r="G24" i="1"/>
  <c r="G25" i="1" s="1"/>
  <c r="G15" i="1"/>
  <c r="G14" i="1"/>
  <c r="F20" i="1"/>
  <c r="I20" i="1" s="1"/>
  <c r="G13" i="1"/>
  <c r="G12" i="1"/>
  <c r="G28" i="1"/>
  <c r="F23" i="1"/>
  <c r="I23" i="1" s="1"/>
  <c r="F22" i="1"/>
  <c r="I22" i="1" s="1"/>
  <c r="E22" i="1"/>
  <c r="E21" i="1"/>
  <c r="G20" i="1"/>
  <c r="I15" i="1"/>
  <c r="I13" i="1"/>
  <c r="I16" i="1" s="1"/>
  <c r="C3" i="1"/>
  <c r="G16" i="1" l="1"/>
  <c r="N15" i="1" s="1"/>
  <c r="G23" i="1"/>
  <c r="F21" i="1"/>
  <c r="G21" i="1" s="1"/>
  <c r="G22" i="1"/>
  <c r="G29" i="1"/>
  <c r="I29" i="1" s="1"/>
  <c r="N18" i="1"/>
  <c r="N17" i="1" s="1"/>
  <c r="G30" i="1"/>
  <c r="G31" i="1" l="1"/>
  <c r="I31" i="1" s="1"/>
  <c r="I32" i="1" s="1"/>
  <c r="I21" i="1"/>
  <c r="G32" i="1" l="1"/>
</calcChain>
</file>

<file path=xl/sharedStrings.xml><?xml version="1.0" encoding="utf-8"?>
<sst xmlns="http://schemas.openxmlformats.org/spreadsheetml/2006/main" count="37" uniqueCount="32">
  <si>
    <t>Client</t>
  </si>
  <si>
    <t>D&amp;M BRAKE SUPERANNUATION FUND</t>
  </si>
  <si>
    <t>Initials</t>
  </si>
  <si>
    <t>Date</t>
  </si>
  <si>
    <t>Client Code</t>
  </si>
  <si>
    <t>BRAD</t>
  </si>
  <si>
    <t xml:space="preserve">Prep by: </t>
  </si>
  <si>
    <t>MM</t>
  </si>
  <si>
    <t>As at:</t>
  </si>
  <si>
    <t xml:space="preserve">Rev by: </t>
  </si>
  <si>
    <t>DB</t>
  </si>
  <si>
    <t>ACCOUNTING FEES</t>
  </si>
  <si>
    <t>Ledger
A/c No.</t>
  </si>
  <si>
    <t>Detail</t>
  </si>
  <si>
    <t>$</t>
  </si>
  <si>
    <t>Notes or Comments</t>
  </si>
  <si>
    <t>2022FY FINAL FEE BREAKDOWN</t>
  </si>
  <si>
    <t>Total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</si>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</sst>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2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44" fontId="0" fillId="0" borderId="0" xfId="2" applyFont="1" applyFill="1" applyAlignment="1"/>
    <xf numFmtId="0" fontId="3" fillId="0" borderId="1" xfId="0" applyFont="1" applyBorder="1" applyAlignment="1">
      <alignment horizontal="center" vertical="center"/>
    </xf>
    <xf numFmtId="44" fontId="4" fillId="0" borderId="0" xfId="2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44" fontId="4" fillId="0" borderId="0" xfId="2" applyFont="1" applyFill="1"/>
    <xf numFmtId="0" fontId="3" fillId="0" borderId="0" xfId="0" applyFont="1"/>
    <xf numFmtId="15" fontId="0" fillId="0" borderId="0" xfId="0" applyNumberFormat="1"/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 applyBorder="1"/>
    <xf numFmtId="44" fontId="0" fillId="0" borderId="0" xfId="2" applyFont="1"/>
    <xf numFmtId="44" fontId="2" fillId="0" borderId="0" xfId="2" applyFont="1" applyBorder="1" applyAlignment="1">
      <alignment horizontal="center"/>
    </xf>
    <xf numFmtId="0" fontId="2" fillId="0" borderId="0" xfId="0" applyFont="1" applyAlignment="1">
      <alignment horizontal="center"/>
    </xf>
    <xf numFmtId="44" fontId="0" fillId="3" borderId="0" xfId="2" applyFont="1" applyFill="1" applyBorder="1"/>
    <xf numFmtId="44" fontId="0" fillId="3" borderId="6" xfId="2" applyFont="1" applyFill="1" applyBorder="1"/>
    <xf numFmtId="44" fontId="0" fillId="0" borderId="6" xfId="2" applyFont="1" applyBorder="1"/>
    <xf numFmtId="0" fontId="0" fillId="3" borderId="0" xfId="0" applyFill="1"/>
    <xf numFmtId="0" fontId="2" fillId="0" borderId="0" xfId="0" applyFont="1"/>
    <xf numFmtId="17" fontId="0" fillId="0" borderId="0" xfId="0" applyNumberFormat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3" fontId="0" fillId="0" borderId="0" xfId="1" applyFont="1" applyBorder="1"/>
    <xf numFmtId="43" fontId="0" fillId="0" borderId="0" xfId="0" applyNumberFormat="1"/>
    <xf numFmtId="43" fontId="0" fillId="0" borderId="0" xfId="1" applyFont="1"/>
    <xf numFmtId="0" fontId="0" fillId="0" borderId="0" xfId="3" applyNumberFormat="1" applyFont="1"/>
    <xf numFmtId="44" fontId="0" fillId="0" borderId="7" xfId="2" applyFont="1" applyBorder="1"/>
    <xf numFmtId="44" fontId="0" fillId="0" borderId="7" xfId="0" applyNumberFormat="1" applyBorder="1"/>
    <xf numFmtId="0" fontId="4" fillId="2" borderId="0" xfId="0" applyFont="1" applyFill="1" applyAlignment="1">
      <alignment horizontal="left" vertical="center"/>
    </xf>
    <xf numFmtId="15" fontId="4" fillId="2" borderId="0" xfId="0" applyNumberFormat="1" applyFont="1" applyFill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fbgroup.sharepoint.com/sites/HFBAccounting/HFB%20Super/SUPER%20Dummy%20Files/2023/Workpapers/1.%20EOFY%20SUPER%20WORKPAPER.xlsx" TargetMode="External"/><Relationship Id="rId1" Type="http://schemas.openxmlformats.org/officeDocument/2006/relationships/externalLinkPath" Target="/sites/HFBAccounting/HFB%20Super/SUPER%20Dummy%20Files/2023/Workpapers/1.%20EOFY%20SUPER%20WORKPA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ex"/>
      <sheetName val="Min Pension"/>
      <sheetName val="PAYG &amp; GST Instal"/>
      <sheetName val="GST Rec"/>
      <sheetName val="Bank Balance"/>
      <sheetName val="Investment Recon - BT"/>
      <sheetName val="Investment Recon - Other"/>
      <sheetName val="Related UT "/>
      <sheetName val="Property Valn"/>
      <sheetName val="Debtors"/>
      <sheetName val="Creditors"/>
      <sheetName val="Distbn Income "/>
      <sheetName val="Dividend Income"/>
      <sheetName val="Foreign Div"/>
      <sheetName val="Rental Income"/>
      <sheetName val="Acc fees"/>
      <sheetName val="Advisor Fees"/>
    </sheetNames>
    <sheetDataSet>
      <sheetData sheetId="0">
        <row r="1">
          <cell r="C1" t="str">
            <v>INSERT</v>
          </cell>
        </row>
        <row r="3">
          <cell r="C3">
            <v>45107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8FD97-2809-4095-A2FA-5BD716950B3B}">
  <dimension ref="A1:N35"/>
  <sheetViews>
    <sheetView tabSelected="1" workbookViewId="0">
      <selection activeCell="E25" sqref="E25"/>
    </sheetView>
  </sheetViews>
  <sheetFormatPr defaultColWidth="8.7109375"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7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" t="s">
        <v>0</v>
      </c>
      <c r="B1" s="2"/>
      <c r="C1" s="34" t="s">
        <v>1</v>
      </c>
      <c r="D1" s="34"/>
      <c r="E1" s="34"/>
      <c r="F1" s="3"/>
      <c r="H1" s="4" t="s">
        <v>2</v>
      </c>
      <c r="I1" s="4" t="s">
        <v>3</v>
      </c>
    </row>
    <row r="2" spans="1:14" ht="18" x14ac:dyDescent="0.25">
      <c r="A2" s="1" t="s">
        <v>4</v>
      </c>
      <c r="B2" s="2"/>
      <c r="C2" s="34" t="s">
        <v>5</v>
      </c>
      <c r="D2" s="34"/>
      <c r="E2" s="34"/>
      <c r="F2" s="5"/>
      <c r="G2" s="6" t="s">
        <v>6</v>
      </c>
      <c r="H2" s="7" t="s">
        <v>7</v>
      </c>
      <c r="I2" s="8">
        <v>45069</v>
      </c>
    </row>
    <row r="3" spans="1:14" ht="18" x14ac:dyDescent="0.25">
      <c r="A3" s="1" t="s">
        <v>8</v>
      </c>
      <c r="B3" s="2"/>
      <c r="C3" s="35">
        <f>[1]Index!$C$3</f>
        <v>45107</v>
      </c>
      <c r="D3" s="34"/>
      <c r="E3" s="34"/>
      <c r="F3" s="5"/>
      <c r="G3" s="6" t="s">
        <v>9</v>
      </c>
      <c r="H3" s="7" t="s">
        <v>10</v>
      </c>
      <c r="I3" s="8">
        <v>45209</v>
      </c>
    </row>
    <row r="4" spans="1:14" ht="18" x14ac:dyDescent="0.25">
      <c r="D4" s="2"/>
      <c r="E4" s="2"/>
      <c r="F4" s="9"/>
      <c r="G4" s="10"/>
      <c r="I4" s="11"/>
    </row>
    <row r="5" spans="1:14" ht="18" x14ac:dyDescent="0.25">
      <c r="A5" s="12" t="s">
        <v>11</v>
      </c>
      <c r="D5" s="2"/>
      <c r="E5" s="2"/>
      <c r="F5" s="9"/>
      <c r="G5" s="10"/>
      <c r="I5" s="11"/>
    </row>
    <row r="6" spans="1:14" ht="18" x14ac:dyDescent="0.25">
      <c r="D6" s="2"/>
      <c r="E6" s="2"/>
      <c r="F6" s="9"/>
      <c r="G6" s="10"/>
      <c r="I6" s="11"/>
    </row>
    <row r="8" spans="1:14" s="15" customFormat="1" ht="25.5" x14ac:dyDescent="0.25">
      <c r="A8" s="13" t="s">
        <v>12</v>
      </c>
      <c r="B8" s="36" t="s">
        <v>13</v>
      </c>
      <c r="C8" s="37"/>
      <c r="D8" s="37"/>
      <c r="E8" s="38"/>
      <c r="F8" s="14" t="s">
        <v>14</v>
      </c>
      <c r="G8" s="36" t="s">
        <v>15</v>
      </c>
      <c r="H8" s="39"/>
      <c r="I8" s="40"/>
    </row>
    <row r="10" spans="1:14" x14ac:dyDescent="0.25">
      <c r="F10" s="16"/>
    </row>
    <row r="11" spans="1:14" x14ac:dyDescent="0.25">
      <c r="A11" s="10"/>
      <c r="B11" s="10"/>
      <c r="C11" s="10" t="s">
        <v>16</v>
      </c>
      <c r="G11" s="18" t="s">
        <v>17</v>
      </c>
      <c r="I11" s="19" t="s">
        <v>18</v>
      </c>
    </row>
    <row r="12" spans="1:14" x14ac:dyDescent="0.25">
      <c r="A12" s="10"/>
      <c r="B12" s="10"/>
      <c r="C12" t="s">
        <v>19</v>
      </c>
      <c r="G12" s="20">
        <f>800*1.1</f>
        <v>880.00000000000011</v>
      </c>
      <c r="I12" s="17">
        <v>0</v>
      </c>
    </row>
    <row r="13" spans="1:14" x14ac:dyDescent="0.25">
      <c r="A13" s="10"/>
      <c r="B13" s="10"/>
      <c r="C13" t="s">
        <v>20</v>
      </c>
      <c r="G13" s="20">
        <f>160*1.1</f>
        <v>176</v>
      </c>
      <c r="I13" s="17">
        <f>+G13/11*0.75</f>
        <v>12</v>
      </c>
    </row>
    <row r="14" spans="1:14" x14ac:dyDescent="0.25">
      <c r="C14" t="s">
        <v>21</v>
      </c>
      <c r="G14" s="20">
        <f>(1100+200)*1.1</f>
        <v>1430.0000000000002</v>
      </c>
      <c r="I14" s="17">
        <v>0</v>
      </c>
    </row>
    <row r="15" spans="1:14" x14ac:dyDescent="0.25">
      <c r="C15" t="s">
        <v>22</v>
      </c>
      <c r="G15" s="21">
        <f>(1780+200)*1.1</f>
        <v>2178</v>
      </c>
      <c r="I15" s="22">
        <f>+G15/11*0.75</f>
        <v>148.5</v>
      </c>
      <c r="K15" t="s">
        <v>23</v>
      </c>
      <c r="N15" s="31">
        <f>+G15/G16</f>
        <v>0.46698113207547171</v>
      </c>
    </row>
    <row r="16" spans="1:14" x14ac:dyDescent="0.25">
      <c r="G16" s="16">
        <f>SUM(G12:G15)</f>
        <v>4664</v>
      </c>
      <c r="I16" s="16">
        <f>SUM(I12:I15)</f>
        <v>160.5</v>
      </c>
      <c r="K16" t="s">
        <v>24</v>
      </c>
      <c r="N16" s="23">
        <v>1122</v>
      </c>
    </row>
    <row r="17" spans="1:14" x14ac:dyDescent="0.25">
      <c r="A17" s="10"/>
      <c r="B17" s="10"/>
      <c r="C17" s="10"/>
      <c r="F17" s="16"/>
      <c r="K17" t="s">
        <v>25</v>
      </c>
      <c r="N17">
        <f>ROUND(N16-N18,0)</f>
        <v>599</v>
      </c>
    </row>
    <row r="18" spans="1:14" x14ac:dyDescent="0.25">
      <c r="A18" s="24"/>
      <c r="B18" s="24"/>
      <c r="C18" s="10"/>
      <c r="F18" s="16"/>
      <c r="K18" t="s">
        <v>26</v>
      </c>
      <c r="N18">
        <f>ROUNDDOWN(N16*N15,0)</f>
        <v>523</v>
      </c>
    </row>
    <row r="19" spans="1:14" x14ac:dyDescent="0.25">
      <c r="C19" s="24" t="s">
        <v>27</v>
      </c>
      <c r="E19" s="19" t="s">
        <v>25</v>
      </c>
      <c r="F19" s="18" t="s">
        <v>26</v>
      </c>
      <c r="G19" s="19" t="s">
        <v>17</v>
      </c>
      <c r="I19" s="19" t="s">
        <v>28</v>
      </c>
    </row>
    <row r="20" spans="1:14" x14ac:dyDescent="0.25">
      <c r="C20" s="25">
        <v>44470</v>
      </c>
      <c r="E20" s="20">
        <v>628</v>
      </c>
      <c r="F20" s="20">
        <f>1067-628</f>
        <v>439</v>
      </c>
      <c r="G20" s="26">
        <f>SUM(E20:F20)</f>
        <v>1067</v>
      </c>
      <c r="I20" s="17">
        <f>+F20/11*0.75</f>
        <v>29.93181818181818</v>
      </c>
    </row>
    <row r="21" spans="1:14" x14ac:dyDescent="0.25">
      <c r="C21" s="25">
        <v>44562</v>
      </c>
      <c r="E21" s="16">
        <f>+E20</f>
        <v>628</v>
      </c>
      <c r="F21" s="16">
        <f>+F20</f>
        <v>439</v>
      </c>
      <c r="G21" s="26">
        <f>SUM(E21:F21)</f>
        <v>1067</v>
      </c>
      <c r="I21" s="17">
        <f>+F21/11*0.75</f>
        <v>29.93181818181818</v>
      </c>
    </row>
    <row r="22" spans="1:14" x14ac:dyDescent="0.25">
      <c r="C22" s="25">
        <v>44652</v>
      </c>
      <c r="E22" s="16">
        <f>+E20</f>
        <v>628</v>
      </c>
      <c r="F22" s="16">
        <f>+F20</f>
        <v>439</v>
      </c>
      <c r="G22" s="26">
        <f>SUM(E22:F22)</f>
        <v>1067</v>
      </c>
      <c r="I22" s="16">
        <f>+F22/11*0.75</f>
        <v>29.93181818181818</v>
      </c>
    </row>
    <row r="23" spans="1:14" x14ac:dyDescent="0.25">
      <c r="C23" s="25">
        <v>44743</v>
      </c>
      <c r="E23" s="16">
        <v>628</v>
      </c>
      <c r="F23" s="16">
        <f>+F20</f>
        <v>439</v>
      </c>
      <c r="G23" s="26">
        <f>SUM(E23:F23)</f>
        <v>1067</v>
      </c>
      <c r="I23" s="16">
        <f>+F23/11*0.75</f>
        <v>29.93181818181818</v>
      </c>
    </row>
    <row r="24" spans="1:14" x14ac:dyDescent="0.25">
      <c r="C24" s="25">
        <v>44927</v>
      </c>
      <c r="E24" s="32">
        <v>0</v>
      </c>
      <c r="F24" s="32">
        <v>396</v>
      </c>
      <c r="G24" s="33">
        <f>SUM(E24:F24)</f>
        <v>396</v>
      </c>
      <c r="I24" s="32">
        <f>+F24/11*0.75</f>
        <v>27</v>
      </c>
    </row>
    <row r="25" spans="1:14" x14ac:dyDescent="0.25">
      <c r="E25" s="26">
        <f>SUM(E20:E24)</f>
        <v>2512</v>
      </c>
      <c r="F25" s="26">
        <f>SUM(F20:F24)</f>
        <v>2152</v>
      </c>
      <c r="G25" s="26">
        <f>SUM(G20:G24)</f>
        <v>4664</v>
      </c>
      <c r="I25" s="26">
        <f>SUM(I20:I24)</f>
        <v>146.72727272727272</v>
      </c>
    </row>
    <row r="26" spans="1:14" x14ac:dyDescent="0.25">
      <c r="F26" s="16"/>
    </row>
    <row r="27" spans="1:14" x14ac:dyDescent="0.25">
      <c r="C27" s="24" t="s">
        <v>29</v>
      </c>
      <c r="F27" s="28"/>
    </row>
    <row r="28" spans="1:14" x14ac:dyDescent="0.25">
      <c r="C28" t="s">
        <v>30</v>
      </c>
      <c r="G28" s="26">
        <f>+G12</f>
        <v>880.00000000000011</v>
      </c>
    </row>
    <row r="29" spans="1:14" x14ac:dyDescent="0.25">
      <c r="C29" t="s">
        <v>31</v>
      </c>
      <c r="F29" s="28"/>
      <c r="G29" s="26">
        <f>+G13</f>
        <v>176</v>
      </c>
      <c r="I29" s="17">
        <f>+G29/11*0.75</f>
        <v>12</v>
      </c>
    </row>
    <row r="30" spans="1:14" x14ac:dyDescent="0.25">
      <c r="C30" t="s">
        <v>25</v>
      </c>
      <c r="F30" s="29"/>
      <c r="G30" s="26">
        <f>+G14-E25</f>
        <v>-1081.9999999999998</v>
      </c>
    </row>
    <row r="31" spans="1:14" x14ac:dyDescent="0.25">
      <c r="C31" t="s">
        <v>26</v>
      </c>
      <c r="F31" s="16"/>
      <c r="G31" s="27">
        <f>+G15-F25</f>
        <v>26</v>
      </c>
      <c r="I31" s="22">
        <f>+G31/11*0.75</f>
        <v>1.7727272727272729</v>
      </c>
    </row>
    <row r="32" spans="1:14" x14ac:dyDescent="0.25">
      <c r="G32" s="26">
        <f>SUM(G28:G31)</f>
        <v>2.2737367544323206E-13</v>
      </c>
      <c r="I32" s="17">
        <f>SUM(I28:I31)</f>
        <v>13.772727272727273</v>
      </c>
    </row>
    <row r="35" spans="3:3" x14ac:dyDescent="0.25">
      <c r="C35" s="30"/>
    </row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4" ma:contentTypeDescription="Create a new document." ma:contentTypeScope="" ma:versionID="d27329a1f03c3dd727426200e866ccea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76b58b6d68131ba50f38cecff0d79b60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1AC15C-E648-4AD3-8A84-41692F3F19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4399D3-0764-4E13-9072-31E87D7A6EAD}">
  <ds:schemaRefs>
    <ds:schemaRef ds:uri="http://www.w3.org/XML/1998/namespace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077343a5-f496-4cd1-834d-0cf298977a10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0c3cfaf5-15c2-4e95-ab2a-6b5b51b7940e"/>
  </ds:schemaRefs>
</ds:datastoreItem>
</file>

<file path=customXml/itemProps3.xml><?xml version="1.0" encoding="utf-8"?>
<ds:datastoreItem xmlns:ds="http://schemas.openxmlformats.org/officeDocument/2006/customXml" ds:itemID="{4D25E93B-5018-44FB-9A37-E75BDFDCDD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Acc fees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Maddison Martin</dc:creator>
  <cp:keywords/>
  <dc:description/>
  <cp:lastModifiedBy>Maddison Martin</cp:lastModifiedBy>
  <cp:revision/>
  <dcterms:created xsi:type="dcterms:W3CDTF">2023-05-23T03:42:37Z</dcterms:created>
  <dcterms:modified xsi:type="dcterms:W3CDTF">2023-11-09T01:49:44Z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Order">
    <vt:r8>66186100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