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hambers Super Fund/2020/Property/Fitzroy St/"/>
    </mc:Choice>
  </mc:AlternateContent>
  <xr:revisionPtr revIDLastSave="0" documentId="8_{C8EE626D-9726-4EB9-8C07-0F31258920EB}" xr6:coauthVersionLast="45" xr6:coauthVersionMax="45" xr10:uidLastSave="{00000000-0000-0000-0000-000000000000}"/>
  <bookViews>
    <workbookView xWindow="28680" yWindow="-120" windowWidth="29040" windowHeight="15840" xr2:uid="{B7E5DF6E-0BCC-4325-8F0A-4926A6C0BB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I37" i="1"/>
  <c r="G17" i="1"/>
  <c r="F17" i="1"/>
  <c r="B17" i="1"/>
  <c r="J24" i="1" l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A21" i="1"/>
  <c r="E26" i="1"/>
  <c r="F18" i="1" l="1"/>
  <c r="G18" i="1" s="1"/>
  <c r="I50" i="1"/>
  <c r="J38" i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E37" i="1"/>
  <c r="C17" i="1"/>
  <c r="E38" i="1" l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D63" i="1" s="1"/>
  <c r="D50" i="1"/>
  <c r="F19" i="1"/>
  <c r="G19" i="1" s="1"/>
  <c r="I63" i="1"/>
  <c r="J51" i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E51" i="1" l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J63" i="1"/>
</calcChain>
</file>

<file path=xl/sharedStrings.xml><?xml version="1.0" encoding="utf-8"?>
<sst xmlns="http://schemas.openxmlformats.org/spreadsheetml/2006/main" count="114" uniqueCount="42">
  <si>
    <t>CHAMBERS SUPER FUND</t>
  </si>
  <si>
    <t>Date of Agreement</t>
  </si>
  <si>
    <t>Lender</t>
  </si>
  <si>
    <t>Gordon Chambers</t>
  </si>
  <si>
    <t>Trustee of Property Custodian</t>
  </si>
  <si>
    <t>Chambers Property Nominee Pty Ltd -  ACN 605 721 8736</t>
  </si>
  <si>
    <t>Borrower</t>
  </si>
  <si>
    <t>Gordon Super Co Pty Ltd - ACN 605 719 917</t>
  </si>
  <si>
    <t>SMF</t>
  </si>
  <si>
    <t>Chambers Super Fund</t>
  </si>
  <si>
    <t>Property</t>
  </si>
  <si>
    <t>24/157 Fitzroy St, ST KILDA  VIC 3182</t>
  </si>
  <si>
    <t>Loan Amount</t>
  </si>
  <si>
    <t>Interest Rate</t>
  </si>
  <si>
    <t xml:space="preserve">Interest Payment Date </t>
  </si>
  <si>
    <t>7th of each month after withdrwal</t>
  </si>
  <si>
    <t>in advance at the commencement date of the agrrement</t>
  </si>
  <si>
    <t>Repayments</t>
  </si>
  <si>
    <t>minimum with written notice</t>
  </si>
  <si>
    <t>calculated on the daily balance based on 365 day year.</t>
  </si>
  <si>
    <t>rate may change  by giving one calander month's ntice in writing</t>
  </si>
  <si>
    <t>Interest</t>
  </si>
  <si>
    <t>General Ledger</t>
  </si>
  <si>
    <t>monthly</t>
  </si>
  <si>
    <t>yearly</t>
  </si>
  <si>
    <t>DR</t>
  </si>
  <si>
    <t>CR</t>
  </si>
  <si>
    <t>Balance</t>
  </si>
  <si>
    <t>Loan</t>
  </si>
  <si>
    <t>Repayment</t>
  </si>
  <si>
    <t>Maroubra Road</t>
  </si>
  <si>
    <t>loan $200,000</t>
  </si>
  <si>
    <t>Balance b/f</t>
  </si>
  <si>
    <t>trfr fr Barkley</t>
  </si>
  <si>
    <t>Interest 17-18 @ 5.8%</t>
  </si>
  <si>
    <t>Interest 18-19 @ 5.8%</t>
  </si>
  <si>
    <t>Interest 19-20 @ 5.94%</t>
  </si>
  <si>
    <t>ATO Rates</t>
  </si>
  <si>
    <t>2017-18</t>
  </si>
  <si>
    <t>2018-19</t>
  </si>
  <si>
    <t>2019-20</t>
  </si>
  <si>
    <t>Loan $150,000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</si>
</sst>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7" formatCode="_-&quot;$&quot;* #,##0_-;\-&quot;$&quot;* #,##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6">
    <xf numFmtId="0" fontId="0" fillId="0" borderId="0" xfId="0"/>
    <xf numFmtId="14" fontId="0" fillId="0" borderId="0" xfId="0" applyNumberFormat="1"/>
    <xf numFmtId="43" fontId="0" fillId="0" borderId="0" xfId="1" applyFont="1"/>
    <xf numFmtId="0" fontId="1" fillId="0" borderId="0" xfId="0" applyFont="1" applyAlignment="1">
      <alignment vertical="center" wrapText="1"/>
    </xf>
    <xf numFmtId="43" fontId="1" fillId="0" borderId="0" xfId="1" applyFont="1" applyAlignment="1">
      <alignment vertical="center" wrapText="1"/>
    </xf>
    <xf numFmtId="40" fontId="1" fillId="0" borderId="0" xfId="0" applyNumberFormat="1" applyFont="1" applyAlignment="1">
      <alignment vertical="center" wrapText="1"/>
    </xf>
    <xf numFmtId="40" fontId="0" fillId="0" borderId="0" xfId="0" applyNumberFormat="1"/>
    <xf numFmtId="0" fontId="0" fillId="0" borderId="7" xfId="0" applyBorder="1"/>
    <xf numFmtId="40" fontId="0" fillId="0" borderId="0" xfId="1" applyNumberFormat="1" applyFont="1" applyBorder="1"/>
    <xf numFmtId="40" fontId="0" fillId="0" borderId="8" xfId="0" applyNumberFormat="1" applyBorder="1"/>
    <xf numFmtId="40" fontId="0" fillId="0" borderId="0" xfId="0" applyNumberFormat="1" applyBorder="1"/>
    <xf numFmtId="0" fontId="0" fillId="0" borderId="9" xfId="0" applyBorder="1"/>
    <xf numFmtId="40" fontId="0" fillId="0" borderId="10" xfId="0" applyNumberFormat="1" applyBorder="1"/>
    <xf numFmtId="40" fontId="0" fillId="0" borderId="11" xfId="0" applyNumberFormat="1" applyBorder="1"/>
    <xf numFmtId="6" fontId="0" fillId="0" borderId="1" xfId="0" applyNumberFormat="1" applyBorder="1" applyAlignment="1">
      <alignment horizontal="center"/>
    </xf>
    <xf numFmtId="40" fontId="0" fillId="0" borderId="2" xfId="0" applyNumberFormat="1" applyBorder="1" applyAlignment="1">
      <alignment horizontal="center"/>
    </xf>
    <xf numFmtId="40" fontId="0" fillId="0" borderId="3" xfId="0" applyNumberFormat="1" applyBorder="1" applyAlignment="1">
      <alignment horizontal="center"/>
    </xf>
    <xf numFmtId="0" fontId="0" fillId="0" borderId="0" xfId="0" applyBorder="1"/>
    <xf numFmtId="0" fontId="0" fillId="0" borderId="10" xfId="0" applyBorder="1"/>
    <xf numFmtId="40" fontId="0" fillId="0" borderId="0" xfId="0" quotePrefix="1" applyNumberFormat="1" applyFill="1" applyBorder="1" applyAlignment="1">
      <alignment horizontal="center"/>
    </xf>
    <xf numFmtId="40" fontId="0" fillId="0" borderId="7" xfId="0" applyNumberFormat="1" applyFill="1" applyBorder="1" applyAlignment="1">
      <alignment horizontal="center"/>
    </xf>
    <xf numFmtId="14" fontId="0" fillId="0" borderId="7" xfId="0" applyNumberFormat="1" applyBorder="1"/>
    <xf numFmtId="14" fontId="0" fillId="0" borderId="9" xfId="0" applyNumberFormat="1" applyBorder="1"/>
    <xf numFmtId="0" fontId="0" fillId="2" borderId="5" xfId="0" applyFill="1" applyBorder="1"/>
    <xf numFmtId="0" fontId="0" fillId="2" borderId="0" xfId="0" applyFill="1"/>
    <xf numFmtId="40" fontId="0" fillId="0" borderId="5" xfId="0" applyNumberFormat="1" applyBorder="1"/>
    <xf numFmtId="40" fontId="0" fillId="0" borderId="6" xfId="0" applyNumberFormat="1" applyBorder="1"/>
    <xf numFmtId="43" fontId="0" fillId="0" borderId="7" xfId="1" applyFont="1" applyBorder="1"/>
    <xf numFmtId="43" fontId="0" fillId="0" borderId="9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43" fontId="0" fillId="0" borderId="0" xfId="1" applyFont="1" applyBorder="1"/>
    <xf numFmtId="43" fontId="0" fillId="0" borderId="0" xfId="0" applyNumberFormat="1" applyBorder="1"/>
    <xf numFmtId="49" fontId="1" fillId="0" borderId="0" xfId="1" applyNumberFormat="1" applyFont="1" applyBorder="1" applyAlignment="1">
      <alignment horizontal="center" vertical="center"/>
    </xf>
    <xf numFmtId="0" fontId="0" fillId="0" borderId="6" xfId="0" applyBorder="1"/>
    <xf numFmtId="10" fontId="0" fillId="0" borderId="8" xfId="3" applyNumberFormat="1" applyFont="1" applyBorder="1"/>
    <xf numFmtId="10" fontId="0" fillId="0" borderId="11" xfId="3" applyNumberFormat="1" applyFont="1" applyBorder="1"/>
    <xf numFmtId="49" fontId="1" fillId="0" borderId="4" xfId="1" applyNumberFormat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2" fontId="0" fillId="0" borderId="7" xfId="0" applyNumberFormat="1" applyBorder="1"/>
    <xf numFmtId="0" fontId="0" fillId="0" borderId="5" xfId="0" applyBorder="1"/>
    <xf numFmtId="49" fontId="1" fillId="0" borderId="5" xfId="1" applyNumberFormat="1" applyFont="1" applyBorder="1" applyAlignment="1">
      <alignment horizontal="center" vertical="center"/>
    </xf>
    <xf numFmtId="43" fontId="0" fillId="0" borderId="6" xfId="1" applyFont="1" applyBorder="1"/>
    <xf numFmtId="167" fontId="0" fillId="0" borderId="7" xfId="2" applyNumberFormat="1" applyFont="1" applyBorder="1"/>
    <xf numFmtId="43" fontId="0" fillId="0" borderId="8" xfId="1" applyFont="1" applyBorder="1"/>
    <xf numFmtId="10" fontId="0" fillId="0" borderId="7" xfId="0" applyNumberFormat="1" applyBorder="1"/>
    <xf numFmtId="0" fontId="0" fillId="0" borderId="8" xfId="0" applyBorder="1"/>
    <xf numFmtId="44" fontId="0" fillId="0" borderId="7" xfId="2" applyFont="1" applyBorder="1"/>
    <xf numFmtId="44" fontId="0" fillId="0" borderId="0" xfId="2" applyFont="1" applyBorder="1"/>
    <xf numFmtId="43" fontId="0" fillId="0" borderId="10" xfId="1" applyFont="1" applyBorder="1"/>
    <xf numFmtId="43" fontId="0" fillId="0" borderId="11" xfId="1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6" fontId="0" fillId="0" borderId="0" xfId="0" applyNumberFormat="1" applyBorder="1"/>
    <xf numFmtId="164" fontId="0" fillId="0" borderId="0" xfId="0" applyNumberFormat="1" applyBorder="1"/>
    <xf numFmtId="9" fontId="0" fillId="0" borderId="0" xfId="0" applyNumberFormat="1" applyBorder="1"/>
    <xf numFmtId="6" fontId="0" fillId="0" borderId="10" xfId="0" applyNumberFormat="1" applyBorder="1"/>
    <xf numFmtId="0" fontId="1" fillId="2" borderId="0" xfId="0" applyFont="1" applyFill="1"/>
    <xf numFmtId="0" fontId="1" fillId="2" borderId="4" xfId="0" applyFont="1" applyFill="1" applyBorder="1"/>
    <xf numFmtId="0" fontId="1" fillId="2" borderId="5" xfId="0" applyFont="1" applyFill="1" applyBorder="1"/>
    <xf numFmtId="0" fontId="0" fillId="0" borderId="0" xfId="0" applyFill="1" applyBorder="1"/>
    <xf numFmtId="14" fontId="0" fillId="0" borderId="4" xfId="0" applyNumberFormat="1" applyBorder="1"/>
    <xf numFmtId="0" fontId="0" fillId="0" borderId="11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928C-12C9-473F-BEC2-63C26CDC6C9A}">
  <dimension ref="A1:L63"/>
  <sheetViews>
    <sheetView tabSelected="1" topLeftCell="A47" zoomScale="115" zoomScaleNormal="115" workbookViewId="0">
      <selection activeCell="O59" sqref="O59"/>
    </sheetView>
  </sheetViews>
  <sheetFormatPr defaultRowHeight="15" x14ac:dyDescent="0.25"/>
  <cols>
    <col min="1" max="1" width="27.7109375" customWidth="1"/>
    <col min="2" max="2" width="21" customWidth="1"/>
    <col min="3" max="3" width="11.140625" customWidth="1"/>
    <col min="4" max="5" width="12.7109375" style="6" customWidth="1"/>
    <col min="6" max="6" width="21.7109375" customWidth="1"/>
    <col min="7" max="7" width="23.140625" customWidth="1"/>
    <col min="8" max="8" width="12.140625" style="2" customWidth="1"/>
    <col min="9" max="9" width="13.28515625" customWidth="1"/>
    <col min="10" max="10" width="14.28515625" customWidth="1"/>
    <col min="11" max="11" width="12.7109375" customWidth="1"/>
    <col min="12" max="12" width="11.140625" bestFit="1" customWidth="1"/>
    <col min="13" max="13" width="14.140625" customWidth="1"/>
    <col min="14" max="14" width="11.42578125" customWidth="1"/>
  </cols>
  <sheetData>
    <row r="1" spans="1:12" s="3" customFormat="1" ht="32.25" customHeight="1" thickBot="1" x14ac:dyDescent="0.3">
      <c r="A1" s="3" t="s">
        <v>0</v>
      </c>
      <c r="D1" s="5"/>
      <c r="E1" s="5"/>
      <c r="H1" s="4"/>
    </row>
    <row r="2" spans="1:12" x14ac:dyDescent="0.25">
      <c r="A2" t="s">
        <v>1</v>
      </c>
      <c r="B2" s="1">
        <v>42991</v>
      </c>
      <c r="H2" s="39" t="s">
        <v>37</v>
      </c>
      <c r="I2" s="40"/>
      <c r="J2" s="2"/>
      <c r="K2" s="2"/>
      <c r="L2" s="2"/>
    </row>
    <row r="3" spans="1:12" x14ac:dyDescent="0.25">
      <c r="A3" t="s">
        <v>2</v>
      </c>
      <c r="B3" t="s">
        <v>3</v>
      </c>
      <c r="H3" s="27" t="s">
        <v>38</v>
      </c>
      <c r="I3" s="37">
        <v>5.8000000000000003E-2</v>
      </c>
      <c r="J3" s="2"/>
      <c r="K3" s="2"/>
      <c r="L3" s="2"/>
    </row>
    <row r="4" spans="1:12" x14ac:dyDescent="0.25">
      <c r="A4" t="s">
        <v>4</v>
      </c>
      <c r="B4" t="s">
        <v>5</v>
      </c>
      <c r="F4" s="2"/>
      <c r="G4" s="2"/>
      <c r="H4" s="27" t="s">
        <v>39</v>
      </c>
      <c r="I4" s="37">
        <v>5.8000000000000003E-2</v>
      </c>
      <c r="J4" s="33"/>
      <c r="K4" s="33"/>
      <c r="L4" s="2"/>
    </row>
    <row r="5" spans="1:12" ht="15.75" thickBot="1" x14ac:dyDescent="0.3">
      <c r="A5" t="s">
        <v>6</v>
      </c>
      <c r="B5" t="s">
        <v>7</v>
      </c>
      <c r="F5" s="2"/>
      <c r="G5" s="2"/>
      <c r="H5" s="28" t="s">
        <v>40</v>
      </c>
      <c r="I5" s="38">
        <v>5.9400000000000001E-2</v>
      </c>
      <c r="J5" s="17"/>
      <c r="K5" s="34"/>
    </row>
    <row r="6" spans="1:12" ht="15.75" thickBot="1" x14ac:dyDescent="0.3">
      <c r="A6" t="s">
        <v>8</v>
      </c>
      <c r="B6" t="s">
        <v>9</v>
      </c>
      <c r="F6" s="2"/>
      <c r="G6" s="2"/>
      <c r="H6" s="33"/>
      <c r="I6" s="17"/>
      <c r="J6" s="17"/>
      <c r="K6" s="17"/>
    </row>
    <row r="7" spans="1:12" x14ac:dyDescent="0.25">
      <c r="A7" s="32" t="s">
        <v>10</v>
      </c>
      <c r="B7" s="62" t="s">
        <v>11</v>
      </c>
      <c r="C7" s="42"/>
      <c r="D7" s="25"/>
      <c r="E7" s="26"/>
      <c r="F7" s="61" t="s">
        <v>30</v>
      </c>
      <c r="G7" s="42"/>
      <c r="H7" s="43"/>
      <c r="I7" s="42"/>
      <c r="J7" s="44"/>
      <c r="K7" s="33"/>
      <c r="L7" s="2"/>
    </row>
    <row r="8" spans="1:12" x14ac:dyDescent="0.25">
      <c r="A8" s="7" t="s">
        <v>12</v>
      </c>
      <c r="B8" s="56">
        <v>150000</v>
      </c>
      <c r="C8" s="17"/>
      <c r="D8" s="10"/>
      <c r="E8" s="9"/>
      <c r="F8" s="45">
        <v>200000</v>
      </c>
      <c r="G8" s="17"/>
      <c r="H8" s="33"/>
      <c r="I8" s="17"/>
      <c r="J8" s="46"/>
      <c r="K8" s="33"/>
      <c r="L8" s="2"/>
    </row>
    <row r="9" spans="1:12" x14ac:dyDescent="0.25">
      <c r="A9" s="7" t="s">
        <v>13</v>
      </c>
      <c r="B9" s="57">
        <v>0.05</v>
      </c>
      <c r="C9" s="17"/>
      <c r="D9" s="10"/>
      <c r="E9" s="9"/>
      <c r="F9" s="47">
        <v>5.5E-2</v>
      </c>
      <c r="G9" s="17"/>
      <c r="H9" s="33"/>
      <c r="I9" s="17"/>
      <c r="J9" s="46"/>
      <c r="K9" s="33"/>
      <c r="L9" s="2"/>
    </row>
    <row r="10" spans="1:12" x14ac:dyDescent="0.25">
      <c r="A10" s="7" t="s">
        <v>16</v>
      </c>
      <c r="B10" s="58"/>
      <c r="C10" s="17"/>
      <c r="D10" s="10"/>
      <c r="E10" s="9"/>
      <c r="F10" s="7"/>
      <c r="G10" s="17"/>
      <c r="H10" s="33"/>
      <c r="I10" s="17"/>
      <c r="J10" s="48"/>
      <c r="K10" s="34"/>
    </row>
    <row r="11" spans="1:12" x14ac:dyDescent="0.25">
      <c r="A11" s="7" t="s">
        <v>19</v>
      </c>
      <c r="B11" s="58"/>
      <c r="C11" s="17"/>
      <c r="D11" s="10"/>
      <c r="E11" s="9"/>
      <c r="F11" s="7"/>
      <c r="G11" s="17"/>
      <c r="H11" s="33"/>
      <c r="I11" s="17"/>
      <c r="J11" s="48"/>
      <c r="K11" s="17"/>
    </row>
    <row r="12" spans="1:12" x14ac:dyDescent="0.25">
      <c r="A12" s="7" t="s">
        <v>15</v>
      </c>
      <c r="B12" s="58"/>
      <c r="C12" s="17"/>
      <c r="D12" s="10"/>
      <c r="E12" s="9"/>
      <c r="F12" s="7"/>
      <c r="G12" s="17"/>
      <c r="H12" s="33"/>
      <c r="I12" s="17"/>
      <c r="J12" s="48"/>
      <c r="K12" s="17"/>
    </row>
    <row r="13" spans="1:12" x14ac:dyDescent="0.25">
      <c r="A13" s="7" t="s">
        <v>20</v>
      </c>
      <c r="B13" s="58"/>
      <c r="C13" s="17"/>
      <c r="D13" s="10"/>
      <c r="E13" s="9"/>
      <c r="F13" s="7"/>
      <c r="G13" s="17"/>
      <c r="H13" s="33"/>
      <c r="I13" s="17"/>
      <c r="J13" s="48"/>
      <c r="K13" s="17"/>
    </row>
    <row r="14" spans="1:12" x14ac:dyDescent="0.25">
      <c r="A14" s="7" t="s">
        <v>14</v>
      </c>
      <c r="B14" s="17"/>
      <c r="C14" s="17"/>
      <c r="D14" s="10"/>
      <c r="E14" s="9"/>
      <c r="F14" s="7"/>
      <c r="G14" s="17"/>
      <c r="H14" s="35"/>
      <c r="I14" s="17"/>
      <c r="J14" s="46"/>
      <c r="K14" s="33"/>
    </row>
    <row r="15" spans="1:12" x14ac:dyDescent="0.25">
      <c r="A15" s="7" t="s">
        <v>17</v>
      </c>
      <c r="B15" s="56">
        <v>1000</v>
      </c>
      <c r="C15" s="17" t="s">
        <v>18</v>
      </c>
      <c r="D15" s="10"/>
      <c r="E15" s="9"/>
      <c r="F15" s="7"/>
      <c r="G15" s="17"/>
      <c r="H15" s="33"/>
      <c r="I15" s="17"/>
      <c r="J15" s="46"/>
      <c r="K15" s="33"/>
      <c r="L15" s="2"/>
    </row>
    <row r="16" spans="1:12" x14ac:dyDescent="0.25">
      <c r="A16" s="7" t="s">
        <v>21</v>
      </c>
      <c r="B16" s="17" t="s">
        <v>23</v>
      </c>
      <c r="C16" s="17" t="s">
        <v>24</v>
      </c>
      <c r="D16" s="10"/>
      <c r="E16" s="9"/>
      <c r="F16" s="7" t="s">
        <v>23</v>
      </c>
      <c r="G16" s="17" t="s">
        <v>24</v>
      </c>
      <c r="H16" s="33"/>
      <c r="I16" s="17"/>
      <c r="J16" s="46"/>
      <c r="K16" s="33"/>
      <c r="L16" s="2"/>
    </row>
    <row r="17" spans="1:12" x14ac:dyDescent="0.25">
      <c r="A17" s="7" t="s">
        <v>38</v>
      </c>
      <c r="B17" s="56">
        <f>B8*B9/12</f>
        <v>625</v>
      </c>
      <c r="C17" s="56">
        <f>B17*12</f>
        <v>7500</v>
      </c>
      <c r="D17" s="10"/>
      <c r="E17" s="9"/>
      <c r="F17" s="49">
        <f>-J23*I3/12</f>
        <v>925.87459000000001</v>
      </c>
      <c r="G17" s="50">
        <f>F17*12</f>
        <v>11110.495080000001</v>
      </c>
      <c r="H17" s="33"/>
      <c r="I17" s="17"/>
      <c r="J17" s="46"/>
      <c r="K17" s="33"/>
      <c r="L17" s="2"/>
    </row>
    <row r="18" spans="1:12" x14ac:dyDescent="0.25">
      <c r="A18" s="7" t="s">
        <v>39</v>
      </c>
      <c r="B18" s="56"/>
      <c r="C18" s="56"/>
      <c r="D18" s="10"/>
      <c r="E18" s="9"/>
      <c r="F18" s="49">
        <f>-J37*I4/12</f>
        <v>889.85782288666758</v>
      </c>
      <c r="G18" s="50">
        <f>F18*12</f>
        <v>10678.29387464001</v>
      </c>
      <c r="H18" s="33"/>
      <c r="I18" s="17"/>
      <c r="J18" s="46"/>
      <c r="K18" s="33"/>
      <c r="L18" s="2"/>
    </row>
    <row r="19" spans="1:12" x14ac:dyDescent="0.25">
      <c r="A19" s="7" t="s">
        <v>40</v>
      </c>
      <c r="B19" s="56"/>
      <c r="C19" s="56"/>
      <c r="D19" s="10"/>
      <c r="E19" s="9"/>
      <c r="F19" s="49">
        <f>-J50*I5/12</f>
        <v>913.11664432546934</v>
      </c>
      <c r="G19" s="50">
        <f>F19*12</f>
        <v>10957.399731905633</v>
      </c>
      <c r="H19" s="33"/>
      <c r="I19" s="17"/>
      <c r="J19" s="46"/>
      <c r="K19" s="33"/>
      <c r="L19" s="2"/>
    </row>
    <row r="20" spans="1:12" ht="15.75" thickBot="1" x14ac:dyDescent="0.3">
      <c r="A20" s="11"/>
      <c r="B20" s="59"/>
      <c r="C20" s="12"/>
      <c r="D20" s="12"/>
      <c r="E20" s="13"/>
      <c r="F20" s="11"/>
      <c r="G20" s="18"/>
      <c r="H20" s="51"/>
      <c r="I20" s="18"/>
      <c r="J20" s="52"/>
      <c r="K20" s="2"/>
      <c r="L20" s="2"/>
    </row>
    <row r="21" spans="1:12" ht="15.75" thickBot="1" x14ac:dyDescent="0.3">
      <c r="A21" s="60" t="str">
        <f>B7</f>
        <v>24/157 Fitzroy St, ST KILDA  VIC 3182</v>
      </c>
      <c r="B21" s="24"/>
      <c r="C21" s="53" t="s">
        <v>22</v>
      </c>
      <c r="D21" s="54"/>
      <c r="E21" s="55"/>
      <c r="F21" s="61" t="s">
        <v>30</v>
      </c>
      <c r="G21" s="23"/>
      <c r="H21" s="29" t="s">
        <v>22</v>
      </c>
      <c r="I21" s="30"/>
      <c r="J21" s="31"/>
    </row>
    <row r="22" spans="1:12" ht="15.75" thickBot="1" x14ac:dyDescent="0.3">
      <c r="A22" s="63" t="s">
        <v>41</v>
      </c>
      <c r="C22" s="14" t="s">
        <v>25</v>
      </c>
      <c r="D22" s="15" t="s">
        <v>26</v>
      </c>
      <c r="E22" s="16" t="s">
        <v>27</v>
      </c>
      <c r="F22" s="20" t="s">
        <v>31</v>
      </c>
      <c r="G22" s="19"/>
      <c r="H22" s="14" t="s">
        <v>25</v>
      </c>
      <c r="I22" s="15" t="s">
        <v>26</v>
      </c>
      <c r="J22" s="16" t="s">
        <v>27</v>
      </c>
    </row>
    <row r="23" spans="1:12" x14ac:dyDescent="0.25">
      <c r="C23" s="32"/>
      <c r="D23" s="25"/>
      <c r="E23" s="26"/>
      <c r="F23" s="64">
        <v>42917</v>
      </c>
      <c r="G23" s="36" t="s">
        <v>32</v>
      </c>
      <c r="H23" s="27"/>
      <c r="I23" s="17"/>
      <c r="J23" s="9">
        <v>-191560.26</v>
      </c>
    </row>
    <row r="24" spans="1:12" x14ac:dyDescent="0.25">
      <c r="C24" s="7"/>
      <c r="D24" s="10"/>
      <c r="E24" s="9"/>
      <c r="F24" s="21">
        <v>42917</v>
      </c>
      <c r="G24" s="48" t="s">
        <v>29</v>
      </c>
      <c r="H24" s="27">
        <v>1452.86</v>
      </c>
      <c r="I24" s="17"/>
      <c r="J24" s="9">
        <f>J23+H24+I24</f>
        <v>-190107.40000000002</v>
      </c>
    </row>
    <row r="25" spans="1:12" x14ac:dyDescent="0.25">
      <c r="C25" s="7"/>
      <c r="D25" s="10"/>
      <c r="E25" s="9"/>
      <c r="F25" s="21">
        <v>42948</v>
      </c>
      <c r="G25" s="48" t="s">
        <v>29</v>
      </c>
      <c r="H25" s="27">
        <v>1452.86</v>
      </c>
      <c r="I25" s="17"/>
      <c r="J25" s="9">
        <f>J24+H25+I25</f>
        <v>-188654.54000000004</v>
      </c>
    </row>
    <row r="26" spans="1:12" x14ac:dyDescent="0.25">
      <c r="A26" s="1">
        <v>42993</v>
      </c>
      <c r="B26" t="s">
        <v>28</v>
      </c>
      <c r="C26" s="7"/>
      <c r="D26" s="8">
        <v>-150000</v>
      </c>
      <c r="E26" s="9">
        <f>C26+D26</f>
        <v>-150000</v>
      </c>
      <c r="F26" s="21">
        <v>42979</v>
      </c>
      <c r="G26" s="48" t="s">
        <v>29</v>
      </c>
      <c r="H26" s="27">
        <v>1452.86</v>
      </c>
      <c r="I26" s="17"/>
      <c r="J26" s="9">
        <f t="shared" ref="J26:J63" si="0">J25+H26+I26</f>
        <v>-187201.68000000005</v>
      </c>
    </row>
    <row r="27" spans="1:12" x14ac:dyDescent="0.25">
      <c r="C27" s="7"/>
      <c r="D27" s="10"/>
      <c r="E27" s="9"/>
      <c r="F27" s="21">
        <v>43009</v>
      </c>
      <c r="G27" s="48" t="s">
        <v>29</v>
      </c>
      <c r="H27" s="27">
        <v>1452.86</v>
      </c>
      <c r="I27" s="17"/>
      <c r="J27" s="9">
        <f t="shared" si="0"/>
        <v>-185748.82000000007</v>
      </c>
    </row>
    <row r="28" spans="1:12" x14ac:dyDescent="0.25">
      <c r="C28" s="7"/>
      <c r="D28" s="10"/>
      <c r="E28" s="9"/>
      <c r="F28" s="21">
        <v>43040</v>
      </c>
      <c r="G28" s="48" t="s">
        <v>29</v>
      </c>
      <c r="H28" s="27">
        <v>1452.86</v>
      </c>
      <c r="I28" s="17"/>
      <c r="J28" s="9">
        <f t="shared" si="0"/>
        <v>-184295.96000000008</v>
      </c>
    </row>
    <row r="29" spans="1:12" x14ac:dyDescent="0.25">
      <c r="C29" s="7"/>
      <c r="D29" s="10"/>
      <c r="E29" s="9"/>
      <c r="F29" s="21">
        <v>43070</v>
      </c>
      <c r="G29" s="48" t="s">
        <v>29</v>
      </c>
      <c r="H29" s="27">
        <v>1452.86</v>
      </c>
      <c r="I29" s="17"/>
      <c r="J29" s="9">
        <f t="shared" si="0"/>
        <v>-182843.10000000009</v>
      </c>
    </row>
    <row r="30" spans="1:12" x14ac:dyDescent="0.25">
      <c r="C30" s="7"/>
      <c r="D30" s="10"/>
      <c r="E30" s="9"/>
      <c r="F30" s="21">
        <v>43101</v>
      </c>
      <c r="G30" s="48" t="s">
        <v>29</v>
      </c>
      <c r="H30" s="27">
        <v>1452.86</v>
      </c>
      <c r="I30" s="17"/>
      <c r="J30" s="9">
        <f t="shared" si="0"/>
        <v>-181390.24000000011</v>
      </c>
    </row>
    <row r="31" spans="1:12" x14ac:dyDescent="0.25">
      <c r="C31" s="7"/>
      <c r="D31" s="10"/>
      <c r="E31" s="9"/>
      <c r="F31" s="21">
        <v>43132</v>
      </c>
      <c r="G31" s="48" t="s">
        <v>29</v>
      </c>
      <c r="H31" s="27">
        <v>1452.86</v>
      </c>
      <c r="I31" s="17"/>
      <c r="J31" s="9">
        <f t="shared" si="0"/>
        <v>-179937.38000000012</v>
      </c>
    </row>
    <row r="32" spans="1:12" x14ac:dyDescent="0.25">
      <c r="C32" s="7"/>
      <c r="D32" s="10"/>
      <c r="E32" s="9"/>
      <c r="F32" s="21">
        <v>43160</v>
      </c>
      <c r="G32" s="48" t="s">
        <v>29</v>
      </c>
      <c r="H32" s="27">
        <v>1452.86</v>
      </c>
      <c r="I32" s="17"/>
      <c r="J32" s="9">
        <f t="shared" si="0"/>
        <v>-178484.52000000014</v>
      </c>
    </row>
    <row r="33" spans="1:10" x14ac:dyDescent="0.25">
      <c r="C33" s="7"/>
      <c r="D33" s="10"/>
      <c r="E33" s="9"/>
      <c r="F33" s="21">
        <v>43191</v>
      </c>
      <c r="G33" s="48" t="s">
        <v>29</v>
      </c>
      <c r="H33" s="27">
        <v>1452.86</v>
      </c>
      <c r="I33" s="17"/>
      <c r="J33" s="9">
        <f t="shared" si="0"/>
        <v>-177031.66000000015</v>
      </c>
    </row>
    <row r="34" spans="1:10" x14ac:dyDescent="0.25">
      <c r="C34" s="7"/>
      <c r="D34" s="10"/>
      <c r="E34" s="9"/>
      <c r="F34" s="21">
        <v>43221</v>
      </c>
      <c r="G34" s="48" t="s">
        <v>29</v>
      </c>
      <c r="H34" s="27">
        <v>1452.86</v>
      </c>
      <c r="I34" s="17"/>
      <c r="J34" s="9">
        <f t="shared" si="0"/>
        <v>-175578.80000000016</v>
      </c>
    </row>
    <row r="35" spans="1:10" x14ac:dyDescent="0.25">
      <c r="C35" s="7"/>
      <c r="D35" s="10"/>
      <c r="E35" s="9"/>
      <c r="F35" s="21">
        <v>43252</v>
      </c>
      <c r="G35" s="48" t="s">
        <v>29</v>
      </c>
      <c r="H35" s="27">
        <v>1617.9</v>
      </c>
      <c r="I35" s="17"/>
      <c r="J35" s="9">
        <f t="shared" si="0"/>
        <v>-173960.90000000017</v>
      </c>
    </row>
    <row r="36" spans="1:10" x14ac:dyDescent="0.25">
      <c r="C36" s="7"/>
      <c r="D36" s="10"/>
      <c r="E36" s="9"/>
      <c r="F36" s="21">
        <v>43281</v>
      </c>
      <c r="G36" s="48" t="s">
        <v>33</v>
      </c>
      <c r="H36" s="27">
        <v>962.87</v>
      </c>
      <c r="I36" s="17"/>
      <c r="J36" s="9">
        <f t="shared" si="0"/>
        <v>-172998.03000000017</v>
      </c>
    </row>
    <row r="37" spans="1:10" x14ac:dyDescent="0.25">
      <c r="A37" s="1">
        <v>43281</v>
      </c>
      <c r="B37" t="s">
        <v>34</v>
      </c>
      <c r="C37" s="7"/>
      <c r="D37" s="8">
        <f>D26*I3*289/365</f>
        <v>-6888.4931506849316</v>
      </c>
      <c r="E37" s="9">
        <f>E26+C37+D37</f>
        <v>-156888.49315068492</v>
      </c>
      <c r="F37" s="21">
        <v>43281</v>
      </c>
      <c r="G37" s="48" t="s">
        <v>34</v>
      </c>
      <c r="H37" s="27"/>
      <c r="I37" s="8">
        <f>(J23*I3)+0.01</f>
        <v>-11110.48508</v>
      </c>
      <c r="J37" s="9">
        <f t="shared" si="0"/>
        <v>-184108.51508000019</v>
      </c>
    </row>
    <row r="38" spans="1:10" x14ac:dyDescent="0.25">
      <c r="A38" s="1">
        <v>43282</v>
      </c>
      <c r="B38" t="s">
        <v>29</v>
      </c>
      <c r="C38" s="41">
        <v>758</v>
      </c>
      <c r="D38" s="10"/>
      <c r="E38" s="9">
        <f>E37+C38+D38</f>
        <v>-156130.49315068492</v>
      </c>
      <c r="F38" s="21">
        <v>43282</v>
      </c>
      <c r="G38" s="48" t="s">
        <v>29</v>
      </c>
      <c r="H38" s="27">
        <v>859.9</v>
      </c>
      <c r="I38" s="17"/>
      <c r="J38" s="9">
        <f t="shared" si="0"/>
        <v>-183248.61508000019</v>
      </c>
    </row>
    <row r="39" spans="1:10" x14ac:dyDescent="0.25">
      <c r="A39" s="1">
        <v>43313</v>
      </c>
      <c r="B39" t="s">
        <v>29</v>
      </c>
      <c r="C39" s="41">
        <v>758</v>
      </c>
      <c r="D39" s="10"/>
      <c r="E39" s="9">
        <f t="shared" ref="E39:E63" si="1">E38+C39+D39</f>
        <v>-155372.49315068492</v>
      </c>
      <c r="F39" s="21">
        <v>43313</v>
      </c>
      <c r="G39" s="48" t="s">
        <v>29</v>
      </c>
      <c r="H39" s="27">
        <v>859.9</v>
      </c>
      <c r="I39" s="17"/>
      <c r="J39" s="9">
        <f t="shared" si="0"/>
        <v>-182388.7150800002</v>
      </c>
    </row>
    <row r="40" spans="1:10" x14ac:dyDescent="0.25">
      <c r="A40" s="1">
        <v>43344</v>
      </c>
      <c r="B40" t="s">
        <v>29</v>
      </c>
      <c r="C40" s="41">
        <v>758</v>
      </c>
      <c r="D40" s="10"/>
      <c r="E40" s="9">
        <f t="shared" si="1"/>
        <v>-154614.49315068492</v>
      </c>
      <c r="F40" s="21">
        <v>43344</v>
      </c>
      <c r="G40" s="48" t="s">
        <v>29</v>
      </c>
      <c r="H40" s="27">
        <v>859.9</v>
      </c>
      <c r="I40" s="17"/>
      <c r="J40" s="9">
        <f t="shared" si="0"/>
        <v>-181528.8150800002</v>
      </c>
    </row>
    <row r="41" spans="1:10" x14ac:dyDescent="0.25">
      <c r="A41" s="1">
        <v>43374</v>
      </c>
      <c r="B41" t="s">
        <v>29</v>
      </c>
      <c r="C41" s="41">
        <v>758</v>
      </c>
      <c r="D41" s="10"/>
      <c r="E41" s="9">
        <f t="shared" si="1"/>
        <v>-153856.49315068492</v>
      </c>
      <c r="F41" s="21">
        <v>43374</v>
      </c>
      <c r="G41" s="48" t="s">
        <v>29</v>
      </c>
      <c r="H41" s="27">
        <v>859.9</v>
      </c>
      <c r="I41" s="17"/>
      <c r="J41" s="9">
        <f t="shared" si="0"/>
        <v>-180668.91508000021</v>
      </c>
    </row>
    <row r="42" spans="1:10" x14ac:dyDescent="0.25">
      <c r="A42" s="1">
        <v>43405</v>
      </c>
      <c r="B42" t="s">
        <v>29</v>
      </c>
      <c r="C42" s="41">
        <v>758</v>
      </c>
      <c r="D42" s="10"/>
      <c r="E42" s="9">
        <f t="shared" si="1"/>
        <v>-153098.49315068492</v>
      </c>
      <c r="F42" s="21">
        <v>43405</v>
      </c>
      <c r="G42" s="48" t="s">
        <v>29</v>
      </c>
      <c r="H42" s="27">
        <v>859.9</v>
      </c>
      <c r="I42" s="17"/>
      <c r="J42" s="9">
        <f t="shared" si="0"/>
        <v>-179809.01508000022</v>
      </c>
    </row>
    <row r="43" spans="1:10" x14ac:dyDescent="0.25">
      <c r="A43" s="1">
        <v>43435</v>
      </c>
      <c r="B43" t="s">
        <v>29</v>
      </c>
      <c r="C43" s="41">
        <v>758</v>
      </c>
      <c r="D43" s="10"/>
      <c r="E43" s="9">
        <f t="shared" si="1"/>
        <v>-152340.49315068492</v>
      </c>
      <c r="F43" s="21">
        <v>43435</v>
      </c>
      <c r="G43" s="48" t="s">
        <v>29</v>
      </c>
      <c r="H43" s="27">
        <v>859.9</v>
      </c>
      <c r="I43" s="17"/>
      <c r="J43" s="9">
        <f t="shared" si="0"/>
        <v>-178949.11508000022</v>
      </c>
    </row>
    <row r="44" spans="1:10" x14ac:dyDescent="0.25">
      <c r="A44" s="1">
        <v>43466</v>
      </c>
      <c r="B44" t="s">
        <v>29</v>
      </c>
      <c r="C44" s="41">
        <v>758</v>
      </c>
      <c r="D44" s="10"/>
      <c r="E44" s="9">
        <f t="shared" si="1"/>
        <v>-151582.49315068492</v>
      </c>
      <c r="F44" s="21">
        <v>43466</v>
      </c>
      <c r="G44" s="48" t="s">
        <v>29</v>
      </c>
      <c r="H44" s="27">
        <v>859.9</v>
      </c>
      <c r="I44" s="17"/>
      <c r="J44" s="9">
        <f t="shared" si="0"/>
        <v>-178089.21508000023</v>
      </c>
    </row>
    <row r="45" spans="1:10" x14ac:dyDescent="0.25">
      <c r="A45" s="1">
        <v>43497</v>
      </c>
      <c r="B45" t="s">
        <v>29</v>
      </c>
      <c r="C45" s="41">
        <v>758</v>
      </c>
      <c r="D45" s="10"/>
      <c r="E45" s="9">
        <f t="shared" si="1"/>
        <v>-150824.49315068492</v>
      </c>
      <c r="F45" s="21">
        <v>43497</v>
      </c>
      <c r="G45" s="48" t="s">
        <v>29</v>
      </c>
      <c r="H45" s="27">
        <v>859.9</v>
      </c>
      <c r="I45" s="17"/>
      <c r="J45" s="9">
        <f t="shared" si="0"/>
        <v>-177229.31508000023</v>
      </c>
    </row>
    <row r="46" spans="1:10" x14ac:dyDescent="0.25">
      <c r="A46" s="1">
        <v>43525</v>
      </c>
      <c r="B46" t="s">
        <v>29</v>
      </c>
      <c r="C46" s="41">
        <v>758</v>
      </c>
      <c r="D46" s="10"/>
      <c r="E46" s="9">
        <f t="shared" si="1"/>
        <v>-150066.49315068492</v>
      </c>
      <c r="F46" s="21">
        <v>43525</v>
      </c>
      <c r="G46" s="48" t="s">
        <v>29</v>
      </c>
      <c r="H46" s="27">
        <v>859.9</v>
      </c>
      <c r="I46" s="17"/>
      <c r="J46" s="9">
        <f t="shared" si="0"/>
        <v>-176369.41508000024</v>
      </c>
    </row>
    <row r="47" spans="1:10" x14ac:dyDescent="0.25">
      <c r="A47" s="1">
        <v>43556</v>
      </c>
      <c r="B47" t="s">
        <v>29</v>
      </c>
      <c r="C47" s="41">
        <v>758</v>
      </c>
      <c r="D47" s="10"/>
      <c r="E47" s="9">
        <f t="shared" si="1"/>
        <v>-149308.49315068492</v>
      </c>
      <c r="F47" s="21">
        <v>43556</v>
      </c>
      <c r="G47" s="48" t="s">
        <v>29</v>
      </c>
      <c r="H47" s="27">
        <v>859.9</v>
      </c>
      <c r="I47" s="17"/>
      <c r="J47" s="9">
        <f t="shared" si="0"/>
        <v>-175509.51508000024</v>
      </c>
    </row>
    <row r="48" spans="1:10" x14ac:dyDescent="0.25">
      <c r="A48" s="1">
        <v>43586</v>
      </c>
      <c r="B48" t="s">
        <v>29</v>
      </c>
      <c r="C48" s="41">
        <v>758</v>
      </c>
      <c r="D48" s="10"/>
      <c r="E48" s="9">
        <f t="shared" si="1"/>
        <v>-148550.49315068492</v>
      </c>
      <c r="F48" s="21">
        <v>43586</v>
      </c>
      <c r="G48" s="48" t="s">
        <v>29</v>
      </c>
      <c r="H48" s="27">
        <v>859.9</v>
      </c>
      <c r="I48" s="17"/>
      <c r="J48" s="9">
        <f t="shared" si="0"/>
        <v>-174649.61508000025</v>
      </c>
    </row>
    <row r="49" spans="1:10" x14ac:dyDescent="0.25">
      <c r="A49" s="1">
        <v>43617</v>
      </c>
      <c r="B49" t="s">
        <v>29</v>
      </c>
      <c r="C49" s="41">
        <v>758</v>
      </c>
      <c r="D49" s="10"/>
      <c r="E49" s="9">
        <f t="shared" si="1"/>
        <v>-147792.49315068492</v>
      </c>
      <c r="F49" s="21">
        <v>43617</v>
      </c>
      <c r="G49" s="48" t="s">
        <v>29</v>
      </c>
      <c r="H49" s="27">
        <v>859.9</v>
      </c>
      <c r="I49" s="17"/>
      <c r="J49" s="9">
        <f t="shared" si="0"/>
        <v>-173789.71508000026</v>
      </c>
    </row>
    <row r="50" spans="1:10" x14ac:dyDescent="0.25">
      <c r="A50" s="1">
        <v>43646</v>
      </c>
      <c r="B50" t="s">
        <v>35</v>
      </c>
      <c r="C50" s="41"/>
      <c r="D50" s="10">
        <f>E37*I4</f>
        <v>-9099.5326027397259</v>
      </c>
      <c r="E50" s="9">
        <f t="shared" si="1"/>
        <v>-156892.02575342465</v>
      </c>
      <c r="F50" s="21">
        <v>43646</v>
      </c>
      <c r="G50" s="48" t="s">
        <v>35</v>
      </c>
      <c r="H50" s="27"/>
      <c r="I50" s="10">
        <f>J37*I4</f>
        <v>-10678.29387464001</v>
      </c>
      <c r="J50" s="9">
        <f t="shared" si="0"/>
        <v>-184468.00895464027</v>
      </c>
    </row>
    <row r="51" spans="1:10" x14ac:dyDescent="0.25">
      <c r="A51" s="1">
        <v>43647</v>
      </c>
      <c r="B51" t="s">
        <v>29</v>
      </c>
      <c r="C51" s="41">
        <v>704.78</v>
      </c>
      <c r="D51" s="10"/>
      <c r="E51" s="9">
        <f t="shared" si="1"/>
        <v>-156187.24575342465</v>
      </c>
      <c r="F51" s="21">
        <v>43647</v>
      </c>
      <c r="G51" s="48" t="s">
        <v>29</v>
      </c>
      <c r="H51" s="27">
        <v>913.12</v>
      </c>
      <c r="I51" s="17"/>
      <c r="J51" s="9">
        <f t="shared" si="0"/>
        <v>-183554.88895464028</v>
      </c>
    </row>
    <row r="52" spans="1:10" x14ac:dyDescent="0.25">
      <c r="A52" s="1">
        <v>43678</v>
      </c>
      <c r="B52" t="s">
        <v>29</v>
      </c>
      <c r="C52" s="41">
        <v>704.78</v>
      </c>
      <c r="D52" s="10"/>
      <c r="E52" s="9">
        <f t="shared" si="1"/>
        <v>-155482.46575342465</v>
      </c>
      <c r="F52" s="21">
        <v>43678</v>
      </c>
      <c r="G52" s="48" t="s">
        <v>29</v>
      </c>
      <c r="H52" s="27">
        <v>913.12</v>
      </c>
      <c r="I52" s="17"/>
      <c r="J52" s="9">
        <f t="shared" si="0"/>
        <v>-182641.76895464028</v>
      </c>
    </row>
    <row r="53" spans="1:10" x14ac:dyDescent="0.25">
      <c r="A53" s="1">
        <v>43709</v>
      </c>
      <c r="B53" t="s">
        <v>29</v>
      </c>
      <c r="C53" s="41">
        <v>704.78</v>
      </c>
      <c r="D53" s="10"/>
      <c r="E53" s="9">
        <f t="shared" si="1"/>
        <v>-154777.68575342465</v>
      </c>
      <c r="F53" s="21">
        <v>43709</v>
      </c>
      <c r="G53" s="48" t="s">
        <v>29</v>
      </c>
      <c r="H53" s="27">
        <v>913.12</v>
      </c>
      <c r="I53" s="17"/>
      <c r="J53" s="9">
        <f t="shared" si="0"/>
        <v>-181728.64895464029</v>
      </c>
    </row>
    <row r="54" spans="1:10" x14ac:dyDescent="0.25">
      <c r="A54" s="1">
        <v>43739</v>
      </c>
      <c r="B54" t="s">
        <v>29</v>
      </c>
      <c r="C54" s="41">
        <v>704.78</v>
      </c>
      <c r="D54" s="10"/>
      <c r="E54" s="9">
        <f t="shared" si="1"/>
        <v>-154072.90575342465</v>
      </c>
      <c r="F54" s="21">
        <v>43739</v>
      </c>
      <c r="G54" s="48" t="s">
        <v>29</v>
      </c>
      <c r="H54" s="27">
        <v>913.12</v>
      </c>
      <c r="I54" s="17"/>
      <c r="J54" s="9">
        <f t="shared" si="0"/>
        <v>-180815.52895464029</v>
      </c>
    </row>
    <row r="55" spans="1:10" x14ac:dyDescent="0.25">
      <c r="A55" s="1">
        <v>43770</v>
      </c>
      <c r="B55" t="s">
        <v>29</v>
      </c>
      <c r="C55" s="41">
        <v>704.78</v>
      </c>
      <c r="D55" s="10"/>
      <c r="E55" s="9">
        <f t="shared" si="1"/>
        <v>-153368.12575342465</v>
      </c>
      <c r="F55" s="21">
        <v>43770</v>
      </c>
      <c r="G55" s="48" t="s">
        <v>29</v>
      </c>
      <c r="H55" s="27">
        <v>913.12</v>
      </c>
      <c r="I55" s="17"/>
      <c r="J55" s="9">
        <f t="shared" si="0"/>
        <v>-179902.4089546403</v>
      </c>
    </row>
    <row r="56" spans="1:10" x14ac:dyDescent="0.25">
      <c r="A56" s="1">
        <v>43800</v>
      </c>
      <c r="B56" t="s">
        <v>29</v>
      </c>
      <c r="C56" s="41">
        <v>704.78</v>
      </c>
      <c r="D56" s="10"/>
      <c r="E56" s="9">
        <f t="shared" si="1"/>
        <v>-152663.34575342466</v>
      </c>
      <c r="F56" s="21">
        <v>43800</v>
      </c>
      <c r="G56" s="48" t="s">
        <v>29</v>
      </c>
      <c r="H56" s="27">
        <v>913.12</v>
      </c>
      <c r="I56" s="17"/>
      <c r="J56" s="9">
        <f t="shared" si="0"/>
        <v>-178989.2889546403</v>
      </c>
    </row>
    <row r="57" spans="1:10" x14ac:dyDescent="0.25">
      <c r="A57" s="1">
        <v>43831</v>
      </c>
      <c r="B57" t="s">
        <v>29</v>
      </c>
      <c r="C57" s="41">
        <v>704.78</v>
      </c>
      <c r="D57" s="10"/>
      <c r="E57" s="9">
        <f t="shared" si="1"/>
        <v>-151958.56575342466</v>
      </c>
      <c r="F57" s="21">
        <v>43831</v>
      </c>
      <c r="G57" s="48" t="s">
        <v>29</v>
      </c>
      <c r="H57" s="27">
        <v>913.12</v>
      </c>
      <c r="I57" s="17"/>
      <c r="J57" s="9">
        <f t="shared" si="0"/>
        <v>-178076.16895464031</v>
      </c>
    </row>
    <row r="58" spans="1:10" x14ac:dyDescent="0.25">
      <c r="A58" s="1">
        <v>43862</v>
      </c>
      <c r="B58" t="s">
        <v>29</v>
      </c>
      <c r="C58" s="41">
        <v>704.78</v>
      </c>
      <c r="D58" s="10"/>
      <c r="E58" s="9">
        <f t="shared" si="1"/>
        <v>-151253.78575342466</v>
      </c>
      <c r="F58" s="21">
        <v>43862</v>
      </c>
      <c r="G58" s="48" t="s">
        <v>29</v>
      </c>
      <c r="H58" s="27">
        <v>913.12</v>
      </c>
      <c r="I58" s="17"/>
      <c r="J58" s="9">
        <f t="shared" si="0"/>
        <v>-177163.04895464031</v>
      </c>
    </row>
    <row r="59" spans="1:10" x14ac:dyDescent="0.25">
      <c r="A59" s="1">
        <v>43891</v>
      </c>
      <c r="B59" t="s">
        <v>29</v>
      </c>
      <c r="C59" s="41">
        <v>704.78</v>
      </c>
      <c r="D59" s="10"/>
      <c r="E59" s="9">
        <f t="shared" si="1"/>
        <v>-150549.00575342466</v>
      </c>
      <c r="F59" s="21">
        <v>43891</v>
      </c>
      <c r="G59" s="48" t="s">
        <v>29</v>
      </c>
      <c r="H59" s="27">
        <v>913.12</v>
      </c>
      <c r="I59" s="17"/>
      <c r="J59" s="9">
        <f t="shared" si="0"/>
        <v>-176249.92895464032</v>
      </c>
    </row>
    <row r="60" spans="1:10" x14ac:dyDescent="0.25">
      <c r="A60" s="1">
        <v>43922</v>
      </c>
      <c r="B60" t="s">
        <v>29</v>
      </c>
      <c r="C60" s="41">
        <v>704.78</v>
      </c>
      <c r="D60" s="10"/>
      <c r="E60" s="9">
        <f t="shared" si="1"/>
        <v>-149844.22575342466</v>
      </c>
      <c r="F60" s="21">
        <v>43922</v>
      </c>
      <c r="G60" s="48" t="s">
        <v>29</v>
      </c>
      <c r="H60" s="27">
        <v>913.12</v>
      </c>
      <c r="I60" s="17"/>
      <c r="J60" s="9">
        <f t="shared" si="0"/>
        <v>-175336.80895464032</v>
      </c>
    </row>
    <row r="61" spans="1:10" x14ac:dyDescent="0.25">
      <c r="A61" s="1">
        <v>43952</v>
      </c>
      <c r="B61" t="s">
        <v>29</v>
      </c>
      <c r="C61" s="41">
        <v>704.78</v>
      </c>
      <c r="D61" s="10"/>
      <c r="E61" s="9">
        <f t="shared" si="1"/>
        <v>-149139.44575342466</v>
      </c>
      <c r="F61" s="21">
        <v>43952</v>
      </c>
      <c r="G61" s="48" t="s">
        <v>29</v>
      </c>
      <c r="H61" s="27">
        <v>913.12</v>
      </c>
      <c r="I61" s="17"/>
      <c r="J61" s="9">
        <f t="shared" si="0"/>
        <v>-174423.68895464033</v>
      </c>
    </row>
    <row r="62" spans="1:10" x14ac:dyDescent="0.25">
      <c r="A62" s="1">
        <v>43983</v>
      </c>
      <c r="B62" t="s">
        <v>29</v>
      </c>
      <c r="C62" s="41">
        <v>704.78</v>
      </c>
      <c r="D62" s="10"/>
      <c r="E62" s="9">
        <f t="shared" si="1"/>
        <v>-148434.66575342466</v>
      </c>
      <c r="F62" s="21">
        <v>43983</v>
      </c>
      <c r="G62" s="48" t="s">
        <v>29</v>
      </c>
      <c r="H62" s="27">
        <v>913.12</v>
      </c>
      <c r="I62" s="17"/>
      <c r="J62" s="9">
        <f t="shared" si="0"/>
        <v>-173510.56895464033</v>
      </c>
    </row>
    <row r="63" spans="1:10" ht="15.75" thickBot="1" x14ac:dyDescent="0.3">
      <c r="A63" s="1">
        <v>44012</v>
      </c>
      <c r="B63" t="s">
        <v>36</v>
      </c>
      <c r="C63" s="11"/>
      <c r="D63" s="12">
        <f>E50*I5</f>
        <v>-9319.3863297534244</v>
      </c>
      <c r="E63" s="13">
        <f t="shared" si="1"/>
        <v>-157754.05208317807</v>
      </c>
      <c r="F63" s="22">
        <v>44012</v>
      </c>
      <c r="G63" s="65" t="s">
        <v>36</v>
      </c>
      <c r="H63" s="28"/>
      <c r="I63" s="12">
        <f>J50*I5</f>
        <v>-10957.399731905633</v>
      </c>
      <c r="J63" s="13">
        <f t="shared" si="0"/>
        <v>-184467.96868654597</v>
      </c>
    </row>
  </sheetData>
  <mergeCells count="3">
    <mergeCell ref="C21:E21"/>
    <mergeCell ref="H21:J21"/>
    <mergeCell ref="H2:I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02580102-F996-469B-B397-CCBF5C9F37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35FF6A-4C48-447F-81DC-70F0C39914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35756-9753-4A9A-AE1B-2690094AAE1B}">
  <ds:schemaRefs>
    <ds:schemaRef ds:uri="http://www.w3.org/XML/1998/namespace"/>
    <ds:schemaRef ds:uri="ed3ef6f8-3797-4792-9ea4-30cd9e65eb70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4fa126e-f418-4097-ab49-c348462011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2020-10-08T23:37:39Z</dcterms:created>
  <dcterms:modified xsi:type="dcterms:W3CDTF">2020-10-25T23:13:17Z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