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UCH\2021\Workpapers\5. Investments\Managed funds &amp; UT's\"/>
    </mc:Choice>
  </mc:AlternateContent>
  <xr:revisionPtr revIDLastSave="0" documentId="13_ncr:1_{D278B503-3174-4113-8CA6-6FDFA435CCD4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F41" i="1"/>
  <c r="G41" i="1"/>
  <c r="F14" i="1"/>
  <c r="I22" i="1"/>
  <c r="H41" i="1"/>
  <c r="F16" i="1" s="1"/>
  <c r="F12" i="1" l="1"/>
  <c r="E41" i="1"/>
  <c r="I41" i="1" l="1"/>
  <c r="F13" i="1"/>
  <c r="F15" i="1" s="1"/>
  <c r="I15" i="1" l="1"/>
  <c r="F17" i="1"/>
  <c r="I17" i="1" s="1"/>
</calcChain>
</file>

<file path=xl/sharedStrings.xml><?xml version="1.0" encoding="utf-8"?>
<sst xmlns="http://schemas.openxmlformats.org/spreadsheetml/2006/main" count="50" uniqueCount="50">
  <si>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</si>
  <si>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</si>
  <si>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</si>
  <si>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</si>
  <si>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</si>
  <si>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</si>
  <si>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</si>
  <si>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</si>
  <si>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</si>
  <si>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</si>
  <si>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</si>
  <si>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</si>
  <si>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</si>
  <si>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</si>
  <si>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</si>
  <si>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</si>
  <si>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t>BT WRAP INVESTMENT RECONCILIATION</t>
  </si>
  <si>
    <t>Total Variance % =</t>
  </si>
  <si>
    <t>Investment variance</t>
  </si>
  <si>
    <t>BGL - Market Value</t>
  </si>
  <si>
    <t>BT - Market Value</t>
  </si>
  <si>
    <t>Dist Rec</t>
  </si>
  <si>
    <t>Variance</t>
  </si>
  <si>
    <t>AMP0557 - AMP Cap</t>
  </si>
  <si>
    <t>BFL0002 - Bennelong</t>
  </si>
  <si>
    <t>CRM0008 - Cromwell Phoenix</t>
  </si>
  <si>
    <t>ETL0018 - PIMCO</t>
  </si>
  <si>
    <t>ETL0060 - Allan Gray</t>
  </si>
  <si>
    <t>FID0008 - Fidelity Aust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</si>
  <si>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</si>
  <si>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</si>
  <si>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</si>
  <si>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</si>
  <si>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</si>
  <si>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PER0260 - Perpetual Wsale Diversified</t>
  </si>
  <si>
    <t>PLA0001 - Platinum European</t>
  </si>
  <si>
    <t>PLA0002 - Platinum International</t>
  </si>
  <si>
    <t>SCH0028 - Schroder</t>
  </si>
  <si>
    <t>WHT8435 - Hyperion Global</t>
  </si>
  <si>
    <t>BNT0101 - Hyperion Sm Growth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</si>
  <si>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</si>
  <si>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</si>
  <si>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</si>
  <si>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</si>
  <si>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</si>
  <si>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r>
      <rPr>
        <i/>
        <sz val="11"/>
        <color theme="1"/>
        <rFont val="Calibri"/>
        <family val="2"/>
        <scheme val="minor"/>
      </rPr>
      <t xml:space="preserve">Add back: </t>
    </r>
    <r>
      <rPr>
        <sz val="11"/>
        <color theme="1"/>
        <rFont val="Calibri"/>
        <family val="2"/>
        <scheme val="minor"/>
      </rPr>
      <t>non-cash attributions</t>
    </r>
  </si>
  <si>
    <t>TUCKER SUPERANNUATION FUND</t>
  </si>
  <si>
    <t>JL</t>
  </si>
  <si>
    <t>HOW0098 - Ardea Real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</si>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</sst>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165" fontId="8" fillId="0" borderId="0" xfId="0" applyNumberFormat="1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43" fontId="0" fillId="0" borderId="6" xfId="12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4" fontId="10" fillId="0" borderId="6" xfId="7" applyFont="1" applyBorder="1"/>
    <xf numFmtId="44" fontId="8" fillId="0" borderId="0" xfId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2"/>
  <sheetViews>
    <sheetView tabSelected="1" topLeftCell="A16" workbookViewId="0">
      <selection activeCell="J35" sqref="J3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12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2" t="s">
        <v>46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16</v>
      </c>
      <c r="C3" s="11"/>
      <c r="G3" s="13" t="s">
        <v>4</v>
      </c>
      <c r="H3" s="14" t="s">
        <v>47</v>
      </c>
      <c r="I3" s="15">
        <v>44503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49</v>
      </c>
      <c r="I4" s="15">
        <v>44510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9" t="s">
        <v>8</v>
      </c>
      <c r="C7" s="50"/>
      <c r="D7" s="50"/>
      <c r="E7" s="51"/>
      <c r="F7" s="23" t="s">
        <v>9</v>
      </c>
      <c r="G7" s="49" t="s">
        <v>10</v>
      </c>
      <c r="H7" s="52"/>
      <c r="I7" s="53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C10" t="s">
        <v>14</v>
      </c>
      <c r="F10" s="12">
        <v>776719.5</v>
      </c>
      <c r="H10" t="s">
        <v>13</v>
      </c>
    </row>
    <row r="11" spans="1:10" x14ac:dyDescent="0.25">
      <c r="C11" t="s">
        <v>43</v>
      </c>
      <c r="F11" s="12">
        <v>10963.93</v>
      </c>
    </row>
    <row r="12" spans="1:10" x14ac:dyDescent="0.25">
      <c r="C12" t="s">
        <v>44</v>
      </c>
      <c r="F12" s="28">
        <f>+G41</f>
        <v>25374.059999999998</v>
      </c>
    </row>
    <row r="13" spans="1:10" x14ac:dyDescent="0.25">
      <c r="C13" s="25"/>
      <c r="D13" s="25"/>
      <c r="E13" s="25"/>
      <c r="F13" s="26">
        <f>+F10-F11-F12</f>
        <v>740381.51</v>
      </c>
    </row>
    <row r="14" spans="1:10" x14ac:dyDescent="0.25">
      <c r="C14" s="25" t="s">
        <v>11</v>
      </c>
      <c r="D14" s="25"/>
      <c r="E14" s="25"/>
      <c r="F14" s="28">
        <f>741682.66</f>
        <v>741682.66</v>
      </c>
    </row>
    <row r="15" spans="1:10" x14ac:dyDescent="0.25">
      <c r="C15" s="20" t="s">
        <v>12</v>
      </c>
      <c r="F15" s="12">
        <f>+F13-F14</f>
        <v>-1301.1500000000233</v>
      </c>
      <c r="H15" s="29" t="s">
        <v>15</v>
      </c>
      <c r="I15" s="30">
        <f>+F15/F14</f>
        <v>-1.7543217202894068E-3</v>
      </c>
    </row>
    <row r="16" spans="1:10" x14ac:dyDescent="0.25">
      <c r="C16" s="33" t="s">
        <v>45</v>
      </c>
      <c r="D16" s="35"/>
      <c r="E16" s="35"/>
      <c r="F16" s="47">
        <f>+H41</f>
        <v>1255.31</v>
      </c>
      <c r="G16" s="33"/>
    </row>
    <row r="17" spans="3:9" x14ac:dyDescent="0.25">
      <c r="C17" s="29"/>
      <c r="D17" s="29"/>
      <c r="E17" s="29"/>
      <c r="F17" s="48">
        <f>SUM(F15:F16)</f>
        <v>-45.840000000023338</v>
      </c>
      <c r="G17" s="29"/>
      <c r="H17" s="35" t="s">
        <v>17</v>
      </c>
      <c r="I17" s="36">
        <f>+F17/F14</f>
        <v>-6.1805408798452075E-5</v>
      </c>
    </row>
    <row r="18" spans="3:9" s="46" customFormat="1" x14ac:dyDescent="0.25">
      <c r="F18" s="48"/>
      <c r="H18" s="35"/>
      <c r="I18" s="36"/>
    </row>
    <row r="19" spans="3:9" s="46" customFormat="1" x14ac:dyDescent="0.25">
      <c r="F19" s="12"/>
    </row>
    <row r="20" spans="3:9" x14ac:dyDescent="0.25">
      <c r="C20" s="40" t="s">
        <v>18</v>
      </c>
      <c r="E20" s="38" t="s">
        <v>19</v>
      </c>
      <c r="F20" s="38" t="s">
        <v>20</v>
      </c>
      <c r="G20" s="39" t="s">
        <v>21</v>
      </c>
      <c r="H20" s="38" t="s">
        <v>41</v>
      </c>
      <c r="I20" s="39" t="s">
        <v>22</v>
      </c>
    </row>
    <row r="21" spans="3:9" s="46" customFormat="1" x14ac:dyDescent="0.25">
      <c r="C21" s="40"/>
      <c r="E21" s="38"/>
      <c r="F21" s="38"/>
      <c r="G21" s="39" t="s">
        <v>40</v>
      </c>
      <c r="H21" s="38" t="s">
        <v>42</v>
      </c>
      <c r="I21" s="39"/>
    </row>
    <row r="22" spans="3:9" s="33" customFormat="1" x14ac:dyDescent="0.25">
      <c r="C22" s="42" t="s">
        <v>23</v>
      </c>
      <c r="E22" s="34">
        <v>28452.43</v>
      </c>
      <c r="F22" s="34">
        <v>28452.43</v>
      </c>
      <c r="G22" s="34">
        <v>53.02</v>
      </c>
      <c r="H22" s="27">
        <v>3.14</v>
      </c>
      <c r="I22" s="32">
        <f>+E22-F22+G22-H22</f>
        <v>49.88</v>
      </c>
    </row>
    <row r="23" spans="3:9" s="46" customFormat="1" x14ac:dyDescent="0.25">
      <c r="C23" s="46" t="s">
        <v>24</v>
      </c>
      <c r="E23" s="34">
        <v>47039.41</v>
      </c>
      <c r="F23" s="34">
        <v>47034.8</v>
      </c>
      <c r="G23" s="34">
        <v>2096.44</v>
      </c>
      <c r="H23" s="27"/>
      <c r="I23" s="32">
        <f t="shared" ref="I23:I39" si="0">+E23-F23+G23-H23</f>
        <v>2101.0500000000006</v>
      </c>
    </row>
    <row r="24" spans="3:9" s="46" customFormat="1" x14ac:dyDescent="0.25">
      <c r="C24" s="46" t="s">
        <v>39</v>
      </c>
      <c r="E24" s="34">
        <v>56548.32</v>
      </c>
      <c r="F24" s="34">
        <v>56534.22</v>
      </c>
      <c r="G24" s="34">
        <v>4520.3</v>
      </c>
      <c r="H24" s="27"/>
      <c r="I24" s="32">
        <f t="shared" si="0"/>
        <v>4534.3999999999987</v>
      </c>
    </row>
    <row r="25" spans="3:9" x14ac:dyDescent="0.25">
      <c r="C25" s="33" t="s">
        <v>25</v>
      </c>
      <c r="E25" s="34">
        <v>32554.43</v>
      </c>
      <c r="F25" s="34">
        <v>32554.43</v>
      </c>
      <c r="G25" s="34">
        <v>380.78</v>
      </c>
      <c r="H25" s="27"/>
      <c r="I25" s="32">
        <f t="shared" si="0"/>
        <v>380.78</v>
      </c>
    </row>
    <row r="26" spans="3:9" s="46" customFormat="1" x14ac:dyDescent="0.25">
      <c r="C26" s="45" t="s">
        <v>26</v>
      </c>
      <c r="E26" s="34">
        <v>41913.93</v>
      </c>
      <c r="F26" s="34">
        <v>41914.47</v>
      </c>
      <c r="G26" s="34">
        <v>54.09</v>
      </c>
      <c r="H26" s="27"/>
      <c r="I26" s="32">
        <f t="shared" si="0"/>
        <v>53.54999999999913</v>
      </c>
    </row>
    <row r="27" spans="3:9" s="46" customFormat="1" x14ac:dyDescent="0.25">
      <c r="C27" s="46" t="s">
        <v>27</v>
      </c>
      <c r="E27" s="34">
        <v>23068.33</v>
      </c>
      <c r="F27" s="34">
        <v>23068.33</v>
      </c>
      <c r="G27" s="34">
        <v>661.13</v>
      </c>
      <c r="H27" s="27"/>
      <c r="I27" s="32">
        <f t="shared" si="0"/>
        <v>661.13</v>
      </c>
    </row>
    <row r="28" spans="3:9" x14ac:dyDescent="0.25">
      <c r="C28" s="33" t="s">
        <v>28</v>
      </c>
      <c r="E28" s="34">
        <v>66937.850000000006</v>
      </c>
      <c r="F28" s="34">
        <v>66933.119999999995</v>
      </c>
      <c r="G28" s="34">
        <v>2382.54</v>
      </c>
      <c r="H28" s="27"/>
      <c r="I28" s="32">
        <f t="shared" si="0"/>
        <v>2387.2700000000104</v>
      </c>
    </row>
    <row r="29" spans="3:9" s="46" customFormat="1" x14ac:dyDescent="0.25">
      <c r="C29" s="46" t="s">
        <v>48</v>
      </c>
      <c r="E29" s="34">
        <v>29820.45</v>
      </c>
      <c r="F29" s="34">
        <v>29820.45</v>
      </c>
      <c r="G29" s="34"/>
      <c r="H29" s="27"/>
      <c r="I29" s="32">
        <f t="shared" si="0"/>
        <v>0</v>
      </c>
    </row>
    <row r="30" spans="3:9" s="46" customFormat="1" x14ac:dyDescent="0.25">
      <c r="C30" s="43" t="s">
        <v>29</v>
      </c>
      <c r="E30" s="34">
        <v>56665.06</v>
      </c>
      <c r="F30" s="34">
        <v>56665.06</v>
      </c>
      <c r="G30" s="34">
        <v>1128.19</v>
      </c>
      <c r="H30" s="27"/>
      <c r="I30" s="32">
        <f t="shared" si="0"/>
        <v>1128.19</v>
      </c>
    </row>
    <row r="31" spans="3:9" s="46" customFormat="1" x14ac:dyDescent="0.25">
      <c r="C31" s="33" t="s">
        <v>30</v>
      </c>
      <c r="D31"/>
      <c r="E31" s="34">
        <v>33940.81</v>
      </c>
      <c r="F31" s="34">
        <v>33940.81</v>
      </c>
      <c r="G31" s="34">
        <v>644.05999999999995</v>
      </c>
      <c r="H31" s="27"/>
      <c r="I31" s="32">
        <f t="shared" si="0"/>
        <v>644.05999999999995</v>
      </c>
    </row>
    <row r="32" spans="3:9" s="46" customFormat="1" x14ac:dyDescent="0.25">
      <c r="C32" s="33" t="s">
        <v>31</v>
      </c>
      <c r="D32"/>
      <c r="E32" s="34">
        <v>42861.1</v>
      </c>
      <c r="F32" s="34">
        <v>42857.78</v>
      </c>
      <c r="G32" s="34">
        <v>1354.63</v>
      </c>
      <c r="H32" s="27">
        <v>456.79</v>
      </c>
      <c r="I32" s="32">
        <f t="shared" si="0"/>
        <v>901.15999999999985</v>
      </c>
    </row>
    <row r="33" spans="3:9" s="42" customFormat="1" x14ac:dyDescent="0.25">
      <c r="C33" s="33" t="s">
        <v>32</v>
      </c>
      <c r="D33"/>
      <c r="E33" s="34">
        <v>37938.800000000003</v>
      </c>
      <c r="F33" s="34">
        <v>37931.089999999997</v>
      </c>
      <c r="G33" s="34">
        <v>4668.75</v>
      </c>
      <c r="H33" s="27"/>
      <c r="I33" s="32">
        <f t="shared" si="0"/>
        <v>4676.4600000000064</v>
      </c>
    </row>
    <row r="34" spans="3:9" x14ac:dyDescent="0.25">
      <c r="C34" s="33" t="s">
        <v>33</v>
      </c>
      <c r="E34" s="34">
        <v>21435.31</v>
      </c>
      <c r="F34" s="34">
        <v>21432.22</v>
      </c>
      <c r="G34" s="34">
        <v>1189.76</v>
      </c>
      <c r="H34" s="27"/>
      <c r="I34" s="32">
        <f t="shared" si="0"/>
        <v>1192.8500000000001</v>
      </c>
    </row>
    <row r="35" spans="3:9" x14ac:dyDescent="0.25">
      <c r="C35" s="44" t="s">
        <v>34</v>
      </c>
      <c r="D35" s="43"/>
      <c r="E35" s="34">
        <v>48701.04</v>
      </c>
      <c r="F35" s="34">
        <v>48701.04</v>
      </c>
      <c r="G35" s="34">
        <v>699.44</v>
      </c>
      <c r="H35" s="27"/>
      <c r="I35" s="32">
        <f t="shared" si="0"/>
        <v>699.44</v>
      </c>
    </row>
    <row r="36" spans="3:9" x14ac:dyDescent="0.25">
      <c r="C36" s="33" t="s">
        <v>35</v>
      </c>
      <c r="E36" s="34">
        <v>43928.86</v>
      </c>
      <c r="F36" s="34">
        <v>43922.37</v>
      </c>
      <c r="G36" s="34">
        <v>3163.25</v>
      </c>
      <c r="H36" s="27"/>
      <c r="I36" s="32">
        <f t="shared" si="0"/>
        <v>3169.739999999998</v>
      </c>
    </row>
    <row r="37" spans="3:9" s="43" customFormat="1" x14ac:dyDescent="0.25">
      <c r="C37" s="33" t="s">
        <v>36</v>
      </c>
      <c r="E37" s="34">
        <v>48325.53</v>
      </c>
      <c r="F37" s="34">
        <v>48324.17</v>
      </c>
      <c r="G37" s="34">
        <v>1436.36</v>
      </c>
      <c r="H37" s="27"/>
      <c r="I37" s="32">
        <f t="shared" si="0"/>
        <v>1437.7200000000005</v>
      </c>
    </row>
    <row r="38" spans="3:9" s="43" customFormat="1" x14ac:dyDescent="0.25">
      <c r="C38" s="46" t="s">
        <v>37</v>
      </c>
      <c r="E38" s="34">
        <v>32244.71</v>
      </c>
      <c r="F38" s="34">
        <v>32244.71</v>
      </c>
      <c r="G38" s="34">
        <v>941.32</v>
      </c>
      <c r="H38" s="27">
        <v>795.38</v>
      </c>
      <c r="I38" s="32">
        <f t="shared" si="0"/>
        <v>145.94000000000005</v>
      </c>
    </row>
    <row r="39" spans="3:9" x14ac:dyDescent="0.25">
      <c r="C39" t="s">
        <v>38</v>
      </c>
      <c r="E39" s="34">
        <v>49306.29</v>
      </c>
      <c r="F39" s="34">
        <v>49306.29</v>
      </c>
      <c r="G39" s="34"/>
      <c r="H39" s="27"/>
      <c r="I39" s="32">
        <f t="shared" si="0"/>
        <v>0</v>
      </c>
    </row>
    <row r="40" spans="3:9" x14ac:dyDescent="0.25">
      <c r="E40" s="41"/>
      <c r="F40" s="41"/>
      <c r="G40" s="41"/>
      <c r="H40" s="27"/>
      <c r="I40" s="32"/>
    </row>
    <row r="41" spans="3:9" ht="15.75" thickBot="1" x14ac:dyDescent="0.3">
      <c r="C41" s="33"/>
      <c r="E41" s="37">
        <f>SUM(E22:E40)</f>
        <v>741682.65999999992</v>
      </c>
      <c r="F41" s="37">
        <f>SUM(F22:F40)</f>
        <v>741637.79</v>
      </c>
      <c r="G41" s="37">
        <f>SUM(G22:G40)</f>
        <v>25374.059999999998</v>
      </c>
      <c r="H41" s="37">
        <f>SUM(H22:H40)</f>
        <v>1255.31</v>
      </c>
      <c r="I41" s="37">
        <f>SUM(I22:I40)</f>
        <v>24163.62000000001</v>
      </c>
    </row>
    <row r="42" spans="3:9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2021-11-10T01:40:36Z</dcterms:modified>
</cp:coreProperties>
</file>