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H\2021\Workpapers\8. Income\Distributions\"/>
    </mc:Choice>
  </mc:AlternateContent>
  <xr:revisionPtr revIDLastSave="0" documentId="13_ncr:1_{3B11D90C-D1D5-49F2-B063-AAA2564A2947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L25" i="1" s="1"/>
  <c r="F37" i="1"/>
  <c r="G37" i="1"/>
  <c r="E31" i="1"/>
  <c r="E40" i="1" s="1"/>
  <c r="D31" i="1"/>
  <c r="D40" i="1" s="1"/>
  <c r="D37" i="1"/>
  <c r="N26" i="1"/>
  <c r="N24" i="1"/>
  <c r="N23" i="1"/>
  <c r="H37" i="1"/>
  <c r="E37" i="1"/>
  <c r="M27" i="1"/>
  <c r="I34" i="1"/>
  <c r="I33" i="1"/>
  <c r="I32" i="1"/>
  <c r="I30" i="1"/>
  <c r="I29" i="1"/>
  <c r="I28" i="1"/>
  <c r="I27" i="1"/>
  <c r="I25" i="1"/>
  <c r="L14" i="1" s="1"/>
  <c r="N14" i="1" s="1"/>
  <c r="I24" i="1"/>
  <c r="I23" i="1"/>
  <c r="I22" i="1"/>
  <c r="I21" i="1"/>
  <c r="I20" i="1"/>
  <c r="I19" i="1"/>
  <c r="I18" i="1"/>
  <c r="I17" i="1"/>
  <c r="I16" i="1"/>
  <c r="I15" i="1"/>
  <c r="I14" i="1"/>
  <c r="I13" i="1"/>
  <c r="I37" i="1" l="1"/>
  <c r="L13" i="1" s="1"/>
  <c r="N13" i="1" s="1"/>
  <c r="E41" i="1"/>
  <c r="D41" i="1"/>
  <c r="L18" i="1"/>
  <c r="N18" i="1" s="1"/>
  <c r="I26" i="1"/>
  <c r="L17" i="1" s="1"/>
  <c r="N17" i="1" s="1"/>
  <c r="N25" i="1"/>
  <c r="I31" i="1"/>
  <c r="L22" i="1"/>
  <c r="N22" i="1" s="1"/>
  <c r="L15" i="1" l="1"/>
  <c r="L21" i="1"/>
  <c r="N21" i="1" s="1"/>
  <c r="L16" i="1"/>
  <c r="N16" i="1" s="1"/>
  <c r="L20" i="1"/>
  <c r="N20" i="1" s="1"/>
  <c r="N15" i="1" l="1"/>
  <c r="L19" i="1"/>
  <c r="N19" i="1" l="1"/>
  <c r="L27" i="1"/>
  <c r="N27" i="1" s="1"/>
</calcChain>
</file>

<file path=xl/sharedStrings.xml><?xml version="1.0" encoding="utf-8"?>
<sst xmlns="http://schemas.openxmlformats.org/spreadsheetml/2006/main" count="70" uniqueCount="60">
  <si>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</si>
  <si>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</si>
  <si>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</si>
  <si>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</si>
  <si>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</si>
  <si>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</si>
  <si>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</si>
  <si>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</si>
  <si>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</si>
  <si>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</si>
  <si>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</si>
  <si>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</si>
  <si>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</si>
  <si>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</si>
  <si>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</si>
  <si>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</si>
  <si>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</si>
  <si>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</si>
  <si>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</si>
  <si>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</si>
  <si>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</si>
  <si>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</si>
  <si>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</si>
  <si>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</si>
  <si>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</si>
  <si>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</si>
  <si>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</si>
  <si>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</si>
  <si>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</si>
  <si>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</si>
  <si>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</si>
  <si>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</si>
  <si>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</si>
  <si>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</si>
  <si>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</si>
  <si>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</si>
  <si>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</si>
  <si>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</si>
  <si>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</si>
  <si>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</si>
  <si>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</si>
  <si>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</si>
  <si>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</si>
  <si>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</si>
  <si>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</si>
  <si>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External Hold</t>
  </si>
  <si>
    <t>CRM00018</t>
  </si>
  <si>
    <t>Per calc</t>
  </si>
  <si>
    <t>Per BGL</t>
  </si>
  <si>
    <t>variance</t>
  </si>
  <si>
    <t>this may be from the BT pano account - $0.94 Aust IC from NZ company - ETL0060</t>
  </si>
  <si>
    <t>Total distribution</t>
  </si>
  <si>
    <t>Total cash distribution</t>
  </si>
  <si>
    <t>Variance</t>
  </si>
  <si>
    <t>BT CHECK</t>
  </si>
  <si>
    <t>TUCKER SUPERANNUATION FUND</t>
  </si>
  <si>
    <t xml:space="preserve">JL </t>
  </si>
  <si>
    <t>CROM.AX</t>
  </si>
  <si>
    <t>CRM0018AU15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</si>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</sst>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P48"/>
  <sheetViews>
    <sheetView tabSelected="1" topLeftCell="A19" workbookViewId="0">
      <selection activeCell="C44" sqref="C44:C47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8" width="14.7109375" customWidth="1"/>
    <col min="9" max="9" width="15.5703125" style="12" customWidth="1"/>
    <col min="10" max="10" width="14.28515625" customWidth="1"/>
    <col min="11" max="11" width="15.7109375" customWidth="1"/>
    <col min="12" max="14" width="13.85546875" customWidth="1"/>
    <col min="15" max="15" width="10.5703125" bestFit="1" customWidth="1"/>
  </cols>
  <sheetData>
    <row r="1" spans="1:14" ht="18" x14ac:dyDescent="0.25">
      <c r="A1" s="28" t="s">
        <v>0</v>
      </c>
      <c r="B1" s="1"/>
      <c r="C1" s="2" t="s">
        <v>55</v>
      </c>
      <c r="D1" s="3"/>
      <c r="E1" s="3"/>
      <c r="F1" s="3"/>
      <c r="G1" s="3"/>
      <c r="H1" s="3"/>
      <c r="I1" s="4"/>
      <c r="K1" s="5" t="s">
        <v>1</v>
      </c>
      <c r="L1" s="5"/>
    </row>
    <row r="2" spans="1:14" ht="18" x14ac:dyDescent="0.25">
      <c r="A2" s="6"/>
      <c r="B2" s="7"/>
      <c r="C2" s="7"/>
      <c r="D2" s="7"/>
      <c r="E2" s="7"/>
      <c r="F2" s="7"/>
      <c r="G2" s="7"/>
      <c r="H2" s="7"/>
      <c r="I2" s="8"/>
      <c r="K2" s="9" t="s">
        <v>2</v>
      </c>
      <c r="L2" s="9" t="s">
        <v>3</v>
      </c>
    </row>
    <row r="3" spans="1:14" ht="18" x14ac:dyDescent="0.25">
      <c r="A3" s="10" t="s">
        <v>11</v>
      </c>
      <c r="C3" s="11"/>
      <c r="J3" s="13" t="s">
        <v>4</v>
      </c>
      <c r="K3" s="14" t="s">
        <v>56</v>
      </c>
      <c r="L3" s="15">
        <v>44503</v>
      </c>
    </row>
    <row r="4" spans="1:14" ht="18" x14ac:dyDescent="0.25">
      <c r="A4" s="16" t="s">
        <v>5</v>
      </c>
      <c r="C4" s="17">
        <v>44377</v>
      </c>
      <c r="D4" s="10"/>
      <c r="E4" s="10"/>
      <c r="F4" s="10"/>
      <c r="G4" s="10"/>
      <c r="H4" s="10"/>
      <c r="I4" s="18"/>
      <c r="J4" s="13" t="s">
        <v>6</v>
      </c>
      <c r="K4" s="14" t="s">
        <v>59</v>
      </c>
      <c r="L4" s="15">
        <v>44510</v>
      </c>
    </row>
    <row r="5" spans="1:14" ht="18" x14ac:dyDescent="0.25">
      <c r="D5" s="10"/>
      <c r="E5" s="10"/>
      <c r="F5" s="10"/>
      <c r="G5" s="10"/>
      <c r="H5" s="10"/>
      <c r="I5" s="18"/>
      <c r="J5" s="19"/>
      <c r="K5" s="20"/>
      <c r="L5" s="21"/>
    </row>
    <row r="7" spans="1:14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/>
      <c r="G7" s="23"/>
      <c r="H7" s="23"/>
      <c r="I7" s="23" t="s">
        <v>9</v>
      </c>
      <c r="J7" s="35" t="s">
        <v>10</v>
      </c>
      <c r="K7" s="36"/>
      <c r="L7" s="37"/>
    </row>
    <row r="8" spans="1:14" x14ac:dyDescent="0.25">
      <c r="A8" s="25"/>
    </row>
    <row r="9" spans="1:14" x14ac:dyDescent="0.25">
      <c r="A9" s="25"/>
      <c r="I9" s="26"/>
      <c r="J9" s="25"/>
      <c r="K9" s="25"/>
      <c r="L9" s="25"/>
      <c r="M9" s="25"/>
    </row>
    <row r="10" spans="1:14" x14ac:dyDescent="0.25">
      <c r="D10" s="29" t="s">
        <v>12</v>
      </c>
      <c r="E10" s="29" t="s">
        <v>13</v>
      </c>
      <c r="F10" s="29" t="s">
        <v>45</v>
      </c>
      <c r="G10" s="29" t="s">
        <v>45</v>
      </c>
      <c r="H10" s="29" t="s">
        <v>45</v>
      </c>
      <c r="I10" s="30" t="s">
        <v>14</v>
      </c>
      <c r="K10" s="27" t="s">
        <v>44</v>
      </c>
    </row>
    <row r="11" spans="1:14" x14ac:dyDescent="0.25">
      <c r="F11" s="29" t="s">
        <v>57</v>
      </c>
      <c r="G11" s="29" t="s">
        <v>58</v>
      </c>
      <c r="H11" s="29" t="s">
        <v>46</v>
      </c>
    </row>
    <row r="12" spans="1:14" x14ac:dyDescent="0.25">
      <c r="L12" s="29" t="s">
        <v>47</v>
      </c>
      <c r="M12" s="29" t="s">
        <v>48</v>
      </c>
      <c r="N12" s="29" t="s">
        <v>49</v>
      </c>
    </row>
    <row r="13" spans="1:14" x14ac:dyDescent="0.25">
      <c r="C13" t="s">
        <v>51</v>
      </c>
      <c r="D13" s="32">
        <v>8599.01</v>
      </c>
      <c r="E13" s="32">
        <v>25427.11</v>
      </c>
      <c r="F13" s="32">
        <v>1200</v>
      </c>
      <c r="G13" s="32">
        <v>2015.16</v>
      </c>
      <c r="H13" s="32">
        <v>1725</v>
      </c>
      <c r="I13" s="32">
        <f>SUM(D13:H13)</f>
        <v>38966.280000000006</v>
      </c>
      <c r="K13" t="s">
        <v>34</v>
      </c>
      <c r="L13" s="32">
        <f>+I37</f>
        <v>37566.530000000006</v>
      </c>
      <c r="M13" s="32">
        <v>37566.53</v>
      </c>
      <c r="N13" s="32">
        <f>+L13-M13</f>
        <v>0</v>
      </c>
    </row>
    <row r="14" spans="1:14" x14ac:dyDescent="0.25">
      <c r="C14" t="s">
        <v>15</v>
      </c>
      <c r="D14" s="32">
        <v>2081.06</v>
      </c>
      <c r="E14" s="32">
        <v>1075.3399999999999</v>
      </c>
      <c r="F14" s="32">
        <v>4.08</v>
      </c>
      <c r="G14" s="32">
        <v>5.64</v>
      </c>
      <c r="H14" s="32">
        <v>0.12</v>
      </c>
      <c r="I14" s="32">
        <f t="shared" ref="I14:I34" si="0">SUM(D14:H14)</f>
        <v>3166.2399999999993</v>
      </c>
      <c r="K14" t="s">
        <v>35</v>
      </c>
      <c r="L14" s="32">
        <f>+I25</f>
        <v>1733.09</v>
      </c>
      <c r="M14" s="32">
        <v>1733.09</v>
      </c>
      <c r="N14" s="32">
        <f t="shared" ref="N14:N27" si="1">+L14-M14</f>
        <v>0</v>
      </c>
    </row>
    <row r="15" spans="1:14" x14ac:dyDescent="0.25">
      <c r="C15" t="s">
        <v>16</v>
      </c>
      <c r="D15" s="32"/>
      <c r="E15" s="32"/>
      <c r="F15" s="32"/>
      <c r="G15" s="32"/>
      <c r="H15" s="32"/>
      <c r="I15" s="32">
        <f t="shared" si="0"/>
        <v>0</v>
      </c>
      <c r="K15" t="s">
        <v>36</v>
      </c>
      <c r="L15" s="32">
        <f>+I23+I24</f>
        <v>343.84000000000003</v>
      </c>
      <c r="M15" s="32">
        <v>343.84</v>
      </c>
      <c r="N15" s="32">
        <f t="shared" si="1"/>
        <v>0</v>
      </c>
    </row>
    <row r="16" spans="1:14" x14ac:dyDescent="0.25">
      <c r="C16" s="31" t="s">
        <v>32</v>
      </c>
      <c r="D16" s="32">
        <v>0.01</v>
      </c>
      <c r="E16" s="32">
        <v>1.3</v>
      </c>
      <c r="F16" s="32"/>
      <c r="G16" s="32"/>
      <c r="H16" s="32"/>
      <c r="I16" s="32">
        <f t="shared" si="0"/>
        <v>1.31</v>
      </c>
      <c r="K16" t="s">
        <v>37</v>
      </c>
      <c r="L16" s="32">
        <f>+I14+I27</f>
        <v>10211.84</v>
      </c>
      <c r="M16" s="32">
        <v>10211.84</v>
      </c>
      <c r="N16" s="32">
        <f t="shared" si="1"/>
        <v>0</v>
      </c>
    </row>
    <row r="17" spans="3:16" x14ac:dyDescent="0.25">
      <c r="C17" s="31" t="s">
        <v>33</v>
      </c>
      <c r="D17" s="32">
        <v>0.27</v>
      </c>
      <c r="E17" s="32">
        <v>993.04</v>
      </c>
      <c r="F17" s="32"/>
      <c r="G17" s="32"/>
      <c r="H17" s="32"/>
      <c r="I17" s="32">
        <f t="shared" si="0"/>
        <v>993.31</v>
      </c>
      <c r="K17" t="s">
        <v>38</v>
      </c>
      <c r="L17" s="32">
        <f>+I26</f>
        <v>1261.5500000000002</v>
      </c>
      <c r="M17" s="32">
        <v>1261.55</v>
      </c>
      <c r="N17" s="32">
        <f t="shared" si="1"/>
        <v>0</v>
      </c>
      <c r="P17" t="s">
        <v>50</v>
      </c>
    </row>
    <row r="18" spans="3:16" x14ac:dyDescent="0.25">
      <c r="C18" t="s">
        <v>17</v>
      </c>
      <c r="D18" s="32"/>
      <c r="E18" s="32"/>
      <c r="F18" s="32"/>
      <c r="G18" s="32"/>
      <c r="H18" s="32"/>
      <c r="I18" s="32">
        <f t="shared" si="0"/>
        <v>0</v>
      </c>
      <c r="K18" t="s">
        <v>39</v>
      </c>
      <c r="L18" s="32">
        <f>+I19+I20</f>
        <v>9400.9699999999975</v>
      </c>
      <c r="M18" s="32">
        <v>9400.9699999999993</v>
      </c>
      <c r="N18" s="32">
        <f t="shared" si="1"/>
        <v>0</v>
      </c>
    </row>
    <row r="19" spans="3:16" x14ac:dyDescent="0.25">
      <c r="C19" s="31" t="s">
        <v>32</v>
      </c>
      <c r="D19" s="32">
        <v>40.549999999999997</v>
      </c>
      <c r="E19" s="32">
        <v>51.73</v>
      </c>
      <c r="F19" s="32"/>
      <c r="G19" s="32">
        <v>152.28</v>
      </c>
      <c r="H19" s="32"/>
      <c r="I19" s="32">
        <f t="shared" si="0"/>
        <v>244.56</v>
      </c>
      <c r="K19" t="s">
        <v>24</v>
      </c>
      <c r="L19" s="32">
        <f>+L18</f>
        <v>9400.9699999999975</v>
      </c>
      <c r="M19" s="32">
        <v>9400.9699999999993</v>
      </c>
      <c r="N19" s="32">
        <f t="shared" si="1"/>
        <v>0</v>
      </c>
    </row>
    <row r="20" spans="3:16" x14ac:dyDescent="0.25">
      <c r="C20" s="31" t="s">
        <v>33</v>
      </c>
      <c r="D20" s="32">
        <v>250.4</v>
      </c>
      <c r="E20" s="32">
        <v>8901.2099999999991</v>
      </c>
      <c r="F20" s="32"/>
      <c r="G20" s="32">
        <v>4.8</v>
      </c>
      <c r="H20" s="32"/>
      <c r="I20" s="32">
        <f t="shared" si="0"/>
        <v>9156.409999999998</v>
      </c>
      <c r="K20" t="s">
        <v>40</v>
      </c>
      <c r="L20" s="32">
        <f>+I16+I17</f>
        <v>994.61999999999989</v>
      </c>
      <c r="M20" s="32">
        <v>994.62</v>
      </c>
      <c r="N20" s="32">
        <f t="shared" si="1"/>
        <v>0</v>
      </c>
    </row>
    <row r="21" spans="3:16" x14ac:dyDescent="0.25">
      <c r="C21" t="s">
        <v>18</v>
      </c>
      <c r="D21" s="32">
        <v>2817.81</v>
      </c>
      <c r="E21" s="32">
        <v>1558.05</v>
      </c>
      <c r="F21" s="32"/>
      <c r="G21" s="32"/>
      <c r="H21" s="32"/>
      <c r="I21" s="32">
        <f t="shared" si="0"/>
        <v>4375.8599999999997</v>
      </c>
      <c r="K21" t="s">
        <v>41</v>
      </c>
      <c r="L21" s="32">
        <f>+I21-I33</f>
        <v>4136.6499999999996</v>
      </c>
      <c r="M21" s="32">
        <v>4136.6499999999996</v>
      </c>
      <c r="N21" s="32">
        <f t="shared" si="1"/>
        <v>0</v>
      </c>
    </row>
    <row r="22" spans="3:16" x14ac:dyDescent="0.25">
      <c r="C22" t="s">
        <v>19</v>
      </c>
      <c r="D22" s="32"/>
      <c r="E22" s="32"/>
      <c r="F22" s="32"/>
      <c r="G22" s="32"/>
      <c r="H22" s="32"/>
      <c r="I22" s="32">
        <f t="shared" si="0"/>
        <v>0</v>
      </c>
      <c r="K22" t="s">
        <v>29</v>
      </c>
      <c r="L22" s="32">
        <f>+I33</f>
        <v>239.21</v>
      </c>
      <c r="M22" s="32">
        <v>239.21</v>
      </c>
      <c r="N22" s="32">
        <f t="shared" si="1"/>
        <v>0</v>
      </c>
    </row>
    <row r="23" spans="3:16" x14ac:dyDescent="0.25">
      <c r="C23" s="31" t="s">
        <v>20</v>
      </c>
      <c r="D23" s="32">
        <v>48.74</v>
      </c>
      <c r="E23" s="32">
        <v>109.42</v>
      </c>
      <c r="F23" s="32"/>
      <c r="G23" s="32"/>
      <c r="H23" s="32"/>
      <c r="I23" s="32">
        <f t="shared" si="0"/>
        <v>158.16</v>
      </c>
      <c r="K23" t="s">
        <v>28</v>
      </c>
      <c r="L23" s="32">
        <v>0</v>
      </c>
      <c r="M23" s="32"/>
      <c r="N23" s="32">
        <f t="shared" si="1"/>
        <v>0</v>
      </c>
    </row>
    <row r="24" spans="3:16" x14ac:dyDescent="0.25">
      <c r="C24" s="31" t="s">
        <v>21</v>
      </c>
      <c r="D24" s="32">
        <v>56.53</v>
      </c>
      <c r="E24" s="32">
        <v>129.15</v>
      </c>
      <c r="F24" s="32"/>
      <c r="G24" s="32"/>
      <c r="H24" s="32"/>
      <c r="I24" s="32">
        <f t="shared" si="0"/>
        <v>185.68</v>
      </c>
      <c r="K24" t="s">
        <v>26</v>
      </c>
      <c r="L24" s="32">
        <v>0</v>
      </c>
      <c r="M24" s="32"/>
      <c r="N24" s="32">
        <f t="shared" si="1"/>
        <v>0</v>
      </c>
    </row>
    <row r="25" spans="3:16" x14ac:dyDescent="0.25">
      <c r="C25" s="31" t="s">
        <v>22</v>
      </c>
      <c r="D25" s="32">
        <v>586.22</v>
      </c>
      <c r="E25" s="32">
        <v>1146.8699999999999</v>
      </c>
      <c r="F25" s="32"/>
      <c r="G25" s="32"/>
      <c r="H25" s="32"/>
      <c r="I25" s="32">
        <f t="shared" si="0"/>
        <v>1733.09</v>
      </c>
      <c r="K25" t="s">
        <v>42</v>
      </c>
      <c r="L25" s="32">
        <f>I30-I35</f>
        <v>1344.52</v>
      </c>
      <c r="M25" s="32">
        <v>1344.52</v>
      </c>
      <c r="N25" s="32">
        <f t="shared" si="1"/>
        <v>0</v>
      </c>
    </row>
    <row r="26" spans="3:16" x14ac:dyDescent="0.25">
      <c r="C26" s="31" t="s">
        <v>23</v>
      </c>
      <c r="D26" s="32">
        <v>384.47</v>
      </c>
      <c r="E26" s="32">
        <v>877.08</v>
      </c>
      <c r="F26" s="32"/>
      <c r="G26" s="32"/>
      <c r="H26" s="32"/>
      <c r="I26" s="32">
        <f t="shared" si="0"/>
        <v>1261.5500000000002</v>
      </c>
      <c r="L26" s="32"/>
      <c r="M26" s="32"/>
      <c r="N26" s="32">
        <f t="shared" si="1"/>
        <v>0</v>
      </c>
    </row>
    <row r="27" spans="3:16" x14ac:dyDescent="0.25">
      <c r="C27" t="s">
        <v>25</v>
      </c>
      <c r="D27" s="32">
        <v>1804.18</v>
      </c>
      <c r="E27" s="32">
        <v>2274.7800000000002</v>
      </c>
      <c r="F27" s="32">
        <v>1034.76</v>
      </c>
      <c r="G27" s="32">
        <v>703.2</v>
      </c>
      <c r="H27" s="32">
        <v>1228.68</v>
      </c>
      <c r="I27" s="32">
        <f t="shared" si="0"/>
        <v>7045.6</v>
      </c>
      <c r="K27" t="s">
        <v>43</v>
      </c>
      <c r="L27" s="33">
        <f>+L14+L15+L16+L18+L19+L20+L21+L25-L13</f>
        <v>-3.0000000013387762E-2</v>
      </c>
      <c r="M27" s="32">
        <f>+M14+M15+M16+M18+M19+M20+M21+M25-M13</f>
        <v>-3.0000000006111804E-2</v>
      </c>
      <c r="N27" s="32">
        <f t="shared" si="1"/>
        <v>-7.2759576141834259E-12</v>
      </c>
    </row>
    <row r="28" spans="3:16" x14ac:dyDescent="0.25">
      <c r="C28" t="s">
        <v>24</v>
      </c>
      <c r="D28" s="32">
        <v>290.83</v>
      </c>
      <c r="E28" s="32">
        <v>8945.9</v>
      </c>
      <c r="F28" s="32"/>
      <c r="G28" s="32"/>
      <c r="H28" s="32"/>
      <c r="I28" s="32">
        <f t="shared" si="0"/>
        <v>9236.73</v>
      </c>
      <c r="M28" s="32"/>
      <c r="N28" s="32"/>
    </row>
    <row r="29" spans="3:16" x14ac:dyDescent="0.25">
      <c r="C29" t="s">
        <v>26</v>
      </c>
      <c r="D29" s="32"/>
      <c r="E29" s="32"/>
      <c r="F29" s="32"/>
      <c r="G29" s="32"/>
      <c r="H29" s="32"/>
      <c r="I29" s="32">
        <f t="shared" si="0"/>
        <v>0</v>
      </c>
    </row>
    <row r="30" spans="3:16" x14ac:dyDescent="0.25">
      <c r="C30" t="s">
        <v>27</v>
      </c>
      <c r="D30" s="32"/>
      <c r="E30" s="32"/>
      <c r="F30" s="32"/>
      <c r="G30" s="32"/>
      <c r="H30" s="32"/>
      <c r="I30" s="32">
        <f t="shared" si="0"/>
        <v>0</v>
      </c>
    </row>
    <row r="31" spans="3:16" x14ac:dyDescent="0.25">
      <c r="C31" t="s">
        <v>28</v>
      </c>
      <c r="D31" s="32">
        <f>683.39+D35</f>
        <v>141.42999999999995</v>
      </c>
      <c r="E31" s="32">
        <f>418.54+E35</f>
        <v>1265.5</v>
      </c>
      <c r="F31" s="32"/>
      <c r="G31" s="32"/>
      <c r="H31" s="32"/>
      <c r="I31" s="32">
        <f t="shared" si="0"/>
        <v>1406.9299999999998</v>
      </c>
    </row>
    <row r="32" spans="3:16" x14ac:dyDescent="0.25">
      <c r="D32" s="32"/>
      <c r="E32" s="32"/>
      <c r="F32" s="32"/>
      <c r="G32" s="32"/>
      <c r="H32" s="32"/>
      <c r="I32" s="32">
        <f t="shared" si="0"/>
        <v>0</v>
      </c>
    </row>
    <row r="33" spans="3:9" x14ac:dyDescent="0.25">
      <c r="C33" t="s">
        <v>29</v>
      </c>
      <c r="D33" s="32">
        <v>60.99</v>
      </c>
      <c r="E33" s="32">
        <v>178.22</v>
      </c>
      <c r="F33" s="32"/>
      <c r="G33" s="32"/>
      <c r="H33" s="32"/>
      <c r="I33" s="32">
        <f t="shared" si="0"/>
        <v>239.21</v>
      </c>
    </row>
    <row r="34" spans="3:9" x14ac:dyDescent="0.25">
      <c r="C34" t="s">
        <v>30</v>
      </c>
      <c r="D34" s="32">
        <v>141.32</v>
      </c>
      <c r="E34" s="32">
        <v>1258.43</v>
      </c>
      <c r="F34" s="32"/>
      <c r="G34" s="32"/>
      <c r="H34" s="32"/>
      <c r="I34" s="32">
        <f t="shared" si="0"/>
        <v>1399.75</v>
      </c>
    </row>
    <row r="35" spans="3:9" x14ac:dyDescent="0.25">
      <c r="C35" t="s">
        <v>31</v>
      </c>
      <c r="D35" s="32">
        <v>-541.96</v>
      </c>
      <c r="E35" s="32">
        <v>846.96</v>
      </c>
      <c r="F35" s="32">
        <v>-161.16</v>
      </c>
      <c r="G35" s="32">
        <v>-992.16</v>
      </c>
      <c r="H35" s="32">
        <v>-496.2</v>
      </c>
      <c r="I35" s="32">
        <f>SUM(D35:H35)</f>
        <v>-1344.52</v>
      </c>
    </row>
    <row r="36" spans="3:9" x14ac:dyDescent="0.25">
      <c r="D36" s="32"/>
      <c r="E36" s="32"/>
      <c r="F36" s="32"/>
      <c r="G36" s="32"/>
      <c r="H36" s="32"/>
      <c r="I36" s="32"/>
    </row>
    <row r="37" spans="3:9" x14ac:dyDescent="0.25">
      <c r="C37" t="s">
        <v>52</v>
      </c>
      <c r="D37" s="33">
        <f>+D13-D34</f>
        <v>8457.69</v>
      </c>
      <c r="E37" s="33">
        <f>+E13-E34</f>
        <v>24168.68</v>
      </c>
      <c r="F37" s="33">
        <f>+F13-F34</f>
        <v>1200</v>
      </c>
      <c r="G37" s="33">
        <f>+G13-G34</f>
        <v>2015.16</v>
      </c>
      <c r="H37" s="33">
        <f>+H13-H34</f>
        <v>1725</v>
      </c>
      <c r="I37" s="32">
        <f t="shared" ref="I37" si="2">SUM(D37:H37)</f>
        <v>37566.530000000006</v>
      </c>
    </row>
    <row r="38" spans="3:9" x14ac:dyDescent="0.25">
      <c r="D38" s="33"/>
      <c r="E38" s="33"/>
      <c r="F38" s="33"/>
      <c r="G38" s="33"/>
      <c r="H38" s="33"/>
      <c r="I38" s="32"/>
    </row>
    <row r="39" spans="3:9" x14ac:dyDescent="0.25">
      <c r="D39" s="33"/>
      <c r="E39" s="33"/>
      <c r="F39" s="33"/>
      <c r="G39" s="33"/>
      <c r="H39" s="33"/>
      <c r="I39" s="32"/>
    </row>
    <row r="40" spans="3:9" x14ac:dyDescent="0.25">
      <c r="C40" t="s">
        <v>54</v>
      </c>
      <c r="D40" s="33">
        <f>SUM(D14:D31)-D26-D33-D34-D35</f>
        <v>8457.6800000000021</v>
      </c>
      <c r="E40" s="33">
        <f>SUM(E14:E31)-E26-E33-E34-E35</f>
        <v>24168.679999999993</v>
      </c>
      <c r="F40" s="33"/>
      <c r="G40" s="33"/>
      <c r="H40" s="33"/>
    </row>
    <row r="41" spans="3:9" x14ac:dyDescent="0.25">
      <c r="C41" t="s">
        <v>53</v>
      </c>
      <c r="D41" s="33">
        <f>+D40-D37</f>
        <v>-9.9999999983992893E-3</v>
      </c>
      <c r="E41" s="33">
        <f>+E40-E37</f>
        <v>0</v>
      </c>
      <c r="F41" s="33"/>
      <c r="G41" s="33"/>
      <c r="H41" s="33"/>
    </row>
    <row r="42" spans="3:9" x14ac:dyDescent="0.25">
      <c r="E42" s="33"/>
    </row>
    <row r="43" spans="3:9" x14ac:dyDescent="0.25">
      <c r="E43" s="33"/>
    </row>
    <row r="48" spans="3:9" x14ac:dyDescent="0.25">
      <c r="C48" s="34"/>
      <c r="D48" s="34"/>
      <c r="E48" s="34"/>
      <c r="F48" s="34"/>
      <c r="G48" s="34"/>
      <c r="H48" s="34"/>
    </row>
  </sheetData>
  <mergeCells count="2">
    <mergeCell ref="J7:L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2021-11-10T01:16:17Z</dcterms:modified>
</cp:coreProperties>
</file>