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P\PENV\2021\Workpapers\2. Income Tax &amp; GST\GST\"/>
    </mc:Choice>
  </mc:AlternateContent>
  <xr:revisionPtr revIDLastSave="0" documentId="13_ncr:1_{4A334B3C-057A-4342-B177-FDDCE6898FBA}" xr6:coauthVersionLast="46" xr6:coauthVersionMax="47" xr10:uidLastSave="{00000000-0000-0000-0000-000000000000}"/>
  <bookViews>
    <workbookView xWindow="-120" yWindow="-120" windowWidth="29040" windowHeight="15840" xr2:uid="{C250ACDD-658A-470A-8685-77EA3BAEF1CF}"/>
  </bookViews>
  <sheets>
    <sheet name="2021" sheetId="2" r:id="rId1"/>
    <sheet name="2020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2" l="1"/>
  <c r="H40" i="2"/>
  <c r="G30" i="2"/>
  <c r="G38" i="2"/>
  <c r="H30" i="2"/>
  <c r="F28" i="2"/>
  <c r="F16" i="2" l="1"/>
  <c r="F17" i="2"/>
  <c r="I17" i="2" s="1"/>
  <c r="F18" i="2"/>
  <c r="I18" i="2" s="1"/>
  <c r="F15" i="2"/>
  <c r="I15" i="2" s="1"/>
  <c r="H37" i="2"/>
  <c r="H36" i="2"/>
  <c r="H35" i="2"/>
  <c r="H34" i="2"/>
  <c r="H33" i="2"/>
  <c r="H32" i="2"/>
  <c r="H31" i="2"/>
  <c r="H29" i="2"/>
  <c r="H28" i="2"/>
  <c r="H27" i="2"/>
  <c r="H26" i="2"/>
  <c r="H19" i="2"/>
  <c r="G19" i="2"/>
  <c r="E19" i="2"/>
  <c r="D19" i="2"/>
  <c r="C19" i="2"/>
  <c r="I16" i="2"/>
  <c r="H12" i="2"/>
  <c r="H21" i="2" s="1"/>
  <c r="G12" i="2"/>
  <c r="G21" i="2" s="1"/>
  <c r="F12" i="2"/>
  <c r="E12" i="2"/>
  <c r="E21" i="2" s="1"/>
  <c r="D12" i="2"/>
  <c r="C12" i="2"/>
  <c r="I11" i="2"/>
  <c r="I10" i="2"/>
  <c r="I9" i="2"/>
  <c r="I8" i="2"/>
  <c r="I12" i="2" s="1"/>
  <c r="C41" i="2" s="1"/>
  <c r="H27" i="1"/>
  <c r="H38" i="2" l="1"/>
  <c r="F19" i="2"/>
  <c r="F21" i="2"/>
  <c r="C21" i="2"/>
  <c r="I19" i="2"/>
  <c r="C42" i="2" s="1"/>
  <c r="C43" i="2" s="1"/>
  <c r="C46" i="2" s="1"/>
  <c r="D21" i="2"/>
  <c r="H28" i="1"/>
  <c r="H29" i="1"/>
  <c r="H30" i="1"/>
  <c r="H31" i="1"/>
  <c r="H32" i="1"/>
  <c r="H33" i="1"/>
  <c r="H34" i="1"/>
  <c r="H35" i="1"/>
  <c r="H36" i="1"/>
  <c r="I21" i="2" l="1"/>
  <c r="H39" i="1"/>
  <c r="H37" i="1"/>
  <c r="H26" i="1"/>
  <c r="H38" i="1" s="1"/>
  <c r="H19" i="1"/>
  <c r="G19" i="1"/>
  <c r="F19" i="1"/>
  <c r="E19" i="1"/>
  <c r="D19" i="1"/>
  <c r="C19" i="1"/>
  <c r="I18" i="1"/>
  <c r="I17" i="1"/>
  <c r="I16" i="1"/>
  <c r="I15" i="1"/>
  <c r="H12" i="1"/>
  <c r="G12" i="1"/>
  <c r="G21" i="1" s="1"/>
  <c r="F12" i="1"/>
  <c r="E12" i="1"/>
  <c r="D12" i="1"/>
  <c r="C12" i="1"/>
  <c r="I11" i="1"/>
  <c r="I10" i="1"/>
  <c r="I9" i="1"/>
  <c r="I8" i="1"/>
  <c r="H21" i="1" l="1"/>
  <c r="F21" i="1"/>
  <c r="E21" i="1"/>
  <c r="D21" i="1"/>
  <c r="I19" i="1"/>
  <c r="C42" i="1" s="1"/>
  <c r="C21" i="1"/>
  <c r="I12" i="1"/>
  <c r="C41" i="1" s="1"/>
  <c r="C43" i="1" l="1"/>
  <c r="C46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E61BBB04-E6E5-4931-ADD6-C91D40998E54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<sst xmlns="http://schemas.openxmlformats.org/spreadsheetml/2006/main" count="123" uniqueCount="49">
  <si>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</si>
  <si>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</si>
  <si>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</si>
  <si>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</si>
  <si>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</si>
  <si>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</si>
  <si>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</si>
  <si>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</si>
  <si>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</si>
  <si>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</si>
  <si>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</si>
  <si>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</si>
  <si>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</si>
  <si>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</si>
  <si>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</si>
  <si>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</si>
  <si>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</si>
  <si>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</si>
  <si>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</si>
  <si>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</si>
  <si>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</si>
  <si>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</si>
  <si>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</si>
  <si>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</si>
  <si>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</si>
  <si>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</si>
  <si>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</si>
  <si>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</si>
  <si>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</si>
  <si>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</si>
  <si>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</si>
  <si>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</si>
  <si>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</si>
  <si>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</si>
  <si>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DB</t>
  </si>
  <si>
    <t>GST Instalments 2020</t>
  </si>
  <si>
    <t>Annual GST Report 2020</t>
  </si>
  <si>
    <t>Vinita Super Fund2</t>
  </si>
  <si>
    <t>CM</t>
  </si>
  <si>
    <t>GST Instalments 2021</t>
  </si>
  <si>
    <t>Annual GST Report 2021</t>
  </si>
  <si>
    <t>Insurance</t>
  </si>
  <si>
    <t>HFB Inv</t>
  </si>
  <si>
    <t>Rent</t>
  </si>
  <si>
    <t>It appears that Vince is splitting</t>
  </si>
  <si>
    <t xml:space="preserve">the rental income, some of which </t>
  </si>
  <si>
    <t>is reimbursement of expenses</t>
  </si>
  <si>
    <t>that do not incl GST, so he is not</t>
  </si>
  <si>
    <t>reporting 10% on 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</si>
</sst>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  <xf numFmtId="0" fontId="5" fillId="0" borderId="0" xfId="3" applyFont="1" applyAlignment="1"/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452F1-5472-46E2-B50C-7D70158006E6}">
  <dimension ref="A1:I46"/>
  <sheetViews>
    <sheetView tabSelected="1" topLeftCell="A16" workbookViewId="0">
      <selection activeCell="I39" sqref="I39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37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38</v>
      </c>
      <c r="I3" s="19">
        <v>44400</v>
      </c>
    </row>
    <row r="4" spans="1:9" ht="18" x14ac:dyDescent="0.25">
      <c r="A4" s="10" t="s">
        <v>6</v>
      </c>
      <c r="B4" s="20">
        <v>44377</v>
      </c>
      <c r="C4" s="21"/>
      <c r="D4" s="22"/>
      <c r="E4" s="22"/>
      <c r="F4" s="16"/>
      <c r="G4" s="17" t="s">
        <v>7</v>
      </c>
      <c r="H4" s="18" t="s">
        <v>34</v>
      </c>
      <c r="I4" s="23">
        <v>44412</v>
      </c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2085</v>
      </c>
      <c r="D8" s="66"/>
      <c r="E8" s="66"/>
      <c r="F8" s="67">
        <v>2536</v>
      </c>
      <c r="G8" s="66"/>
      <c r="H8" s="66"/>
      <c r="I8" s="66">
        <f>C8-D8+E8+F8+G8+H8</f>
        <v>4621</v>
      </c>
    </row>
    <row r="9" spans="1:9" x14ac:dyDescent="0.25">
      <c r="A9" s="34" t="s">
        <v>17</v>
      </c>
      <c r="B9" s="35"/>
      <c r="C9" s="66">
        <v>2781</v>
      </c>
      <c r="D9" s="68">
        <v>406</v>
      </c>
      <c r="E9" s="68"/>
      <c r="F9" s="69">
        <v>2536</v>
      </c>
      <c r="G9" s="68"/>
      <c r="H9" s="68"/>
      <c r="I9" s="66">
        <f>C9-D9+E9+F9+G9+H9</f>
        <v>4911</v>
      </c>
    </row>
    <row r="10" spans="1:9" x14ac:dyDescent="0.25">
      <c r="A10" s="34" t="s">
        <v>18</v>
      </c>
      <c r="B10" s="35"/>
      <c r="C10" s="66">
        <v>2185</v>
      </c>
      <c r="D10" s="68">
        <v>371</v>
      </c>
      <c r="E10" s="68"/>
      <c r="F10" s="69">
        <v>0</v>
      </c>
      <c r="G10" s="68"/>
      <c r="H10" s="68"/>
      <c r="I10" s="66">
        <f>C10-D10+E10+F10+G10+H10</f>
        <v>1814</v>
      </c>
    </row>
    <row r="11" spans="1:9" x14ac:dyDescent="0.25">
      <c r="A11" s="34" t="s">
        <v>19</v>
      </c>
      <c r="B11" s="35"/>
      <c r="C11" s="66">
        <v>2075</v>
      </c>
      <c r="D11" s="68"/>
      <c r="E11" s="68"/>
      <c r="F11" s="69"/>
      <c r="G11" s="68"/>
      <c r="H11" s="68"/>
      <c r="I11" s="66">
        <f>C11-D11+E11+F11+G11+H11</f>
        <v>2075</v>
      </c>
    </row>
    <row r="12" spans="1:9" x14ac:dyDescent="0.25">
      <c r="A12" s="36"/>
      <c r="B12" s="29" t="s">
        <v>20</v>
      </c>
      <c r="C12" s="70">
        <f t="shared" ref="C12:I12" si="0">SUM(C8:C11)</f>
        <v>9126</v>
      </c>
      <c r="D12" s="70">
        <f t="shared" si="0"/>
        <v>777</v>
      </c>
      <c r="E12" s="70">
        <f t="shared" si="0"/>
        <v>0</v>
      </c>
      <c r="F12" s="70">
        <f t="shared" si="0"/>
        <v>5072</v>
      </c>
      <c r="G12" s="70">
        <f t="shared" si="0"/>
        <v>0</v>
      </c>
      <c r="H12" s="70">
        <f t="shared" si="0"/>
        <v>0</v>
      </c>
      <c r="I12" s="70">
        <f t="shared" si="0"/>
        <v>13421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>
        <f>F8</f>
        <v>2536</v>
      </c>
      <c r="G15" s="66"/>
      <c r="H15" s="66"/>
      <c r="I15" s="66">
        <f>C15-D15+E15+F15+G15+H15</f>
        <v>2536</v>
      </c>
    </row>
    <row r="16" spans="1:9" x14ac:dyDescent="0.25">
      <c r="A16" s="40" t="s">
        <v>17</v>
      </c>
      <c r="B16" s="35"/>
      <c r="C16" s="66"/>
      <c r="D16" s="68"/>
      <c r="E16" s="68"/>
      <c r="F16" s="67">
        <f t="shared" ref="F16:F18" si="1">F9</f>
        <v>2536</v>
      </c>
      <c r="G16" s="68"/>
      <c r="H16" s="68"/>
      <c r="I16" s="66">
        <f>C16-D16+E16+F16+G16+H16</f>
        <v>2536</v>
      </c>
    </row>
    <row r="17" spans="1:9" x14ac:dyDescent="0.25">
      <c r="A17" s="40" t="s">
        <v>18</v>
      </c>
      <c r="B17" s="35"/>
      <c r="C17" s="66"/>
      <c r="D17" s="68"/>
      <c r="E17" s="68"/>
      <c r="F17" s="67">
        <f t="shared" si="1"/>
        <v>0</v>
      </c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10086</v>
      </c>
      <c r="D18" s="68">
        <v>529</v>
      </c>
      <c r="E18" s="68"/>
      <c r="F18" s="67">
        <f t="shared" si="1"/>
        <v>0</v>
      </c>
      <c r="G18" s="68"/>
      <c r="H18" s="68"/>
      <c r="I18" s="66">
        <f>C18-D18+E18+F18+G18+H18</f>
        <v>9557</v>
      </c>
    </row>
    <row r="19" spans="1:9" x14ac:dyDescent="0.25">
      <c r="A19" s="36"/>
      <c r="B19" s="29" t="s">
        <v>20</v>
      </c>
      <c r="C19" s="71">
        <f t="shared" ref="C19:I19" si="2">SUM(C15:C18)</f>
        <v>10086</v>
      </c>
      <c r="D19" s="71">
        <f t="shared" si="2"/>
        <v>529</v>
      </c>
      <c r="E19" s="71">
        <f t="shared" si="2"/>
        <v>0</v>
      </c>
      <c r="F19" s="71">
        <f t="shared" si="2"/>
        <v>5072</v>
      </c>
      <c r="G19" s="71">
        <f t="shared" si="2"/>
        <v>0</v>
      </c>
      <c r="H19" s="71">
        <f t="shared" si="2"/>
        <v>0</v>
      </c>
      <c r="I19" s="71">
        <f t="shared" si="2"/>
        <v>14629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9" t="s">
        <v>23</v>
      </c>
      <c r="B21" s="80"/>
      <c r="C21" s="72">
        <f t="shared" ref="C21:I21" si="3">+C12-C19</f>
        <v>-960</v>
      </c>
      <c r="D21" s="72">
        <f>+D12-D19</f>
        <v>248</v>
      </c>
      <c r="E21" s="72">
        <f t="shared" si="3"/>
        <v>0</v>
      </c>
      <c r="F21" s="72">
        <f t="shared" si="3"/>
        <v>0</v>
      </c>
      <c r="G21" s="72">
        <f t="shared" si="3"/>
        <v>0</v>
      </c>
      <c r="H21" s="72">
        <f t="shared" si="3"/>
        <v>0</v>
      </c>
      <c r="I21" s="73">
        <f t="shared" si="3"/>
        <v>-1208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B27" s="7" t="s">
        <v>41</v>
      </c>
      <c r="C27" s="48"/>
      <c r="D27" s="48">
        <v>371</v>
      </c>
      <c r="E27" s="48"/>
      <c r="F27" s="48">
        <v>370</v>
      </c>
      <c r="G27" s="48"/>
      <c r="H27" s="48">
        <f t="shared" ref="H27:H39" si="4">D27-F27</f>
        <v>1</v>
      </c>
    </row>
    <row r="28" spans="1:9" x14ac:dyDescent="0.25">
      <c r="A28" s="47"/>
      <c r="B28" s="82" t="s">
        <v>42</v>
      </c>
      <c r="C28" s="48"/>
      <c r="D28" s="48">
        <v>406</v>
      </c>
      <c r="E28" s="48"/>
      <c r="F28" s="48">
        <f>147+12</f>
        <v>159</v>
      </c>
      <c r="G28" s="48"/>
      <c r="H28" s="48">
        <f t="shared" si="4"/>
        <v>247</v>
      </c>
    </row>
    <row r="29" spans="1:9" x14ac:dyDescent="0.25">
      <c r="A29" s="65"/>
      <c r="B29" s="64"/>
      <c r="C29" s="48"/>
      <c r="D29" s="48"/>
      <c r="E29" s="48"/>
      <c r="F29" s="48"/>
      <c r="G29" s="48"/>
      <c r="H29" s="48">
        <f t="shared" si="4"/>
        <v>0</v>
      </c>
    </row>
    <row r="30" spans="1:9" x14ac:dyDescent="0.25">
      <c r="A30" s="47"/>
      <c r="B30" s="82" t="s">
        <v>43</v>
      </c>
      <c r="C30" s="48">
        <v>9126</v>
      </c>
      <c r="D30" s="48"/>
      <c r="E30" s="48">
        <v>10086</v>
      </c>
      <c r="F30" s="48"/>
      <c r="G30" s="48">
        <f>+E30-C30</f>
        <v>960</v>
      </c>
      <c r="H30" s="48">
        <f t="shared" si="4"/>
        <v>0</v>
      </c>
    </row>
    <row r="31" spans="1:9" x14ac:dyDescent="0.25">
      <c r="A31" s="65"/>
      <c r="B31" s="64" t="s">
        <v>44</v>
      </c>
      <c r="C31" s="48"/>
      <c r="D31" s="48"/>
      <c r="E31" s="48"/>
      <c r="F31" s="48"/>
      <c r="G31" s="48"/>
      <c r="H31" s="48">
        <f t="shared" si="4"/>
        <v>0</v>
      </c>
    </row>
    <row r="32" spans="1:9" x14ac:dyDescent="0.25">
      <c r="A32" s="47"/>
      <c r="B32" s="64" t="s">
        <v>45</v>
      </c>
      <c r="C32" s="48"/>
      <c r="D32" s="48"/>
      <c r="E32" s="48"/>
      <c r="F32" s="48"/>
      <c r="G32" s="48"/>
      <c r="H32" s="48">
        <f t="shared" si="4"/>
        <v>0</v>
      </c>
    </row>
    <row r="33" spans="1:8" x14ac:dyDescent="0.25">
      <c r="B33" s="64" t="s">
        <v>46</v>
      </c>
      <c r="C33" s="48"/>
      <c r="D33" s="48"/>
      <c r="E33" s="48"/>
      <c r="F33" s="48"/>
      <c r="G33" s="48"/>
      <c r="H33" s="48">
        <f t="shared" si="4"/>
        <v>0</v>
      </c>
    </row>
    <row r="34" spans="1:8" x14ac:dyDescent="0.25">
      <c r="A34" s="47"/>
      <c r="B34" s="64" t="s">
        <v>47</v>
      </c>
      <c r="C34" s="48"/>
      <c r="D34" s="48"/>
      <c r="E34" s="48"/>
      <c r="F34" s="48"/>
      <c r="G34" s="48"/>
      <c r="H34" s="48">
        <f t="shared" si="4"/>
        <v>0</v>
      </c>
    </row>
    <row r="35" spans="1:8" x14ac:dyDescent="0.25">
      <c r="B35" s="64" t="s">
        <v>48</v>
      </c>
      <c r="C35" s="48"/>
      <c r="D35" s="48"/>
      <c r="E35" s="48"/>
      <c r="F35" s="48"/>
      <c r="G35" s="48"/>
      <c r="H35" s="48">
        <f t="shared" si="4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4"/>
        <v>0</v>
      </c>
    </row>
    <row r="38" spans="1:8" x14ac:dyDescent="0.25">
      <c r="B38" s="49" t="s">
        <v>29</v>
      </c>
      <c r="G38" s="50">
        <f>SUM(G26:G37)</f>
        <v>960</v>
      </c>
      <c r="H38" s="50">
        <f>SUM(H26:H37)</f>
        <v>248</v>
      </c>
    </row>
    <row r="39" spans="1:8" x14ac:dyDescent="0.25">
      <c r="H39" s="51">
        <f>+G38+H38</f>
        <v>1208</v>
      </c>
    </row>
    <row r="40" spans="1:8" ht="17.25" thickBot="1" x14ac:dyDescent="0.3">
      <c r="G40" s="7" t="s">
        <v>30</v>
      </c>
      <c r="H40" s="51">
        <f>I21+H38+G38</f>
        <v>0</v>
      </c>
    </row>
    <row r="41" spans="1:8" x14ac:dyDescent="0.25">
      <c r="B41" s="52" t="s">
        <v>39</v>
      </c>
      <c r="C41" s="53">
        <f>I12</f>
        <v>13421</v>
      </c>
      <c r="D41" s="54"/>
    </row>
    <row r="42" spans="1:8" x14ac:dyDescent="0.25">
      <c r="B42" s="55" t="s">
        <v>40</v>
      </c>
      <c r="C42" s="56">
        <f>I19</f>
        <v>14629</v>
      </c>
      <c r="D42" s="57"/>
    </row>
    <row r="43" spans="1:8" x14ac:dyDescent="0.25">
      <c r="B43" s="58" t="s">
        <v>27</v>
      </c>
      <c r="C43" s="59">
        <f>C41-C42</f>
        <v>-1208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v>-1208</v>
      </c>
      <c r="D45" s="57"/>
    </row>
    <row r="46" spans="1:8" ht="17.25" thickBot="1" x14ac:dyDescent="0.3">
      <c r="B46" s="61" t="s">
        <v>32</v>
      </c>
      <c r="C46" s="62">
        <f>C45-C43</f>
        <v>0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paperSize="0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46"/>
  <sheetViews>
    <sheetView topLeftCell="A16" workbookViewId="0">
      <selection activeCell="A16" sqref="A1:XFD1048576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37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34</v>
      </c>
      <c r="I3" s="19">
        <v>44159</v>
      </c>
    </row>
    <row r="4" spans="1:9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5" t="s">
        <v>8</v>
      </c>
      <c r="B7" s="76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6">
        <v>3046</v>
      </c>
      <c r="D8" s="66">
        <v>1819</v>
      </c>
      <c r="E8" s="66"/>
      <c r="F8" s="67"/>
      <c r="G8" s="66"/>
      <c r="H8" s="66"/>
      <c r="I8" s="66">
        <f>C8-D8+E8+F8+G8+H8</f>
        <v>1227</v>
      </c>
    </row>
    <row r="9" spans="1:9" x14ac:dyDescent="0.25">
      <c r="A9" s="34" t="s">
        <v>17</v>
      </c>
      <c r="B9" s="35"/>
      <c r="C9" s="66">
        <v>2085</v>
      </c>
      <c r="D9" s="68">
        <v>72</v>
      </c>
      <c r="E9" s="68"/>
      <c r="F9" s="69"/>
      <c r="G9" s="68"/>
      <c r="H9" s="68"/>
      <c r="I9" s="66">
        <f>C9-D9+E9+F9+G9+H9</f>
        <v>2013</v>
      </c>
    </row>
    <row r="10" spans="1:9" x14ac:dyDescent="0.25">
      <c r="A10" s="34" t="s">
        <v>18</v>
      </c>
      <c r="B10" s="35"/>
      <c r="C10" s="66">
        <v>1437</v>
      </c>
      <c r="D10" s="68">
        <v>987</v>
      </c>
      <c r="E10" s="68"/>
      <c r="F10" s="69"/>
      <c r="G10" s="68"/>
      <c r="H10" s="68"/>
      <c r="I10" s="66">
        <f>C10-D10+E10+F10+G10+H10</f>
        <v>450</v>
      </c>
    </row>
    <row r="11" spans="1:9" x14ac:dyDescent="0.25">
      <c r="A11" s="34" t="s">
        <v>19</v>
      </c>
      <c r="B11" s="35"/>
      <c r="C11" s="66">
        <v>2781</v>
      </c>
      <c r="D11" s="68">
        <v>2202</v>
      </c>
      <c r="E11" s="68"/>
      <c r="F11" s="69"/>
      <c r="G11" s="68"/>
      <c r="H11" s="68"/>
      <c r="I11" s="66">
        <f>C11-D11+E11+F11+G11+H11</f>
        <v>579</v>
      </c>
    </row>
    <row r="12" spans="1:9" x14ac:dyDescent="0.25">
      <c r="A12" s="36"/>
      <c r="B12" s="29" t="s">
        <v>20</v>
      </c>
      <c r="C12" s="70">
        <f t="shared" ref="C12:I12" si="0">SUM(C8:C11)</f>
        <v>9349</v>
      </c>
      <c r="D12" s="70">
        <f t="shared" si="0"/>
        <v>5080</v>
      </c>
      <c r="E12" s="70">
        <f t="shared" si="0"/>
        <v>0</v>
      </c>
      <c r="F12" s="70">
        <f t="shared" si="0"/>
        <v>0</v>
      </c>
      <c r="G12" s="70">
        <f t="shared" si="0"/>
        <v>0</v>
      </c>
      <c r="H12" s="70">
        <f t="shared" si="0"/>
        <v>0</v>
      </c>
      <c r="I12" s="70">
        <f t="shared" si="0"/>
        <v>4269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7" t="s">
        <v>21</v>
      </c>
      <c r="B14" s="78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6"/>
      <c r="D15" s="66"/>
      <c r="E15" s="66"/>
      <c r="F15" s="67"/>
      <c r="G15" s="66"/>
      <c r="H15" s="66"/>
      <c r="I15" s="66">
        <f>C15-D15+E15+F15+G15+H15</f>
        <v>0</v>
      </c>
    </row>
    <row r="16" spans="1:9" x14ac:dyDescent="0.25">
      <c r="A16" s="40" t="s">
        <v>17</v>
      </c>
      <c r="B16" s="35"/>
      <c r="C16" s="66"/>
      <c r="D16" s="68"/>
      <c r="E16" s="68"/>
      <c r="F16" s="69"/>
      <c r="G16" s="68"/>
      <c r="H16" s="68"/>
      <c r="I16" s="66">
        <f>C16-D16+E16+F16+G16+H16</f>
        <v>0</v>
      </c>
    </row>
    <row r="17" spans="1:9" x14ac:dyDescent="0.25">
      <c r="A17" s="40" t="s">
        <v>18</v>
      </c>
      <c r="B17" s="35"/>
      <c r="C17" s="66"/>
      <c r="D17" s="68"/>
      <c r="E17" s="68"/>
      <c r="F17" s="69"/>
      <c r="G17" s="68"/>
      <c r="H17" s="68"/>
      <c r="I17" s="66">
        <f>C17-D17+E17+F17+G17+H17</f>
        <v>0</v>
      </c>
    </row>
    <row r="18" spans="1:9" x14ac:dyDescent="0.25">
      <c r="A18" s="40" t="s">
        <v>22</v>
      </c>
      <c r="B18" s="35"/>
      <c r="C18" s="66">
        <v>8045</v>
      </c>
      <c r="D18" s="68">
        <v>3157</v>
      </c>
      <c r="E18" s="68"/>
      <c r="F18" s="69"/>
      <c r="G18" s="68"/>
      <c r="H18" s="68"/>
      <c r="I18" s="66">
        <f>C18-D18+E18+F18+G18+H18</f>
        <v>4888</v>
      </c>
    </row>
    <row r="19" spans="1:9" x14ac:dyDescent="0.25">
      <c r="A19" s="36"/>
      <c r="B19" s="29" t="s">
        <v>20</v>
      </c>
      <c r="C19" s="71">
        <f t="shared" ref="C19:I19" si="1">SUM(C15:C18)</f>
        <v>8045</v>
      </c>
      <c r="D19" s="71">
        <f t="shared" si="1"/>
        <v>3157</v>
      </c>
      <c r="E19" s="71">
        <f t="shared" si="1"/>
        <v>0</v>
      </c>
      <c r="F19" s="71">
        <f t="shared" si="1"/>
        <v>0</v>
      </c>
      <c r="G19" s="71">
        <f t="shared" si="1"/>
        <v>0</v>
      </c>
      <c r="H19" s="71">
        <f t="shared" si="1"/>
        <v>0</v>
      </c>
      <c r="I19" s="71">
        <f t="shared" si="1"/>
        <v>4888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9" t="s">
        <v>23</v>
      </c>
      <c r="B21" s="80"/>
      <c r="C21" s="72">
        <f t="shared" ref="C21:I21" si="2">+C12-C19</f>
        <v>1304</v>
      </c>
      <c r="D21" s="72">
        <f>+D12-D19</f>
        <v>1923</v>
      </c>
      <c r="E21" s="72">
        <f t="shared" si="2"/>
        <v>0</v>
      </c>
      <c r="F21" s="72">
        <f t="shared" si="2"/>
        <v>0</v>
      </c>
      <c r="G21" s="72">
        <f t="shared" si="2"/>
        <v>0</v>
      </c>
      <c r="H21" s="72">
        <f t="shared" si="2"/>
        <v>0</v>
      </c>
      <c r="I21" s="73">
        <f t="shared" si="2"/>
        <v>-619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5"/>
      <c r="C27" s="48"/>
      <c r="D27" s="48"/>
      <c r="E27" s="48"/>
      <c r="F27" s="48"/>
      <c r="G27" s="48"/>
      <c r="H27" s="48">
        <f t="shared" ref="H27:H39" si="3">D27-F27</f>
        <v>0</v>
      </c>
    </row>
    <row r="28" spans="1:9" x14ac:dyDescent="0.25">
      <c r="A28" s="47"/>
      <c r="B28" s="64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65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4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5"/>
      <c r="B31" s="64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4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4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4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-619</v>
      </c>
    </row>
    <row r="41" spans="1:8" x14ac:dyDescent="0.25">
      <c r="B41" s="52" t="s">
        <v>35</v>
      </c>
      <c r="C41" s="53">
        <f>I12</f>
        <v>4269</v>
      </c>
      <c r="D41" s="54"/>
    </row>
    <row r="42" spans="1:8" x14ac:dyDescent="0.25">
      <c r="B42" s="55" t="s">
        <v>36</v>
      </c>
      <c r="C42" s="56">
        <f>I19</f>
        <v>4888</v>
      </c>
      <c r="D42" s="57"/>
    </row>
    <row r="43" spans="1:8" x14ac:dyDescent="0.25">
      <c r="B43" s="58" t="s">
        <v>27</v>
      </c>
      <c r="C43" s="59">
        <f>C41-C42</f>
        <v>-619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v>-619.66</v>
      </c>
      <c r="D45" s="57"/>
    </row>
    <row r="46" spans="1:8" ht="17.25" thickBot="1" x14ac:dyDescent="0.3">
      <c r="B46" s="61" t="s">
        <v>32</v>
      </c>
      <c r="C46" s="62">
        <f>C45-C43</f>
        <v>-0.65999999999996817</v>
      </c>
      <c r="D46" s="6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2021-08-03T21:08:27Z</dcterms:modified>
</cp:coreProperties>
</file>