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internal.vic.gov.au\DEDJTR\HomeDirs9\vicanf5\Documents\PNC\SMSF\FY2021-22\"/>
    </mc:Choice>
  </mc:AlternateContent>
  <xr:revisionPtr revIDLastSave="0" documentId="13_ncr:1_{35CE2A4C-B223-4559-A68D-67CE37E484D5}" xr6:coauthVersionLast="47" xr6:coauthVersionMax="47" xr10:uidLastSave="{00000000-0000-0000-0000-000000000000}"/>
  <bookViews>
    <workbookView xWindow="28690" yWindow="-110" windowWidth="29020" windowHeight="15820" activeTab="1" xr2:uid="{00000000-000D-0000-FFFF-FFFF00000000}"/>
  </bookViews>
  <sheets>
    <sheet name="Income Statement" sheetId="2" r:id="rId1"/>
    <sheet name="Shares Transactions"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9" i="1" l="1"/>
  <c r="L11" i="1"/>
  <c r="K10" i="1"/>
  <c r="G10" i="1"/>
  <c r="E11" i="2" l="1"/>
  <c r="L43" i="1"/>
  <c r="E44" i="1"/>
  <c r="E40" i="1"/>
  <c r="E16" i="1"/>
  <c r="E9" i="1"/>
  <c r="E48" i="1"/>
  <c r="E52" i="1"/>
  <c r="E63" i="1"/>
  <c r="E67" i="1"/>
  <c r="L111" i="1"/>
  <c r="L91" i="1"/>
  <c r="E92" i="1"/>
  <c r="E83" i="1"/>
  <c r="E86" i="1"/>
  <c r="E98" i="1"/>
  <c r="E95" i="1"/>
  <c r="L79" i="1"/>
  <c r="K80" i="1"/>
  <c r="E80" i="1"/>
  <c r="L15" i="1" l="1"/>
  <c r="N25" i="1"/>
  <c r="N23" i="1"/>
  <c r="L47" i="1"/>
  <c r="L51" i="1"/>
  <c r="E60" i="1"/>
  <c r="L59" i="1"/>
  <c r="L62" i="1"/>
  <c r="L66" i="1"/>
  <c r="L71" i="1"/>
  <c r="E72" i="1"/>
  <c r="L82" i="1"/>
  <c r="L85" i="1"/>
  <c r="E112" i="1"/>
  <c r="L94" i="1"/>
  <c r="L105" i="1"/>
  <c r="L100" i="1"/>
  <c r="L97" i="1"/>
  <c r="E101" i="1"/>
  <c r="E106" i="1"/>
  <c r="L117" i="1"/>
  <c r="E118" i="1"/>
  <c r="L8" i="1"/>
  <c r="N26" i="1"/>
  <c r="N28" i="1"/>
  <c r="N32" i="1"/>
  <c r="N36" i="1"/>
  <c r="N38" i="1"/>
  <c r="L120" i="1" l="1"/>
</calcChain>
</file>

<file path=xl/sharedStrings.xml><?xml version="1.0" encoding="utf-8"?>
<sst xmlns="http://schemas.openxmlformats.org/spreadsheetml/2006/main" count="328" uniqueCount="107">
  <si>
    <t>Transaction Summary</t>
  </si>
  <si>
    <t>01 Jul 2021 - 30 Jun 2022</t>
  </si>
  <si>
    <t>SHARES - 4427658 - HIN 58600369</t>
  </si>
  <si>
    <t>Mr Teck Choo + Ms Siok Yeap &lt;Perpetual Shining Stars A/C&gt;</t>
  </si>
  <si>
    <t>Code</t>
  </si>
  <si>
    <t>Company</t>
  </si>
  <si>
    <t>Date</t>
  </si>
  <si>
    <t>Type</t>
  </si>
  <si>
    <t>Quantity</t>
  </si>
  <si>
    <t>Unit Price ($)</t>
  </si>
  <si>
    <t>Trade Value ($)</t>
  </si>
  <si>
    <t>Brokerage+GST ($)</t>
  </si>
  <si>
    <t>GST ($)</t>
  </si>
  <si>
    <t>Contract Note</t>
  </si>
  <si>
    <t>Total Value ($)</t>
  </si>
  <si>
    <t>A2M</t>
  </si>
  <si>
    <t>THE A2 MILK COMPANY FPO NZ (ORDINARY FULLY PAID)</t>
  </si>
  <si>
    <t>Buy</t>
  </si>
  <si>
    <t>Sell</t>
  </si>
  <si>
    <t>ANZPI</t>
  </si>
  <si>
    <t>ANZ BANKING GRP LTD NYR3QUT (CAP NOTE 3-BBSW+3.00 PERP NON-CUM RED T-03-28)</t>
  </si>
  <si>
    <t>BPT</t>
  </si>
  <si>
    <t>BEACH ENERGY LIMITED FPO (ORDINARY FULLY PAID)</t>
  </si>
  <si>
    <t>BRN</t>
  </si>
  <si>
    <t>BRAINCHIP LTD FPO (ORDINARY FULLY PAID)</t>
  </si>
  <si>
    <t>CHN</t>
  </si>
  <si>
    <t>CHALICE MINING LTD FPO (ORDINARY FULLY PAID)</t>
  </si>
  <si>
    <t>CXO</t>
  </si>
  <si>
    <t>CORE LITHIUM FPO (ORDINARY FULLY PAID)</t>
  </si>
  <si>
    <t>DOC</t>
  </si>
  <si>
    <t>DOCTOR CARE ANYWHERE CDI 1:1 (CHESS DEPOSITARY INTERESTS 1:1)</t>
  </si>
  <si>
    <t>FMG</t>
  </si>
  <si>
    <t>FORTESCUE METALS GRP FPO (ORDINARY FULLY PAID)</t>
  </si>
  <si>
    <t>IAG</t>
  </si>
  <si>
    <t>INSURANCE AUSTRALIA FPO (ORDINARY FULLY PAID)</t>
  </si>
  <si>
    <t>LTR</t>
  </si>
  <si>
    <t>LIONTOWN RESOURCES FPO (ORDINARY FULLY PAID)</t>
  </si>
  <si>
    <t>MSB</t>
  </si>
  <si>
    <t>MESOBLAST LIMITED FPO (ORDINARY FULLY PAID)</t>
  </si>
  <si>
    <t>NIC</t>
  </si>
  <si>
    <t>NICKELMINESLIMITED FPO (ORDINARY FULLY PAID)</t>
  </si>
  <si>
    <t>QBE</t>
  </si>
  <si>
    <t>QBE INSURANCE GROUP FPO (ORDINARY FULLY PAID)</t>
  </si>
  <si>
    <t>RKN</t>
  </si>
  <si>
    <t>RECKON LIMITED FPO (ORDINARY FULLY PAID)</t>
  </si>
  <si>
    <t>RRL</t>
  </si>
  <si>
    <t>REGIS RESOURCES FPO (ORDINARY FULLY PAID)</t>
  </si>
  <si>
    <t>SBM</t>
  </si>
  <si>
    <t>ST BARBARA LIMITED FPO (ORDINARY FULLY PAID)</t>
  </si>
  <si>
    <t>SGR</t>
  </si>
  <si>
    <t>THE STAR ENT GRP FPO (ORDINARY FULLY PAID)</t>
  </si>
  <si>
    <t>SLH</t>
  </si>
  <si>
    <t>SILK LOGISTICS FPO (ORDINARY FULLY PAID)</t>
  </si>
  <si>
    <t>SXG</t>
  </si>
  <si>
    <t>SOUTHERN CROSS GOLD FPO (ORDINARY FULLY PAID)</t>
  </si>
  <si>
    <t>SYA</t>
  </si>
  <si>
    <t>SAYONA MINING LTD FPO (ORDINARY FULLY PAID)</t>
  </si>
  <si>
    <t>SZL</t>
  </si>
  <si>
    <t>SEZZLE INC. CDI FORUS (CDI 1:1 US PERSON PROHIBITED EXCLUDING QIB)</t>
  </si>
  <si>
    <t>WBC</t>
  </si>
  <si>
    <t>WESTPAC BANKING CORP FPO (ORDINARY FULLY PAID)</t>
  </si>
  <si>
    <t>Z1P</t>
  </si>
  <si>
    <t>ZIP CO LTD. FPO (ORDINARY FULLY PAID)</t>
  </si>
  <si>
    <t>GLOSSARY</t>
  </si>
  <si>
    <t>Units</t>
  </si>
  <si>
    <t>The number of registered securities that you own.</t>
  </si>
  <si>
    <t>Unit Price</t>
  </si>
  <si>
    <t>The Portfolio Valuation 'Unit Price' is calculated using a 'Reference' Price provided by the ASX which takes into account an adjustment to determine value at Close of Market if the Security does not trade in the Closing Single Price Auction on the Valuation Date.</t>
  </si>
  <si>
    <t>Brokerage</t>
  </si>
  <si>
    <t>The fee or charge that is paid by you when transacting a buy or sell.</t>
  </si>
  <si>
    <t>Holder Identification Number (HIN)</t>
  </si>
  <si>
    <t>When you are CHESS sponsored with a Broker you will be issued a unique number, called a HIN. Multiple holdings can be registered under the single HIN. A HIN starts with the letter X and usually followed by 10 numbers, e.g. X0001234567.</t>
  </si>
  <si>
    <t>Dividend</t>
  </si>
  <si>
    <t>A dividend is a payment made to shareholders from the company. This payment is a portion of the company's profits. ASX listed companies typically pay dividends twice a year, usually as an 'interim' dividend and a 'final dividend'. From time to time, a company may also pay a 'special' dividend.</t>
  </si>
  <si>
    <t>Ex-dividend date</t>
  </si>
  <si>
    <t>The ex-dividend date occurs two business days before the company's Record Date. To be entitled to a dividend a shareholder must have purchased the shares before the ex-dividend date. If you purchase shares on or after that date, the previous owner of the shares (and not you) is entitled to the dividend.</t>
  </si>
  <si>
    <t>Interim dividend</t>
  </si>
  <si>
    <t>A dividend paid during the year, usually accompanying a company's interim financial statements.</t>
  </si>
  <si>
    <t>Final dividend</t>
  </si>
  <si>
    <t>A dividend paid at the end of a company's financial year, representing a return based on the previous twelve months' financial performance and the future outlook.</t>
  </si>
  <si>
    <t>Special dividend</t>
  </si>
  <si>
    <t>A dividend paid by the company outside typical recurring (interim and final) dividend cycle.</t>
  </si>
  <si>
    <t>Record date</t>
  </si>
  <si>
    <t>The record date is the date the share registries use in determining who is entitled to a dividend or entitlement associated with a security. Those who held the security in the company and were on the register on the record date are eligible for the entitlement.</t>
  </si>
  <si>
    <t>Payment date</t>
  </si>
  <si>
    <t>The date on which a declared dividend is scheduled to be paid.</t>
  </si>
  <si>
    <t>Unfranked dividend</t>
  </si>
  <si>
    <t>Dividends which do not carry a franking credit.</t>
  </si>
  <si>
    <t>Franked dividend</t>
  </si>
  <si>
    <t>Franked dividends are paid to security holders out of profits on which the company has already paid tax.</t>
  </si>
  <si>
    <t>Franking /Imputation Credit</t>
  </si>
  <si>
    <t>A franking credit is your share of tax paid by a company on the profits from which your dividend is paid. They are also known as Imputation Credits.</t>
  </si>
  <si>
    <t>Total subscription</t>
  </si>
  <si>
    <t>Total subscription can include, but is not limited to market data and research subscription fees and share trade alerts.</t>
  </si>
  <si>
    <t>Other fees</t>
  </si>
  <si>
    <t>Other fees can include, but are not limited to: Off market transfer fees, conditional trading fees, rejection fees, early and late settlement fees, fail fees, SRN query, rebooking fees, cheque payment fee or cheque dishonour fees and the printing and posting of contract notes.</t>
  </si>
  <si>
    <t>Corporate action (CA)</t>
  </si>
  <si>
    <t>Any action initiated by the company or corporation, for the purpose of giving an entitlement to shareholders.</t>
  </si>
  <si>
    <t>FY 2021-22</t>
  </si>
  <si>
    <t>P &amp; L ($)</t>
  </si>
  <si>
    <t>Loss</t>
  </si>
  <si>
    <t>C/F FY 2022-23</t>
  </si>
  <si>
    <t>Audit</t>
  </si>
  <si>
    <t>INCOME STATEMENT FY 201-22</t>
  </si>
  <si>
    <t>Franked Dividends</t>
  </si>
  <si>
    <t>UnFranked Dividends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</si>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</sst>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4"/>
      <color theme="1"/>
      <name val="Calibri"/>
      <family val="2"/>
      <scheme val="minor"/>
    </font>
    <font>
      <b/>
      <sz val="12"/>
      <color theme="0"/>
      <name val="Calibri"/>
      <family val="2"/>
      <scheme val="minor"/>
    </font>
    <font>
      <sz val="12"/>
      <color theme="1"/>
      <name val="Calibri"/>
      <family val="2"/>
      <scheme val="minor"/>
    </font>
    <font>
      <b/>
      <sz val="12"/>
      <color rgb="FFFF0000"/>
      <name val="Calibri"/>
      <family val="2"/>
      <scheme val="minor"/>
    </font>
    <font>
      <b/>
      <u/>
      <sz val="12"/>
      <color theme="1"/>
      <name val="Calibri"/>
      <family val="2"/>
      <scheme val="minor"/>
    </font>
    <font>
      <b/>
      <sz val="12"/>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tint="-0.499984740745262"/>
        <bgColor indexed="64"/>
      </patternFill>
    </fill>
    <fill>
      <patternFill patternType="solid">
        <fgColor theme="0"/>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4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6">
    <xf numFmtId="0" fontId="0" fillId="0" borderId="0" xfId="0"/>
    <xf numFmtId="0" fontId="0" fillId="0" borderId="0" xfId="0" applyAlignment="1">
      <alignment wrapText="1"/>
    </xf>
    <xf numFmtId="44" fontId="0" fillId="0" borderId="0" xfId="1" applyFont="1"/>
    <xf numFmtId="44" fontId="0" fillId="0" borderId="0" xfId="0" applyNumberFormat="1"/>
    <xf numFmtId="0" fontId="21" fillId="0" borderId="0" xfId="0" applyFont="1"/>
    <xf numFmtId="0" fontId="18" fillId="0" borderId="0" xfId="0" applyFont="1"/>
    <xf numFmtId="44" fontId="18" fillId="0" borderId="0" xfId="0" applyNumberFormat="1" applyFont="1"/>
    <xf numFmtId="0" fontId="0" fillId="0" borderId="0" xfId="0" applyAlignment="1">
      <alignment horizontal="center" vertical="center"/>
    </xf>
    <xf numFmtId="0" fontId="16" fillId="0" borderId="10" xfId="0" applyFont="1" applyBorder="1" applyAlignment="1">
      <alignment horizontal="center"/>
    </xf>
    <xf numFmtId="0" fontId="16" fillId="0" borderId="0" xfId="0" applyFont="1"/>
    <xf numFmtId="0" fontId="0" fillId="0" borderId="0" xfId="0" applyBorder="1"/>
    <xf numFmtId="14" fontId="0" fillId="0" borderId="0" xfId="0" applyNumberFormat="1" applyBorder="1" applyAlignment="1">
      <alignment horizontal="center" vertical="center"/>
    </xf>
    <xf numFmtId="44" fontId="0" fillId="0" borderId="0" xfId="1" applyFont="1" applyBorder="1"/>
    <xf numFmtId="0" fontId="0" fillId="0" borderId="0" xfId="0" applyBorder="1" applyAlignment="1">
      <alignment horizontal="center"/>
    </xf>
    <xf numFmtId="14" fontId="0" fillId="0" borderId="0" xfId="0" applyNumberFormat="1" applyBorder="1"/>
    <xf numFmtId="0" fontId="0" fillId="35" borderId="0" xfId="0" applyFill="1" applyBorder="1" applyAlignment="1">
      <alignment horizontal="center" vertical="center"/>
    </xf>
    <xf numFmtId="0" fontId="0" fillId="35" borderId="0" xfId="0" applyFill="1" applyBorder="1"/>
    <xf numFmtId="44" fontId="0" fillId="35" borderId="0" xfId="1" applyFont="1" applyFill="1" applyBorder="1"/>
    <xf numFmtId="0" fontId="19" fillId="0" borderId="11" xfId="0" applyFont="1" applyBorder="1" applyAlignment="1">
      <alignment horizontal="center" vertical="center"/>
    </xf>
    <xf numFmtId="0" fontId="19" fillId="0" borderId="16" xfId="0" applyFont="1" applyBorder="1" applyAlignment="1">
      <alignment horizontal="center" vertical="center"/>
    </xf>
    <xf numFmtId="0" fontId="19" fillId="0" borderId="12" xfId="0" applyFont="1" applyBorder="1" applyAlignment="1">
      <alignment horizontal="center" vertical="center"/>
    </xf>
    <xf numFmtId="0" fontId="0" fillId="0" borderId="14" xfId="0" applyBorder="1"/>
    <xf numFmtId="0" fontId="0" fillId="0" borderId="0" xfId="0" applyBorder="1" applyAlignment="1">
      <alignment horizontal="center" vertical="center"/>
    </xf>
    <xf numFmtId="0" fontId="0" fillId="33" borderId="0" xfId="0" applyFill="1" applyBorder="1" applyAlignment="1">
      <alignment horizontal="center" vertical="center"/>
    </xf>
    <xf numFmtId="0" fontId="0" fillId="0" borderId="13" xfId="0" applyBorder="1"/>
    <xf numFmtId="0" fontId="0" fillId="0" borderId="17" xfId="0" applyBorder="1"/>
    <xf numFmtId="0" fontId="0" fillId="0" borderId="17" xfId="0" applyBorder="1" applyAlignment="1">
      <alignment horizontal="center" vertical="center"/>
    </xf>
    <xf numFmtId="44" fontId="0" fillId="0" borderId="17" xfId="1" applyFont="1" applyBorder="1"/>
    <xf numFmtId="0" fontId="18" fillId="0" borderId="15" xfId="0" applyFont="1" applyBorder="1"/>
    <xf numFmtId="44" fontId="18" fillId="0" borderId="15" xfId="0" applyNumberFormat="1" applyFont="1" applyBorder="1"/>
    <xf numFmtId="44" fontId="18" fillId="0" borderId="15" xfId="1" applyFont="1" applyBorder="1"/>
    <xf numFmtId="44" fontId="22" fillId="0" borderId="11" xfId="1" applyFont="1" applyBorder="1"/>
    <xf numFmtId="44" fontId="22" fillId="0" borderId="10" xfId="1" applyFont="1" applyBorder="1"/>
    <xf numFmtId="0" fontId="23" fillId="0" borderId="0" xfId="0" applyFont="1" applyAlignment="1">
      <alignment horizontal="center"/>
    </xf>
    <xf numFmtId="0" fontId="18" fillId="0" borderId="11" xfId="0" applyFont="1" applyBorder="1"/>
    <xf numFmtId="44" fontId="18" fillId="0" borderId="12" xfId="0" applyNumberFormat="1" applyFont="1" applyBorder="1"/>
    <xf numFmtId="0" fontId="0" fillId="0" borderId="0" xfId="0" applyAlignment="1">
      <alignment horizontal="left"/>
    </xf>
    <xf numFmtId="44" fontId="22" fillId="0" borderId="15" xfId="0" applyNumberFormat="1" applyFont="1" applyBorder="1"/>
    <xf numFmtId="0" fontId="22" fillId="0" borderId="15" xfId="0" applyFont="1" applyBorder="1"/>
    <xf numFmtId="44" fontId="24" fillId="0" borderId="15" xfId="1" applyFont="1" applyBorder="1"/>
    <xf numFmtId="0" fontId="20" fillId="34" borderId="11" xfId="0" applyFont="1" applyFill="1" applyBorder="1" applyAlignment="1">
      <alignment vertical="center"/>
    </xf>
    <xf numFmtId="0" fontId="20" fillId="34" borderId="18" xfId="0" applyFont="1" applyFill="1" applyBorder="1" applyAlignment="1">
      <alignment vertical="center"/>
    </xf>
    <xf numFmtId="0" fontId="20" fillId="34" borderId="18" xfId="0" applyFont="1" applyFill="1" applyBorder="1" applyAlignment="1">
      <alignment horizontal="center" vertical="center"/>
    </xf>
    <xf numFmtId="44" fontId="20" fillId="34" borderId="18" xfId="1" applyFont="1" applyFill="1" applyBorder="1" applyAlignment="1">
      <alignment vertical="center"/>
    </xf>
    <xf numFmtId="44" fontId="20" fillId="34" borderId="19" xfId="1" applyFont="1" applyFill="1" applyBorder="1" applyAlignment="1">
      <alignment vertical="center"/>
    </xf>
    <xf numFmtId="44" fontId="20" fillId="34" borderId="10" xfId="1" applyFont="1" applyFill="1" applyBorder="1" applyAlignment="1">
      <alignment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urrency" xfId="1" builtinId="4"/>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911F1-BBE2-4140-B6F6-3E58B6352C50}">
  <dimension ref="A1:E11"/>
  <sheetViews>
    <sheetView workbookViewId="0">
      <selection activeCell="D22" sqref="D22"/>
    </sheetView>
  </sheetViews>
  <sheetFormatPr defaultRowHeight="14.5" x14ac:dyDescent="0.35"/>
  <cols>
    <col min="5" max="5" width="11.90625" bestFit="1" customWidth="1"/>
  </cols>
  <sheetData>
    <row r="1" spans="1:5" ht="15.5" x14ac:dyDescent="0.35">
      <c r="A1" s="4" t="s">
        <v>1</v>
      </c>
    </row>
    <row r="2" spans="1:5" ht="15.5" x14ac:dyDescent="0.35">
      <c r="A2" s="4" t="s">
        <v>2</v>
      </c>
    </row>
    <row r="3" spans="1:5" ht="15.5" x14ac:dyDescent="0.35">
      <c r="A3" s="4" t="s">
        <v>3</v>
      </c>
    </row>
    <row r="5" spans="1:5" ht="15.5" x14ac:dyDescent="0.35">
      <c r="A5" s="33" t="s">
        <v>103</v>
      </c>
      <c r="B5" s="33"/>
      <c r="C5" s="33"/>
      <c r="D5" s="33"/>
    </row>
    <row r="7" spans="1:5" x14ac:dyDescent="0.35">
      <c r="A7" s="36" t="s">
        <v>104</v>
      </c>
      <c r="B7" s="36"/>
      <c r="C7" s="36"/>
      <c r="E7" s="2">
        <v>13836.76</v>
      </c>
    </row>
    <row r="8" spans="1:5" x14ac:dyDescent="0.35">
      <c r="E8" s="2"/>
    </row>
    <row r="9" spans="1:5" x14ac:dyDescent="0.35">
      <c r="A9" s="36" t="s">
        <v>105</v>
      </c>
      <c r="B9" s="36"/>
      <c r="C9" s="36"/>
      <c r="E9" s="2">
        <v>969.57</v>
      </c>
    </row>
    <row r="10" spans="1:5" ht="15" thickBot="1" x14ac:dyDescent="0.4">
      <c r="E10" s="3"/>
    </row>
    <row r="11" spans="1:5" ht="16" thickBot="1" x14ac:dyDescent="0.4">
      <c r="D11" s="34" t="s">
        <v>106</v>
      </c>
      <c r="E11" s="35">
        <f>SUM(E7:E9)</f>
        <v>14806.33</v>
      </c>
    </row>
  </sheetData>
  <mergeCells count="3">
    <mergeCell ref="A5:D5"/>
    <mergeCell ref="A7:C7"/>
    <mergeCell ref="A9:C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46"/>
  <sheetViews>
    <sheetView tabSelected="1" topLeftCell="A91" workbookViewId="0">
      <selection activeCell="F14" sqref="F14"/>
    </sheetView>
  </sheetViews>
  <sheetFormatPr defaultRowHeight="15.5" x14ac:dyDescent="0.35"/>
  <cols>
    <col min="2" max="2" width="37.7265625" customWidth="1"/>
    <col min="3" max="3" width="10.453125" bestFit="1" customWidth="1"/>
    <col min="4" max="4" width="5.1796875" style="7" customWidth="1"/>
    <col min="6" max="6" width="13.6328125" style="2" customWidth="1"/>
    <col min="7" max="7" width="12.08984375" style="2" bestFit="1" customWidth="1"/>
    <col min="8" max="8" width="10.54296875" style="2" customWidth="1"/>
    <col min="9" max="9" width="8.7265625" style="2"/>
    <col min="10" max="10" width="14.54296875" customWidth="1"/>
    <col min="11" max="11" width="14.90625" style="2" customWidth="1"/>
    <col min="12" max="12" width="16" style="5" customWidth="1"/>
    <col min="13" max="13" width="14.453125" customWidth="1"/>
    <col min="14" max="14" width="14.6328125" hidden="1" customWidth="1"/>
    <col min="15" max="15" width="9.90625" customWidth="1"/>
  </cols>
  <sheetData>
    <row r="1" spans="1:12" x14ac:dyDescent="0.35">
      <c r="A1" s="5" t="s">
        <v>0</v>
      </c>
      <c r="B1" s="9"/>
    </row>
    <row r="2" spans="1:12" x14ac:dyDescent="0.35">
      <c r="A2" s="4" t="s">
        <v>1</v>
      </c>
    </row>
    <row r="3" spans="1:12" x14ac:dyDescent="0.35">
      <c r="A3" s="4" t="s">
        <v>2</v>
      </c>
    </row>
    <row r="4" spans="1:12" ht="16" thickBot="1" x14ac:dyDescent="0.4">
      <c r="A4" s="4" t="s">
        <v>3</v>
      </c>
    </row>
    <row r="5" spans="1:12" ht="25" customHeight="1" thickBot="1" x14ac:dyDescent="0.4">
      <c r="A5" s="18" t="s">
        <v>98</v>
      </c>
      <c r="B5" s="19"/>
      <c r="C5" s="19"/>
      <c r="D5" s="19"/>
      <c r="E5" s="19"/>
      <c r="F5" s="19"/>
      <c r="G5" s="19"/>
      <c r="H5" s="19"/>
      <c r="I5" s="19"/>
      <c r="J5" s="19"/>
      <c r="K5" s="19"/>
      <c r="L5" s="20"/>
    </row>
    <row r="6" spans="1:12" ht="21.5" customHeight="1" thickBot="1" x14ac:dyDescent="0.4">
      <c r="A6" s="40" t="s">
        <v>4</v>
      </c>
      <c r="B6" s="41" t="s">
        <v>5</v>
      </c>
      <c r="C6" s="41" t="s">
        <v>6</v>
      </c>
      <c r="D6" s="42" t="s">
        <v>7</v>
      </c>
      <c r="E6" s="41" t="s">
        <v>8</v>
      </c>
      <c r="F6" s="43" t="s">
        <v>9</v>
      </c>
      <c r="G6" s="43" t="s">
        <v>10</v>
      </c>
      <c r="H6" s="43" t="s">
        <v>11</v>
      </c>
      <c r="I6" s="43" t="s">
        <v>12</v>
      </c>
      <c r="J6" s="41" t="s">
        <v>13</v>
      </c>
      <c r="K6" s="44" t="s">
        <v>14</v>
      </c>
      <c r="L6" s="45" t="s">
        <v>99</v>
      </c>
    </row>
    <row r="7" spans="1:12" x14ac:dyDescent="0.35">
      <c r="A7" s="21" t="s">
        <v>15</v>
      </c>
      <c r="B7" s="10" t="s">
        <v>16</v>
      </c>
      <c r="C7" s="14">
        <v>44440</v>
      </c>
      <c r="D7" s="22" t="s">
        <v>17</v>
      </c>
      <c r="E7" s="10">
        <v>1000</v>
      </c>
      <c r="F7" s="12">
        <v>5.8</v>
      </c>
      <c r="G7" s="12">
        <v>5800</v>
      </c>
      <c r="H7" s="12">
        <v>19.95</v>
      </c>
      <c r="I7" s="12">
        <v>1.81</v>
      </c>
      <c r="J7" s="10">
        <v>122743138</v>
      </c>
      <c r="K7" s="12">
        <v>5819.95</v>
      </c>
      <c r="L7" s="28"/>
    </row>
    <row r="8" spans="1:12" x14ac:dyDescent="0.35">
      <c r="A8" s="21" t="s">
        <v>15</v>
      </c>
      <c r="B8" s="10" t="s">
        <v>16</v>
      </c>
      <c r="C8" s="14">
        <v>44586</v>
      </c>
      <c r="D8" s="22" t="s">
        <v>18</v>
      </c>
      <c r="E8" s="10">
        <v>-1000</v>
      </c>
      <c r="F8" s="12">
        <v>5.5</v>
      </c>
      <c r="G8" s="12">
        <v>-5500</v>
      </c>
      <c r="H8" s="12">
        <v>19.95</v>
      </c>
      <c r="I8" s="12">
        <v>1.81</v>
      </c>
      <c r="J8" s="10">
        <v>129077846</v>
      </c>
      <c r="K8" s="12">
        <v>-5480.05</v>
      </c>
      <c r="L8" s="37">
        <f>-(K8+K7)</f>
        <v>-339.89999999999964</v>
      </c>
    </row>
    <row r="9" spans="1:12" x14ac:dyDescent="0.35">
      <c r="A9" s="21"/>
      <c r="B9" s="10"/>
      <c r="C9" s="14"/>
      <c r="D9" s="22"/>
      <c r="E9" s="10">
        <f>SUM(E7:E8)</f>
        <v>0</v>
      </c>
      <c r="F9" s="12"/>
      <c r="G9" s="12"/>
      <c r="H9" s="12"/>
      <c r="I9" s="12"/>
      <c r="J9" s="10"/>
      <c r="K9" s="12"/>
      <c r="L9" s="29"/>
    </row>
    <row r="10" spans="1:12" x14ac:dyDescent="0.35">
      <c r="A10" s="21" t="s">
        <v>19</v>
      </c>
      <c r="B10" s="10" t="s">
        <v>20</v>
      </c>
      <c r="C10" s="14">
        <v>44385</v>
      </c>
      <c r="D10" s="22" t="s">
        <v>17</v>
      </c>
      <c r="E10" s="10">
        <v>66</v>
      </c>
      <c r="F10" s="12">
        <v>100</v>
      </c>
      <c r="G10" s="12">
        <f>F10*E10</f>
        <v>6600</v>
      </c>
      <c r="H10" s="12">
        <v>19.95</v>
      </c>
      <c r="I10" s="12">
        <v>1.81</v>
      </c>
      <c r="J10" s="10">
        <v>130109359</v>
      </c>
      <c r="K10" s="12">
        <f>G10+H10</f>
        <v>6619.95</v>
      </c>
      <c r="L10" s="28"/>
    </row>
    <row r="11" spans="1:12" x14ac:dyDescent="0.35">
      <c r="A11" s="21" t="s">
        <v>19</v>
      </c>
      <c r="B11" s="10" t="s">
        <v>20</v>
      </c>
      <c r="C11" s="14">
        <v>44610</v>
      </c>
      <c r="D11" s="22" t="s">
        <v>18</v>
      </c>
      <c r="E11" s="10">
        <v>-66</v>
      </c>
      <c r="F11" s="12">
        <v>103.08</v>
      </c>
      <c r="G11" s="12">
        <v>-6803.28</v>
      </c>
      <c r="H11" s="12">
        <v>19.95</v>
      </c>
      <c r="I11" s="12">
        <v>1.81</v>
      </c>
      <c r="J11" s="10">
        <v>130109359</v>
      </c>
      <c r="K11" s="12">
        <v>-6783.33</v>
      </c>
      <c r="L11" s="29">
        <f>-SUM(K10:K11)</f>
        <v>163.38000000000011</v>
      </c>
    </row>
    <row r="12" spans="1:12" x14ac:dyDescent="0.35">
      <c r="A12" s="21"/>
      <c r="B12" s="10"/>
      <c r="C12" s="14"/>
      <c r="D12" s="22"/>
      <c r="E12" s="10"/>
      <c r="F12" s="12"/>
      <c r="G12" s="12"/>
      <c r="H12" s="12"/>
      <c r="I12" s="12"/>
      <c r="J12" s="10"/>
      <c r="K12" s="12"/>
      <c r="L12" s="28"/>
    </row>
    <row r="13" spans="1:12" x14ac:dyDescent="0.35">
      <c r="A13" s="21" t="s">
        <v>21</v>
      </c>
      <c r="B13" s="10" t="s">
        <v>22</v>
      </c>
      <c r="C13" s="11">
        <v>44316</v>
      </c>
      <c r="D13" s="10" t="s">
        <v>17</v>
      </c>
      <c r="E13" s="10">
        <v>5000</v>
      </c>
      <c r="F13" s="12">
        <v>1.2949999999999999</v>
      </c>
      <c r="G13" s="12">
        <v>6475</v>
      </c>
      <c r="H13" s="12">
        <v>19.95</v>
      </c>
      <c r="I13" s="12">
        <v>1.81</v>
      </c>
      <c r="J13" s="13">
        <v>117659395</v>
      </c>
      <c r="K13" s="12">
        <v>6494.95</v>
      </c>
      <c r="L13" s="28"/>
    </row>
    <row r="14" spans="1:12" x14ac:dyDescent="0.35">
      <c r="A14" s="21" t="s">
        <v>21</v>
      </c>
      <c r="B14" s="10" t="s">
        <v>22</v>
      </c>
      <c r="C14" s="14">
        <v>44497</v>
      </c>
      <c r="D14" s="15" t="s">
        <v>17</v>
      </c>
      <c r="E14" s="16">
        <v>5000</v>
      </c>
      <c r="F14" s="12">
        <v>1.4</v>
      </c>
      <c r="G14" s="12">
        <v>7000</v>
      </c>
      <c r="H14" s="12">
        <v>19.95</v>
      </c>
      <c r="I14" s="12">
        <v>1.81</v>
      </c>
      <c r="J14" s="10">
        <v>125536907</v>
      </c>
      <c r="K14" s="17">
        <v>7019.95</v>
      </c>
      <c r="L14" s="28"/>
    </row>
    <row r="15" spans="1:12" x14ac:dyDescent="0.35">
      <c r="A15" s="21" t="s">
        <v>21</v>
      </c>
      <c r="B15" s="10" t="s">
        <v>22</v>
      </c>
      <c r="C15" s="14">
        <v>44545</v>
      </c>
      <c r="D15" s="15" t="s">
        <v>18</v>
      </c>
      <c r="E15" s="16">
        <v>-10000</v>
      </c>
      <c r="F15" s="12">
        <v>1.25</v>
      </c>
      <c r="G15" s="12">
        <v>-12500</v>
      </c>
      <c r="H15" s="12">
        <v>29.95</v>
      </c>
      <c r="I15" s="12">
        <v>2.72</v>
      </c>
      <c r="J15" s="10">
        <v>127622761</v>
      </c>
      <c r="K15" s="17">
        <v>-12470.05</v>
      </c>
      <c r="L15" s="37">
        <f>-SUM(K13:K15)</f>
        <v>-1044.8500000000004</v>
      </c>
    </row>
    <row r="16" spans="1:12" ht="16" thickBot="1" x14ac:dyDescent="0.4">
      <c r="A16" s="21"/>
      <c r="B16" s="10"/>
      <c r="C16" s="14"/>
      <c r="D16" s="15"/>
      <c r="E16" s="16">
        <f>SUM(E13:E15)</f>
        <v>0</v>
      </c>
      <c r="F16" s="12"/>
      <c r="G16" s="12"/>
      <c r="H16" s="12"/>
      <c r="I16" s="12"/>
      <c r="J16" s="10"/>
      <c r="K16" s="17"/>
      <c r="L16" s="29"/>
    </row>
    <row r="17" spans="1:14" ht="16" thickBot="1" x14ac:dyDescent="0.4">
      <c r="A17" s="21"/>
      <c r="B17" s="10"/>
      <c r="C17" s="14"/>
      <c r="D17" s="15"/>
      <c r="E17" s="16"/>
      <c r="F17" s="12"/>
      <c r="G17" s="12"/>
      <c r="H17" s="12"/>
      <c r="I17" s="12"/>
      <c r="J17" s="10"/>
      <c r="K17" s="17"/>
      <c r="L17" s="29"/>
      <c r="N17" s="8" t="s">
        <v>102</v>
      </c>
    </row>
    <row r="18" spans="1:14" x14ac:dyDescent="0.35">
      <c r="A18" s="21" t="s">
        <v>23</v>
      </c>
      <c r="B18" s="10" t="s">
        <v>24</v>
      </c>
      <c r="C18" s="14">
        <v>44382</v>
      </c>
      <c r="D18" s="15" t="s">
        <v>17</v>
      </c>
      <c r="E18" s="16">
        <v>100000</v>
      </c>
      <c r="F18" s="12">
        <v>0.5</v>
      </c>
      <c r="G18" s="12">
        <v>50000</v>
      </c>
      <c r="H18" s="12">
        <v>60.01</v>
      </c>
      <c r="I18" s="12">
        <v>5.46</v>
      </c>
      <c r="J18" s="10">
        <v>120201203</v>
      </c>
      <c r="K18" s="17">
        <v>50060.01</v>
      </c>
      <c r="L18" s="28"/>
      <c r="N18" s="5"/>
    </row>
    <row r="19" spans="1:14" x14ac:dyDescent="0.35">
      <c r="A19" s="21" t="s">
        <v>23</v>
      </c>
      <c r="B19" s="10" t="s">
        <v>24</v>
      </c>
      <c r="C19" s="14">
        <v>44386</v>
      </c>
      <c r="D19" s="15" t="s">
        <v>17</v>
      </c>
      <c r="E19" s="16">
        <v>50000</v>
      </c>
      <c r="F19" s="12">
        <v>0.46</v>
      </c>
      <c r="G19" s="12">
        <v>23000</v>
      </c>
      <c r="H19" s="12">
        <v>29.95</v>
      </c>
      <c r="I19" s="12">
        <v>2.72</v>
      </c>
      <c r="J19" s="10">
        <v>120446192</v>
      </c>
      <c r="K19" s="17">
        <v>23029.95</v>
      </c>
      <c r="L19" s="28"/>
      <c r="N19" s="5"/>
    </row>
    <row r="20" spans="1:14" x14ac:dyDescent="0.35">
      <c r="A20" s="21" t="s">
        <v>23</v>
      </c>
      <c r="B20" s="10" t="s">
        <v>24</v>
      </c>
      <c r="C20" s="14">
        <v>44425</v>
      </c>
      <c r="D20" s="15" t="s">
        <v>17</v>
      </c>
      <c r="E20" s="16">
        <v>50000</v>
      </c>
      <c r="F20" s="12">
        <v>0.48</v>
      </c>
      <c r="G20" s="12">
        <v>24000</v>
      </c>
      <c r="H20" s="12">
        <v>29.95</v>
      </c>
      <c r="I20" s="12">
        <v>2.72</v>
      </c>
      <c r="J20" s="10">
        <v>121996049</v>
      </c>
      <c r="K20" s="17">
        <v>24029.95</v>
      </c>
      <c r="L20" s="28"/>
      <c r="N20" s="5"/>
    </row>
    <row r="21" spans="1:14" x14ac:dyDescent="0.35">
      <c r="A21" s="21" t="s">
        <v>23</v>
      </c>
      <c r="B21" s="10" t="s">
        <v>24</v>
      </c>
      <c r="C21" s="14">
        <v>44463</v>
      </c>
      <c r="D21" s="15" t="s">
        <v>17</v>
      </c>
      <c r="E21" s="16">
        <v>50000</v>
      </c>
      <c r="F21" s="12">
        <v>0.43</v>
      </c>
      <c r="G21" s="12">
        <v>21500</v>
      </c>
      <c r="H21" s="12">
        <v>29.95</v>
      </c>
      <c r="I21" s="12">
        <v>2.72</v>
      </c>
      <c r="J21" s="10">
        <v>124033505</v>
      </c>
      <c r="K21" s="17">
        <v>21529.95</v>
      </c>
      <c r="L21" s="28"/>
      <c r="N21" s="5"/>
    </row>
    <row r="22" spans="1:14" x14ac:dyDescent="0.35">
      <c r="A22" s="21" t="s">
        <v>23</v>
      </c>
      <c r="B22" s="10" t="s">
        <v>24</v>
      </c>
      <c r="C22" s="14">
        <v>44466</v>
      </c>
      <c r="D22" s="15" t="s">
        <v>17</v>
      </c>
      <c r="E22" s="16">
        <v>50000</v>
      </c>
      <c r="F22" s="12">
        <v>0.42</v>
      </c>
      <c r="G22" s="12">
        <v>21000</v>
      </c>
      <c r="H22" s="12">
        <v>29.95</v>
      </c>
      <c r="I22" s="12">
        <v>2.72</v>
      </c>
      <c r="J22" s="10">
        <v>124101403</v>
      </c>
      <c r="K22" s="17">
        <v>21029.95</v>
      </c>
      <c r="L22" s="28"/>
      <c r="N22" s="5"/>
    </row>
    <row r="23" spans="1:14" x14ac:dyDescent="0.35">
      <c r="A23" s="21" t="s">
        <v>23</v>
      </c>
      <c r="B23" s="10" t="s">
        <v>24</v>
      </c>
      <c r="C23" s="14">
        <v>44474</v>
      </c>
      <c r="D23" s="15" t="s">
        <v>18</v>
      </c>
      <c r="E23" s="16">
        <v>-200000</v>
      </c>
      <c r="F23" s="12">
        <v>0.37</v>
      </c>
      <c r="G23" s="12">
        <v>-74000</v>
      </c>
      <c r="H23" s="12">
        <v>88.8</v>
      </c>
      <c r="I23" s="12">
        <v>8.07</v>
      </c>
      <c r="J23" s="10">
        <v>124524728</v>
      </c>
      <c r="K23" s="17">
        <v>-73911.199999999997</v>
      </c>
      <c r="L23" s="28"/>
      <c r="N23" s="6">
        <f>-SUM(K23,K18:K20)</f>
        <v>-23208.710000000006</v>
      </c>
    </row>
    <row r="24" spans="1:14" x14ac:dyDescent="0.35">
      <c r="A24" s="21" t="s">
        <v>23</v>
      </c>
      <c r="B24" s="10" t="s">
        <v>24</v>
      </c>
      <c r="C24" s="14">
        <v>44511</v>
      </c>
      <c r="D24" s="15" t="s">
        <v>17</v>
      </c>
      <c r="E24" s="16">
        <v>100000</v>
      </c>
      <c r="F24" s="12">
        <v>0.48499999999999999</v>
      </c>
      <c r="G24" s="12">
        <v>48500</v>
      </c>
      <c r="H24" s="12">
        <v>58.2</v>
      </c>
      <c r="I24" s="12">
        <v>5.29</v>
      </c>
      <c r="J24" s="10">
        <v>126209549</v>
      </c>
      <c r="K24" s="17">
        <v>48558.2</v>
      </c>
      <c r="L24" s="28"/>
      <c r="N24" s="5"/>
    </row>
    <row r="25" spans="1:14" x14ac:dyDescent="0.35">
      <c r="A25" s="21" t="s">
        <v>23</v>
      </c>
      <c r="B25" s="10" t="s">
        <v>24</v>
      </c>
      <c r="C25" s="14">
        <v>44522</v>
      </c>
      <c r="D25" s="15" t="s">
        <v>18</v>
      </c>
      <c r="E25" s="16">
        <v>-200000</v>
      </c>
      <c r="F25" s="12">
        <v>0.61</v>
      </c>
      <c r="G25" s="12">
        <v>-122000</v>
      </c>
      <c r="H25" s="12">
        <v>146.4</v>
      </c>
      <c r="I25" s="12">
        <v>13.31</v>
      </c>
      <c r="J25" s="10">
        <v>126693607</v>
      </c>
      <c r="K25" s="17">
        <v>-121853.6</v>
      </c>
      <c r="L25" s="28"/>
      <c r="N25" s="6">
        <f>-SUM(K24:K25,K21:K22)</f>
        <v>30735.500000000011</v>
      </c>
    </row>
    <row r="26" spans="1:14" x14ac:dyDescent="0.35">
      <c r="A26" s="21" t="s">
        <v>23</v>
      </c>
      <c r="B26" s="10" t="s">
        <v>24</v>
      </c>
      <c r="C26" s="14">
        <v>44523</v>
      </c>
      <c r="D26" s="22" t="s">
        <v>18</v>
      </c>
      <c r="E26" s="10">
        <v>-200000</v>
      </c>
      <c r="F26" s="12">
        <v>0.60499999999999998</v>
      </c>
      <c r="G26" s="12">
        <v>-121000</v>
      </c>
      <c r="H26" s="12">
        <v>145.19999999999999</v>
      </c>
      <c r="I26" s="12">
        <v>13.2</v>
      </c>
      <c r="J26" s="10">
        <v>126724716</v>
      </c>
      <c r="K26" s="12">
        <v>-120854.8</v>
      </c>
      <c r="L26" s="28"/>
      <c r="N26" s="6">
        <f>-(K27+K26)</f>
        <v>-8300</v>
      </c>
    </row>
    <row r="27" spans="1:14" x14ac:dyDescent="0.35">
      <c r="A27" s="21" t="s">
        <v>23</v>
      </c>
      <c r="B27" s="10" t="s">
        <v>24</v>
      </c>
      <c r="C27" s="14">
        <v>44523</v>
      </c>
      <c r="D27" s="22" t="s">
        <v>17</v>
      </c>
      <c r="E27" s="10">
        <v>200000</v>
      </c>
      <c r="F27" s="12">
        <v>0.64500000000000002</v>
      </c>
      <c r="G27" s="12">
        <v>129000</v>
      </c>
      <c r="H27" s="12">
        <v>154.80000000000001</v>
      </c>
      <c r="I27" s="12">
        <v>14.07</v>
      </c>
      <c r="J27" s="10">
        <v>126709732</v>
      </c>
      <c r="K27" s="12">
        <v>129154.8</v>
      </c>
      <c r="L27" s="28"/>
      <c r="N27" s="5"/>
    </row>
    <row r="28" spans="1:14" x14ac:dyDescent="0.35">
      <c r="A28" s="21" t="s">
        <v>23</v>
      </c>
      <c r="B28" s="10" t="s">
        <v>24</v>
      </c>
      <c r="C28" s="14">
        <v>44531</v>
      </c>
      <c r="D28" s="22" t="s">
        <v>17</v>
      </c>
      <c r="E28" s="10">
        <v>50000</v>
      </c>
      <c r="F28" s="12">
        <v>0.6</v>
      </c>
      <c r="G28" s="12">
        <v>30000</v>
      </c>
      <c r="H28" s="12">
        <v>36</v>
      </c>
      <c r="I28" s="12">
        <v>3.27</v>
      </c>
      <c r="J28" s="10">
        <v>127138953</v>
      </c>
      <c r="K28" s="12">
        <v>30036</v>
      </c>
      <c r="L28" s="28"/>
      <c r="N28" s="6">
        <f>-(K31+(K30+K29+K28))</f>
        <v>2714.1699999999983</v>
      </c>
    </row>
    <row r="29" spans="1:14" x14ac:dyDescent="0.35">
      <c r="A29" s="21" t="s">
        <v>23</v>
      </c>
      <c r="B29" s="10" t="s">
        <v>24</v>
      </c>
      <c r="C29" s="14">
        <v>44536</v>
      </c>
      <c r="D29" s="22" t="s">
        <v>17</v>
      </c>
      <c r="E29" s="10">
        <v>50000</v>
      </c>
      <c r="F29" s="12">
        <v>0.6</v>
      </c>
      <c r="G29" s="12">
        <v>30000</v>
      </c>
      <c r="H29" s="12">
        <v>36</v>
      </c>
      <c r="I29" s="12">
        <v>3.27</v>
      </c>
      <c r="J29" s="10">
        <v>127327405</v>
      </c>
      <c r="K29" s="12">
        <v>30036</v>
      </c>
      <c r="L29" s="28"/>
      <c r="N29" s="5"/>
    </row>
    <row r="30" spans="1:14" x14ac:dyDescent="0.35">
      <c r="A30" s="21" t="s">
        <v>23</v>
      </c>
      <c r="B30" s="10" t="s">
        <v>24</v>
      </c>
      <c r="C30" s="14">
        <v>44545</v>
      </c>
      <c r="D30" s="22" t="s">
        <v>17</v>
      </c>
      <c r="E30" s="10">
        <v>100000</v>
      </c>
      <c r="F30" s="12">
        <v>0.68</v>
      </c>
      <c r="G30" s="12">
        <v>68000</v>
      </c>
      <c r="H30" s="12">
        <v>81.599999999999994</v>
      </c>
      <c r="I30" s="12">
        <v>7.42</v>
      </c>
      <c r="J30" s="10">
        <v>127615923</v>
      </c>
      <c r="K30" s="12">
        <v>68081.600000000006</v>
      </c>
      <c r="L30" s="28"/>
      <c r="N30" s="5"/>
    </row>
    <row r="31" spans="1:14" x14ac:dyDescent="0.35">
      <c r="A31" s="21" t="s">
        <v>23</v>
      </c>
      <c r="B31" s="10" t="s">
        <v>24</v>
      </c>
      <c r="C31" s="14">
        <v>44551</v>
      </c>
      <c r="D31" s="22" t="s">
        <v>18</v>
      </c>
      <c r="E31" s="16">
        <v>-200000</v>
      </c>
      <c r="F31" s="12">
        <v>0.65510000000000002</v>
      </c>
      <c r="G31" s="12">
        <v>-131025</v>
      </c>
      <c r="H31" s="12">
        <v>157.22999999999999</v>
      </c>
      <c r="I31" s="12">
        <v>14.29</v>
      </c>
      <c r="J31" s="10">
        <v>127798009</v>
      </c>
      <c r="K31" s="12">
        <v>-130867.77</v>
      </c>
      <c r="L31" s="28"/>
      <c r="N31" s="5"/>
    </row>
    <row r="32" spans="1:14" x14ac:dyDescent="0.35">
      <c r="A32" s="21" t="s">
        <v>23</v>
      </c>
      <c r="B32" s="10" t="s">
        <v>24</v>
      </c>
      <c r="C32" s="14">
        <v>44565</v>
      </c>
      <c r="D32" s="22" t="s">
        <v>17</v>
      </c>
      <c r="E32" s="10">
        <v>10264</v>
      </c>
      <c r="F32" s="12">
        <v>0.76</v>
      </c>
      <c r="G32" s="12">
        <v>7800.64</v>
      </c>
      <c r="H32" s="12">
        <v>19.95</v>
      </c>
      <c r="I32" s="12">
        <v>1.81</v>
      </c>
      <c r="J32" s="10">
        <v>128122782</v>
      </c>
      <c r="K32" s="12">
        <v>7820.59</v>
      </c>
      <c r="L32" s="28"/>
      <c r="N32" s="6">
        <f>-(K35+(K34+K33+K32))</f>
        <v>20749.880000000005</v>
      </c>
    </row>
    <row r="33" spans="1:14" x14ac:dyDescent="0.35">
      <c r="A33" s="21" t="s">
        <v>23</v>
      </c>
      <c r="B33" s="10" t="s">
        <v>24</v>
      </c>
      <c r="C33" s="14">
        <v>44568</v>
      </c>
      <c r="D33" s="22" t="s">
        <v>17</v>
      </c>
      <c r="E33" s="10">
        <v>80000</v>
      </c>
      <c r="F33" s="12">
        <v>0.96</v>
      </c>
      <c r="G33" s="12">
        <v>76800</v>
      </c>
      <c r="H33" s="12">
        <v>92.16</v>
      </c>
      <c r="I33" s="12">
        <v>8.3800000000000008</v>
      </c>
      <c r="J33" s="10">
        <v>128281514</v>
      </c>
      <c r="K33" s="12">
        <v>76892.160000000003</v>
      </c>
      <c r="L33" s="28"/>
      <c r="N33" s="5"/>
    </row>
    <row r="34" spans="1:14" x14ac:dyDescent="0.35">
      <c r="A34" s="21" t="s">
        <v>23</v>
      </c>
      <c r="B34" s="10" t="s">
        <v>24</v>
      </c>
      <c r="C34" s="14">
        <v>44610</v>
      </c>
      <c r="D34" s="22" t="s">
        <v>17</v>
      </c>
      <c r="E34" s="10">
        <v>30000</v>
      </c>
      <c r="F34" s="12">
        <v>1.38</v>
      </c>
      <c r="G34" s="12">
        <v>41400</v>
      </c>
      <c r="H34" s="12">
        <v>49.68</v>
      </c>
      <c r="I34" s="12">
        <v>4.5199999999999996</v>
      </c>
      <c r="J34" s="10">
        <v>130068215</v>
      </c>
      <c r="K34" s="12">
        <v>41449.68</v>
      </c>
      <c r="L34" s="28"/>
      <c r="N34" s="5"/>
    </row>
    <row r="35" spans="1:14" x14ac:dyDescent="0.35">
      <c r="A35" s="21" t="s">
        <v>23</v>
      </c>
      <c r="B35" s="10" t="s">
        <v>24</v>
      </c>
      <c r="C35" s="14">
        <v>44614</v>
      </c>
      <c r="D35" s="22" t="s">
        <v>18</v>
      </c>
      <c r="E35" s="10">
        <v>-120264</v>
      </c>
      <c r="F35" s="12">
        <v>1.2230000000000001</v>
      </c>
      <c r="G35" s="12">
        <v>-147088.82</v>
      </c>
      <c r="H35" s="12">
        <v>176.51</v>
      </c>
      <c r="I35" s="12">
        <v>16.05</v>
      </c>
      <c r="J35" s="10">
        <v>130210569</v>
      </c>
      <c r="K35" s="12">
        <v>-146912.31</v>
      </c>
      <c r="L35" s="28"/>
      <c r="N35" s="5"/>
    </row>
    <row r="36" spans="1:14" x14ac:dyDescent="0.35">
      <c r="A36" s="21" t="s">
        <v>23</v>
      </c>
      <c r="B36" s="10" t="s">
        <v>24</v>
      </c>
      <c r="C36" s="14">
        <v>44638</v>
      </c>
      <c r="D36" s="22" t="s">
        <v>17</v>
      </c>
      <c r="E36" s="10">
        <v>200000</v>
      </c>
      <c r="F36" s="12">
        <v>1</v>
      </c>
      <c r="G36" s="12">
        <v>200000</v>
      </c>
      <c r="H36" s="12">
        <v>240</v>
      </c>
      <c r="I36" s="12">
        <v>21.82</v>
      </c>
      <c r="J36" s="10">
        <v>131196850</v>
      </c>
      <c r="K36" s="12">
        <v>200240</v>
      </c>
      <c r="L36" s="28"/>
      <c r="N36" s="6">
        <f>-(K37+K36)</f>
        <v>-8470.3999999999942</v>
      </c>
    </row>
    <row r="37" spans="1:14" x14ac:dyDescent="0.35">
      <c r="A37" s="21" t="s">
        <v>23</v>
      </c>
      <c r="B37" s="10" t="s">
        <v>24</v>
      </c>
      <c r="C37" s="14">
        <v>44641</v>
      </c>
      <c r="D37" s="22" t="s">
        <v>18</v>
      </c>
      <c r="E37" s="10">
        <v>-200000</v>
      </c>
      <c r="F37" s="12">
        <v>0.96</v>
      </c>
      <c r="G37" s="12">
        <v>-192000</v>
      </c>
      <c r="H37" s="12">
        <v>230.4</v>
      </c>
      <c r="I37" s="12">
        <v>20.95</v>
      </c>
      <c r="J37" s="10">
        <v>131272524</v>
      </c>
      <c r="K37" s="12">
        <v>-191769.60000000001</v>
      </c>
      <c r="L37" s="28"/>
      <c r="N37" s="5"/>
    </row>
    <row r="38" spans="1:14" x14ac:dyDescent="0.35">
      <c r="A38" s="21" t="s">
        <v>23</v>
      </c>
      <c r="B38" s="10" t="s">
        <v>24</v>
      </c>
      <c r="C38" s="14">
        <v>44691</v>
      </c>
      <c r="D38" s="22" t="s">
        <v>17</v>
      </c>
      <c r="E38" s="10">
        <v>100000</v>
      </c>
      <c r="F38" s="12">
        <v>1.06</v>
      </c>
      <c r="G38" s="12">
        <v>106000</v>
      </c>
      <c r="H38" s="12">
        <v>127.2</v>
      </c>
      <c r="I38" s="12">
        <v>11.56</v>
      </c>
      <c r="J38" s="10">
        <v>133164359</v>
      </c>
      <c r="K38" s="12">
        <v>106127.2</v>
      </c>
      <c r="L38" s="28"/>
      <c r="N38" s="6">
        <f>-(K39+K38)</f>
        <v>3833.6100000000006</v>
      </c>
    </row>
    <row r="39" spans="1:14" x14ac:dyDescent="0.35">
      <c r="A39" s="21" t="s">
        <v>23</v>
      </c>
      <c r="B39" s="10" t="s">
        <v>24</v>
      </c>
      <c r="C39" s="14">
        <v>44700</v>
      </c>
      <c r="D39" s="22" t="s">
        <v>18</v>
      </c>
      <c r="E39" s="10">
        <v>-100000</v>
      </c>
      <c r="F39" s="12">
        <v>1.1009</v>
      </c>
      <c r="G39" s="12">
        <v>-110092.92</v>
      </c>
      <c r="H39" s="12">
        <v>132.11000000000001</v>
      </c>
      <c r="I39" s="12">
        <v>12.01</v>
      </c>
      <c r="J39" s="10">
        <v>133470082</v>
      </c>
      <c r="K39" s="12">
        <v>-109960.81</v>
      </c>
      <c r="L39" s="39">
        <f>-SUM(K18:K39)</f>
        <v>18054.050000000003</v>
      </c>
      <c r="N39" s="5"/>
    </row>
    <row r="40" spans="1:14" x14ac:dyDescent="0.35">
      <c r="A40" s="21"/>
      <c r="B40" s="10"/>
      <c r="C40" s="14"/>
      <c r="D40" s="22"/>
      <c r="E40" s="10">
        <f>SUM(E18:E39)</f>
        <v>0</v>
      </c>
      <c r="F40" s="12"/>
      <c r="G40" s="12"/>
      <c r="H40" s="12"/>
      <c r="I40" s="12"/>
      <c r="J40" s="10"/>
      <c r="K40" s="12"/>
      <c r="L40" s="28"/>
    </row>
    <row r="41" spans="1:14" x14ac:dyDescent="0.35">
      <c r="A41" s="21" t="s">
        <v>25</v>
      </c>
      <c r="B41" s="10" t="s">
        <v>26</v>
      </c>
      <c r="C41" s="11">
        <v>44179</v>
      </c>
      <c r="D41" s="10" t="s">
        <v>17</v>
      </c>
      <c r="E41" s="10">
        <v>500</v>
      </c>
      <c r="F41" s="12">
        <v>3.89</v>
      </c>
      <c r="G41" s="12">
        <v>1945</v>
      </c>
      <c r="H41" s="12">
        <v>19.95</v>
      </c>
      <c r="I41" s="12">
        <v>1.81</v>
      </c>
      <c r="J41" s="13">
        <v>110623621</v>
      </c>
      <c r="K41" s="12">
        <v>1964.95</v>
      </c>
      <c r="L41" s="30"/>
    </row>
    <row r="42" spans="1:14" x14ac:dyDescent="0.35">
      <c r="A42" s="21" t="s">
        <v>25</v>
      </c>
      <c r="B42" s="10" t="s">
        <v>26</v>
      </c>
      <c r="C42" s="11">
        <v>44327</v>
      </c>
      <c r="D42" s="10" t="s">
        <v>17</v>
      </c>
      <c r="E42" s="10">
        <v>1000</v>
      </c>
      <c r="F42" s="12">
        <v>7.48</v>
      </c>
      <c r="G42" s="12">
        <v>7480</v>
      </c>
      <c r="H42" s="12">
        <v>19.95</v>
      </c>
      <c r="I42" s="12">
        <v>1.81</v>
      </c>
      <c r="J42" s="13">
        <v>118144367</v>
      </c>
      <c r="K42" s="12">
        <v>7499.95</v>
      </c>
      <c r="L42" s="28"/>
    </row>
    <row r="43" spans="1:14" x14ac:dyDescent="0.35">
      <c r="A43" s="21" t="s">
        <v>25</v>
      </c>
      <c r="B43" s="10" t="s">
        <v>26</v>
      </c>
      <c r="C43" s="14">
        <v>44412</v>
      </c>
      <c r="D43" s="22" t="s">
        <v>18</v>
      </c>
      <c r="E43" s="10">
        <v>-1500</v>
      </c>
      <c r="F43" s="12">
        <v>7.18</v>
      </c>
      <c r="G43" s="12">
        <v>-10770</v>
      </c>
      <c r="H43" s="12">
        <v>29.95</v>
      </c>
      <c r="I43" s="12">
        <v>2.72</v>
      </c>
      <c r="J43" s="10">
        <v>121451083</v>
      </c>
      <c r="K43" s="12">
        <v>-10740.05</v>
      </c>
      <c r="L43" s="29">
        <f>-SUM(K41:K43)</f>
        <v>1275.1499999999996</v>
      </c>
    </row>
    <row r="44" spans="1:14" x14ac:dyDescent="0.35">
      <c r="A44" s="21"/>
      <c r="B44" s="10"/>
      <c r="C44" s="14"/>
      <c r="D44" s="22"/>
      <c r="E44" s="10">
        <f>SUM(E41:E43)</f>
        <v>0</v>
      </c>
      <c r="F44" s="12"/>
      <c r="G44" s="12"/>
      <c r="H44" s="12"/>
      <c r="I44" s="12"/>
      <c r="J44" s="10"/>
      <c r="K44" s="12"/>
      <c r="L44" s="28"/>
    </row>
    <row r="45" spans="1:14" x14ac:dyDescent="0.35">
      <c r="A45" s="21" t="s">
        <v>27</v>
      </c>
      <c r="B45" s="10" t="s">
        <v>28</v>
      </c>
      <c r="C45" s="14">
        <v>44567</v>
      </c>
      <c r="D45" s="22" t="s">
        <v>17</v>
      </c>
      <c r="E45" s="10">
        <v>20000</v>
      </c>
      <c r="F45" s="12">
        <v>0.6</v>
      </c>
      <c r="G45" s="12">
        <v>12000</v>
      </c>
      <c r="H45" s="12">
        <v>29.95</v>
      </c>
      <c r="I45" s="12">
        <v>2.72</v>
      </c>
      <c r="J45" s="10">
        <v>128198829</v>
      </c>
      <c r="K45" s="12">
        <v>12029.95</v>
      </c>
      <c r="L45" s="28"/>
    </row>
    <row r="46" spans="1:14" x14ac:dyDescent="0.35">
      <c r="A46" s="21" t="s">
        <v>27</v>
      </c>
      <c r="B46" s="10" t="s">
        <v>28</v>
      </c>
      <c r="C46" s="14">
        <v>44622</v>
      </c>
      <c r="D46" s="22" t="s">
        <v>17</v>
      </c>
      <c r="E46" s="10">
        <v>20000</v>
      </c>
      <c r="F46" s="12">
        <v>0.94</v>
      </c>
      <c r="G46" s="12">
        <v>18800</v>
      </c>
      <c r="H46" s="12">
        <v>29.95</v>
      </c>
      <c r="I46" s="12">
        <v>2.72</v>
      </c>
      <c r="J46" s="10">
        <v>130571778</v>
      </c>
      <c r="K46" s="12">
        <v>18829.95</v>
      </c>
      <c r="L46" s="28"/>
    </row>
    <row r="47" spans="1:14" x14ac:dyDescent="0.35">
      <c r="A47" s="21" t="s">
        <v>27</v>
      </c>
      <c r="B47" s="10" t="s">
        <v>28</v>
      </c>
      <c r="C47" s="14">
        <v>44734</v>
      </c>
      <c r="D47" s="22" t="s">
        <v>18</v>
      </c>
      <c r="E47" s="10">
        <v>-30000</v>
      </c>
      <c r="F47" s="12">
        <v>0.90069999999999995</v>
      </c>
      <c r="G47" s="12">
        <v>-27022.11</v>
      </c>
      <c r="H47" s="12">
        <v>32.43</v>
      </c>
      <c r="I47" s="12">
        <v>2.95</v>
      </c>
      <c r="J47" s="10">
        <v>134616905</v>
      </c>
      <c r="K47" s="12">
        <v>-26989.68</v>
      </c>
      <c r="L47" s="37">
        <f>-SUM(K45:K47)</f>
        <v>-3870.2200000000012</v>
      </c>
    </row>
    <row r="48" spans="1:14" x14ac:dyDescent="0.35">
      <c r="A48" s="21"/>
      <c r="B48" s="10"/>
      <c r="C48" s="14"/>
      <c r="D48" s="22"/>
      <c r="E48" s="10">
        <f>SUM(E45:E47)</f>
        <v>10000</v>
      </c>
      <c r="F48" s="12"/>
      <c r="G48" s="12"/>
      <c r="H48" s="12"/>
      <c r="I48" s="12"/>
      <c r="J48" s="10"/>
      <c r="K48" s="12"/>
      <c r="L48" s="28"/>
      <c r="M48" t="s">
        <v>101</v>
      </c>
    </row>
    <row r="49" spans="1:12" x14ac:dyDescent="0.35">
      <c r="A49" s="21" t="s">
        <v>29</v>
      </c>
      <c r="B49" s="10" t="s">
        <v>30</v>
      </c>
      <c r="C49" s="14">
        <v>44582</v>
      </c>
      <c r="D49" s="22" t="s">
        <v>17</v>
      </c>
      <c r="E49" s="10">
        <v>20000</v>
      </c>
      <c r="F49" s="12">
        <v>0.5</v>
      </c>
      <c r="G49" s="12">
        <v>10000</v>
      </c>
      <c r="H49" s="12">
        <v>19.95</v>
      </c>
      <c r="I49" s="12">
        <v>1.81</v>
      </c>
      <c r="J49" s="10">
        <v>128953010</v>
      </c>
      <c r="K49" s="12">
        <v>10019.950000000001</v>
      </c>
      <c r="L49" s="28"/>
    </row>
    <row r="50" spans="1:12" x14ac:dyDescent="0.35">
      <c r="A50" s="21" t="s">
        <v>29</v>
      </c>
      <c r="B50" s="10" t="s">
        <v>30</v>
      </c>
      <c r="C50" s="14">
        <v>44641</v>
      </c>
      <c r="D50" s="22" t="s">
        <v>17</v>
      </c>
      <c r="E50" s="10">
        <v>30000</v>
      </c>
      <c r="F50" s="12">
        <v>0.31</v>
      </c>
      <c r="G50" s="12">
        <v>9300</v>
      </c>
      <c r="H50" s="12">
        <v>19.95</v>
      </c>
      <c r="I50" s="12">
        <v>1.81</v>
      </c>
      <c r="J50" s="10">
        <v>131259795</v>
      </c>
      <c r="K50" s="12">
        <v>9319.9500000000007</v>
      </c>
      <c r="L50" s="28"/>
    </row>
    <row r="51" spans="1:12" x14ac:dyDescent="0.35">
      <c r="A51" s="21" t="s">
        <v>29</v>
      </c>
      <c r="B51" s="10" t="s">
        <v>30</v>
      </c>
      <c r="C51" s="14">
        <v>44726</v>
      </c>
      <c r="D51" s="22" t="s">
        <v>18</v>
      </c>
      <c r="E51" s="10">
        <v>-50000</v>
      </c>
      <c r="F51" s="12">
        <v>0.15</v>
      </c>
      <c r="G51" s="12">
        <v>-7500</v>
      </c>
      <c r="H51" s="12">
        <v>19.95</v>
      </c>
      <c r="I51" s="12">
        <v>1.81</v>
      </c>
      <c r="J51" s="10">
        <v>134263569</v>
      </c>
      <c r="K51" s="12">
        <v>-7480.05</v>
      </c>
      <c r="L51" s="37">
        <f>-SUM(K49:K51)</f>
        <v>-11859.850000000002</v>
      </c>
    </row>
    <row r="52" spans="1:12" x14ac:dyDescent="0.35">
      <c r="A52" s="21"/>
      <c r="B52" s="10"/>
      <c r="C52" s="14"/>
      <c r="D52" s="22"/>
      <c r="E52" s="10">
        <f>SUM(E49:E51)</f>
        <v>0</v>
      </c>
      <c r="F52" s="12"/>
      <c r="G52" s="12"/>
      <c r="H52" s="12"/>
      <c r="I52" s="12"/>
      <c r="J52" s="10"/>
      <c r="K52" s="12"/>
      <c r="L52" s="28"/>
    </row>
    <row r="53" spans="1:12" x14ac:dyDescent="0.35">
      <c r="A53" s="21" t="s">
        <v>31</v>
      </c>
      <c r="B53" s="10" t="s">
        <v>32</v>
      </c>
      <c r="C53" s="14">
        <v>44435</v>
      </c>
      <c r="D53" s="22" t="s">
        <v>17</v>
      </c>
      <c r="E53" s="10">
        <v>2000</v>
      </c>
      <c r="F53" s="12">
        <v>19.98</v>
      </c>
      <c r="G53" s="12">
        <v>39960</v>
      </c>
      <c r="H53" s="12">
        <v>47.95</v>
      </c>
      <c r="I53" s="12">
        <v>4.3600000000000003</v>
      </c>
      <c r="J53" s="10">
        <v>122600517</v>
      </c>
      <c r="K53" s="12">
        <v>40007.949999999997</v>
      </c>
      <c r="L53" s="28"/>
    </row>
    <row r="54" spans="1:12" x14ac:dyDescent="0.35">
      <c r="A54" s="21" t="s">
        <v>31</v>
      </c>
      <c r="B54" s="10" t="s">
        <v>32</v>
      </c>
      <c r="C54" s="14">
        <v>44445</v>
      </c>
      <c r="D54" s="22" t="s">
        <v>18</v>
      </c>
      <c r="E54" s="10">
        <v>-2000</v>
      </c>
      <c r="F54" s="12">
        <v>18.541</v>
      </c>
      <c r="G54" s="12">
        <v>-37081.96</v>
      </c>
      <c r="H54" s="12">
        <v>44.5</v>
      </c>
      <c r="I54" s="12">
        <v>4.05</v>
      </c>
      <c r="J54" s="10">
        <v>122985026</v>
      </c>
      <c r="K54" s="12">
        <v>-37037.46</v>
      </c>
      <c r="L54" s="28"/>
    </row>
    <row r="55" spans="1:12" x14ac:dyDescent="0.35">
      <c r="A55" s="21" t="s">
        <v>31</v>
      </c>
      <c r="B55" s="10" t="s">
        <v>32</v>
      </c>
      <c r="C55" s="14">
        <v>44601</v>
      </c>
      <c r="D55" s="22" t="s">
        <v>17</v>
      </c>
      <c r="E55" s="10">
        <v>4000</v>
      </c>
      <c r="F55" s="12">
        <v>22</v>
      </c>
      <c r="G55" s="12">
        <v>88000</v>
      </c>
      <c r="H55" s="12">
        <v>105.6</v>
      </c>
      <c r="I55" s="12">
        <v>9.6</v>
      </c>
      <c r="J55" s="10">
        <v>129721246</v>
      </c>
      <c r="K55" s="12">
        <v>88105.600000000006</v>
      </c>
      <c r="L55" s="28"/>
    </row>
    <row r="56" spans="1:12" x14ac:dyDescent="0.35">
      <c r="A56" s="21" t="s">
        <v>31</v>
      </c>
      <c r="B56" s="10" t="s">
        <v>32</v>
      </c>
      <c r="C56" s="14">
        <v>44615</v>
      </c>
      <c r="D56" s="22" t="s">
        <v>17</v>
      </c>
      <c r="E56" s="10">
        <v>1000</v>
      </c>
      <c r="F56" s="12">
        <v>19.2</v>
      </c>
      <c r="G56" s="12">
        <v>19200</v>
      </c>
      <c r="H56" s="12">
        <v>29.95</v>
      </c>
      <c r="I56" s="12">
        <v>2.72</v>
      </c>
      <c r="J56" s="10">
        <v>130271701</v>
      </c>
      <c r="K56" s="12">
        <v>19229.95</v>
      </c>
      <c r="L56" s="28"/>
    </row>
    <row r="57" spans="1:12" x14ac:dyDescent="0.35">
      <c r="A57" s="21" t="s">
        <v>31</v>
      </c>
      <c r="B57" s="10" t="s">
        <v>32</v>
      </c>
      <c r="C57" s="14">
        <v>44615</v>
      </c>
      <c r="D57" s="22" t="s">
        <v>17</v>
      </c>
      <c r="E57" s="10">
        <v>2000</v>
      </c>
      <c r="F57" s="12">
        <v>19.37</v>
      </c>
      <c r="G57" s="12">
        <v>38740</v>
      </c>
      <c r="H57" s="12">
        <v>46.49</v>
      </c>
      <c r="I57" s="12">
        <v>4.2300000000000004</v>
      </c>
      <c r="J57" s="10">
        <v>130298903</v>
      </c>
      <c r="K57" s="12">
        <v>38786.49</v>
      </c>
      <c r="L57" s="28"/>
    </row>
    <row r="58" spans="1:12" x14ac:dyDescent="0.35">
      <c r="A58" s="21" t="s">
        <v>31</v>
      </c>
      <c r="B58" s="10" t="s">
        <v>32</v>
      </c>
      <c r="C58" s="14">
        <v>44624</v>
      </c>
      <c r="D58" s="22" t="s">
        <v>18</v>
      </c>
      <c r="E58" s="10">
        <v>-5000</v>
      </c>
      <c r="F58" s="12">
        <v>19.1448</v>
      </c>
      <c r="G58" s="12">
        <v>-95724.09</v>
      </c>
      <c r="H58" s="12">
        <v>114.87</v>
      </c>
      <c r="I58" s="12">
        <v>10.44</v>
      </c>
      <c r="J58" s="10">
        <v>130686626</v>
      </c>
      <c r="K58" s="12">
        <v>-95609.22</v>
      </c>
      <c r="L58" s="28"/>
    </row>
    <row r="59" spans="1:12" x14ac:dyDescent="0.35">
      <c r="A59" s="21" t="s">
        <v>31</v>
      </c>
      <c r="B59" s="10" t="s">
        <v>32</v>
      </c>
      <c r="C59" s="14">
        <v>44627</v>
      </c>
      <c r="D59" s="22" t="s">
        <v>18</v>
      </c>
      <c r="E59" s="10">
        <v>-2000</v>
      </c>
      <c r="F59" s="12">
        <v>19.7836</v>
      </c>
      <c r="G59" s="12">
        <v>-39567.11</v>
      </c>
      <c r="H59" s="12">
        <v>47.48</v>
      </c>
      <c r="I59" s="12">
        <v>4.32</v>
      </c>
      <c r="J59" s="10">
        <v>130770627</v>
      </c>
      <c r="K59" s="12">
        <v>-39519.629999999997</v>
      </c>
      <c r="L59" s="37">
        <f>-SUM(K53:K59)</f>
        <v>-13963.68</v>
      </c>
    </row>
    <row r="60" spans="1:12" x14ac:dyDescent="0.35">
      <c r="A60" s="21"/>
      <c r="B60" s="10"/>
      <c r="C60" s="14"/>
      <c r="D60" s="22"/>
      <c r="E60" s="10">
        <f>SUM(E53:E59)</f>
        <v>0</v>
      </c>
      <c r="F60" s="12"/>
      <c r="G60" s="12"/>
      <c r="H60" s="12"/>
      <c r="I60" s="12"/>
      <c r="J60" s="10"/>
      <c r="K60" s="12"/>
      <c r="L60" s="28"/>
    </row>
    <row r="61" spans="1:12" x14ac:dyDescent="0.35">
      <c r="A61" s="21" t="s">
        <v>33</v>
      </c>
      <c r="B61" s="10" t="s">
        <v>34</v>
      </c>
      <c r="C61" s="14">
        <v>44530</v>
      </c>
      <c r="D61" s="22" t="s">
        <v>17</v>
      </c>
      <c r="E61" s="10">
        <v>2000</v>
      </c>
      <c r="F61" s="12">
        <v>4.4800000000000004</v>
      </c>
      <c r="G61" s="12">
        <v>8959.9500000000007</v>
      </c>
      <c r="H61" s="12">
        <v>19.95</v>
      </c>
      <c r="I61" s="12">
        <v>1.81</v>
      </c>
      <c r="J61" s="10">
        <v>127085793</v>
      </c>
      <c r="K61" s="12">
        <v>8979.9</v>
      </c>
      <c r="L61" s="28"/>
    </row>
    <row r="62" spans="1:12" x14ac:dyDescent="0.35">
      <c r="A62" s="21" t="s">
        <v>33</v>
      </c>
      <c r="B62" s="10" t="s">
        <v>34</v>
      </c>
      <c r="C62" s="14">
        <v>44545</v>
      </c>
      <c r="D62" s="22" t="s">
        <v>18</v>
      </c>
      <c r="E62" s="10">
        <v>-2000</v>
      </c>
      <c r="F62" s="12">
        <v>4.28</v>
      </c>
      <c r="G62" s="12">
        <v>-8560</v>
      </c>
      <c r="H62" s="12">
        <v>19.95</v>
      </c>
      <c r="I62" s="12">
        <v>1.81</v>
      </c>
      <c r="J62" s="10">
        <v>127622656</v>
      </c>
      <c r="K62" s="12">
        <v>-8540.0499999999993</v>
      </c>
      <c r="L62" s="37">
        <f>-SUM(K61:K62)</f>
        <v>-439.85000000000036</v>
      </c>
    </row>
    <row r="63" spans="1:12" x14ac:dyDescent="0.35">
      <c r="A63" s="21"/>
      <c r="B63" s="10"/>
      <c r="C63" s="14"/>
      <c r="D63" s="22"/>
      <c r="E63" s="10">
        <f>SUM(E61:E62)</f>
        <v>0</v>
      </c>
      <c r="F63" s="12"/>
      <c r="G63" s="12"/>
      <c r="H63" s="12"/>
      <c r="I63" s="12"/>
      <c r="J63" s="10"/>
      <c r="K63" s="12"/>
      <c r="L63" s="28"/>
    </row>
    <row r="64" spans="1:12" x14ac:dyDescent="0.35">
      <c r="A64" s="21" t="s">
        <v>35</v>
      </c>
      <c r="B64" s="10" t="s">
        <v>36</v>
      </c>
      <c r="C64" s="14">
        <v>44662</v>
      </c>
      <c r="D64" s="22" t="s">
        <v>17</v>
      </c>
      <c r="E64" s="10">
        <v>1000</v>
      </c>
      <c r="F64" s="12">
        <v>1.68</v>
      </c>
      <c r="G64" s="12">
        <v>1680</v>
      </c>
      <c r="H64" s="12">
        <v>19.95</v>
      </c>
      <c r="I64" s="12">
        <v>1.81</v>
      </c>
      <c r="J64" s="10">
        <v>132138886</v>
      </c>
      <c r="K64" s="12">
        <v>1699.95</v>
      </c>
      <c r="L64" s="28"/>
    </row>
    <row r="65" spans="1:13" x14ac:dyDescent="0.35">
      <c r="A65" s="21" t="s">
        <v>35</v>
      </c>
      <c r="B65" s="10" t="s">
        <v>36</v>
      </c>
      <c r="C65" s="14">
        <v>44679</v>
      </c>
      <c r="D65" s="22" t="s">
        <v>17</v>
      </c>
      <c r="E65" s="10">
        <v>4000</v>
      </c>
      <c r="F65" s="12">
        <v>1.4650000000000001</v>
      </c>
      <c r="G65" s="12">
        <v>5860</v>
      </c>
      <c r="H65" s="12">
        <v>19.95</v>
      </c>
      <c r="I65" s="12">
        <v>1.81</v>
      </c>
      <c r="J65" s="10">
        <v>132677780</v>
      </c>
      <c r="K65" s="12">
        <v>5879.95</v>
      </c>
      <c r="L65" s="28"/>
    </row>
    <row r="66" spans="1:13" x14ac:dyDescent="0.35">
      <c r="A66" s="21" t="s">
        <v>35</v>
      </c>
      <c r="B66" s="10" t="s">
        <v>36</v>
      </c>
      <c r="C66" s="14">
        <v>44739</v>
      </c>
      <c r="D66" s="22" t="s">
        <v>18</v>
      </c>
      <c r="E66" s="10">
        <v>-5000</v>
      </c>
      <c r="F66" s="12">
        <v>1.04</v>
      </c>
      <c r="G66" s="12">
        <v>-5200</v>
      </c>
      <c r="H66" s="12">
        <v>19.95</v>
      </c>
      <c r="I66" s="12">
        <v>1.81</v>
      </c>
      <c r="J66" s="10">
        <v>134746468</v>
      </c>
      <c r="K66" s="12">
        <v>-5180.05</v>
      </c>
      <c r="L66" s="37">
        <f>-SUM(K64:K66)</f>
        <v>-2399.8499999999995</v>
      </c>
    </row>
    <row r="67" spans="1:13" x14ac:dyDescent="0.35">
      <c r="A67" s="21"/>
      <c r="B67" s="10"/>
      <c r="C67" s="14"/>
      <c r="D67" s="22"/>
      <c r="E67" s="10">
        <f>SUM(E64:E66)</f>
        <v>0</v>
      </c>
      <c r="F67" s="12"/>
      <c r="G67" s="12"/>
      <c r="H67" s="12"/>
      <c r="I67" s="12"/>
      <c r="J67" s="10"/>
      <c r="K67" s="12"/>
      <c r="L67" s="28"/>
    </row>
    <row r="68" spans="1:13" x14ac:dyDescent="0.35">
      <c r="A68" s="21" t="s">
        <v>37</v>
      </c>
      <c r="B68" s="10" t="s">
        <v>38</v>
      </c>
      <c r="C68" s="11">
        <v>44319</v>
      </c>
      <c r="D68" s="10" t="s">
        <v>17</v>
      </c>
      <c r="E68" s="10">
        <v>2000</v>
      </c>
      <c r="F68" s="12">
        <v>1.88</v>
      </c>
      <c r="G68" s="12">
        <v>3760</v>
      </c>
      <c r="H68" s="12">
        <v>19.95</v>
      </c>
      <c r="I68" s="12">
        <v>1.81</v>
      </c>
      <c r="J68" s="13">
        <v>117753534</v>
      </c>
      <c r="K68" s="12">
        <v>3779.95</v>
      </c>
      <c r="L68" s="28"/>
    </row>
    <row r="69" spans="1:13" x14ac:dyDescent="0.35">
      <c r="A69" s="21" t="s">
        <v>37</v>
      </c>
      <c r="B69" s="10" t="s">
        <v>38</v>
      </c>
      <c r="C69" s="14">
        <v>44420</v>
      </c>
      <c r="D69" s="22" t="s">
        <v>17</v>
      </c>
      <c r="E69" s="10">
        <v>5000</v>
      </c>
      <c r="F69" s="12">
        <v>2.0499999999999998</v>
      </c>
      <c r="G69" s="12">
        <v>10250</v>
      </c>
      <c r="H69" s="12">
        <v>29.95</v>
      </c>
      <c r="I69" s="12">
        <v>2.72</v>
      </c>
      <c r="J69" s="10">
        <v>121841661</v>
      </c>
      <c r="K69" s="12">
        <v>10279.950000000001</v>
      </c>
      <c r="L69" s="28"/>
    </row>
    <row r="70" spans="1:13" x14ac:dyDescent="0.35">
      <c r="A70" s="21" t="s">
        <v>37</v>
      </c>
      <c r="B70" s="10" t="s">
        <v>38</v>
      </c>
      <c r="C70" s="14">
        <v>44459</v>
      </c>
      <c r="D70" s="22" t="s">
        <v>17</v>
      </c>
      <c r="E70" s="10">
        <v>5000</v>
      </c>
      <c r="F70" s="12">
        <v>1.6</v>
      </c>
      <c r="G70" s="12">
        <v>8000</v>
      </c>
      <c r="H70" s="12">
        <v>19.95</v>
      </c>
      <c r="I70" s="12">
        <v>1.81</v>
      </c>
      <c r="J70" s="10">
        <v>123720230</v>
      </c>
      <c r="K70" s="12">
        <v>8019.95</v>
      </c>
      <c r="L70" s="28"/>
    </row>
    <row r="71" spans="1:13" x14ac:dyDescent="0.35">
      <c r="A71" s="21" t="s">
        <v>37</v>
      </c>
      <c r="B71" s="10" t="s">
        <v>38</v>
      </c>
      <c r="C71" s="14">
        <v>44545</v>
      </c>
      <c r="D71" s="22" t="s">
        <v>18</v>
      </c>
      <c r="E71" s="10">
        <v>-12000</v>
      </c>
      <c r="F71" s="12">
        <v>1.3704000000000001</v>
      </c>
      <c r="G71" s="12">
        <v>-16445.39</v>
      </c>
      <c r="H71" s="12">
        <v>29.95</v>
      </c>
      <c r="I71" s="12">
        <v>2.72</v>
      </c>
      <c r="J71" s="10">
        <v>127601478</v>
      </c>
      <c r="K71" s="12">
        <v>-16415.439999999999</v>
      </c>
      <c r="L71" s="37">
        <f>-SUM(K68:K71)</f>
        <v>-5664.4100000000035</v>
      </c>
    </row>
    <row r="72" spans="1:13" x14ac:dyDescent="0.35">
      <c r="A72" s="21"/>
      <c r="B72" s="10"/>
      <c r="C72" s="14"/>
      <c r="D72" s="22"/>
      <c r="E72" s="10">
        <f>SUM(E68:E71)</f>
        <v>0</v>
      </c>
      <c r="F72" s="12"/>
      <c r="G72" s="12"/>
      <c r="H72" s="12"/>
      <c r="I72" s="12"/>
      <c r="J72" s="10"/>
      <c r="K72" s="12"/>
      <c r="L72" s="28"/>
    </row>
    <row r="73" spans="1:13" x14ac:dyDescent="0.35">
      <c r="A73" s="21" t="s">
        <v>39</v>
      </c>
      <c r="B73" s="10" t="s">
        <v>40</v>
      </c>
      <c r="C73" s="14">
        <v>44678</v>
      </c>
      <c r="D73" s="22" t="s">
        <v>17</v>
      </c>
      <c r="E73" s="10">
        <v>5000</v>
      </c>
      <c r="F73" s="12">
        <v>1.1200000000000001</v>
      </c>
      <c r="G73" s="12">
        <v>5600</v>
      </c>
      <c r="H73" s="12">
        <v>19.95</v>
      </c>
      <c r="I73" s="12">
        <v>1.81</v>
      </c>
      <c r="J73" s="10">
        <v>132607830</v>
      </c>
      <c r="K73" s="12">
        <v>5619.95</v>
      </c>
      <c r="L73" s="28"/>
      <c r="M73" t="s">
        <v>101</v>
      </c>
    </row>
    <row r="74" spans="1:13" x14ac:dyDescent="0.35">
      <c r="A74" s="21"/>
      <c r="B74" s="10"/>
      <c r="C74" s="14"/>
      <c r="D74" s="22"/>
      <c r="E74" s="10"/>
      <c r="F74" s="12"/>
      <c r="G74" s="12"/>
      <c r="H74" s="12"/>
      <c r="I74" s="12"/>
      <c r="J74" s="10"/>
      <c r="K74" s="12"/>
      <c r="L74" s="28"/>
    </row>
    <row r="75" spans="1:13" x14ac:dyDescent="0.35">
      <c r="A75" s="21" t="s">
        <v>41</v>
      </c>
      <c r="B75" s="10" t="s">
        <v>42</v>
      </c>
      <c r="C75" s="11">
        <v>44323</v>
      </c>
      <c r="D75" s="10" t="s">
        <v>17</v>
      </c>
      <c r="E75" s="10">
        <v>1000</v>
      </c>
      <c r="F75" s="12">
        <v>10.66</v>
      </c>
      <c r="G75" s="12">
        <v>10660</v>
      </c>
      <c r="H75" s="12">
        <v>29.95</v>
      </c>
      <c r="I75" s="12">
        <v>2.72</v>
      </c>
      <c r="J75" s="13">
        <v>117999176</v>
      </c>
      <c r="K75" s="12">
        <v>10689.95</v>
      </c>
      <c r="L75" s="28"/>
    </row>
    <row r="76" spans="1:13" x14ac:dyDescent="0.35">
      <c r="A76" s="21"/>
      <c r="B76" s="10" t="s">
        <v>42</v>
      </c>
      <c r="C76" s="11">
        <v>44328</v>
      </c>
      <c r="D76" s="10" t="s">
        <v>17</v>
      </c>
      <c r="E76" s="10">
        <v>1000</v>
      </c>
      <c r="F76" s="12">
        <v>10.5398</v>
      </c>
      <c r="G76" s="12">
        <v>10539.76</v>
      </c>
      <c r="H76" s="12">
        <v>29.95</v>
      </c>
      <c r="I76" s="12">
        <v>2.72</v>
      </c>
      <c r="J76" s="13">
        <v>118184410</v>
      </c>
      <c r="K76" s="12">
        <v>10569.71</v>
      </c>
      <c r="L76" s="28"/>
    </row>
    <row r="77" spans="1:13" x14ac:dyDescent="0.35">
      <c r="A77" s="21" t="s">
        <v>41</v>
      </c>
      <c r="B77" s="10" t="s">
        <v>42</v>
      </c>
      <c r="C77" s="14">
        <v>44391</v>
      </c>
      <c r="D77" s="22" t="s">
        <v>17</v>
      </c>
      <c r="E77" s="10">
        <v>2291</v>
      </c>
      <c r="F77" s="12">
        <v>10.6</v>
      </c>
      <c r="G77" s="12">
        <v>24284.6</v>
      </c>
      <c r="H77" s="12">
        <v>29.95</v>
      </c>
      <c r="I77" s="12">
        <v>2.72</v>
      </c>
      <c r="J77" s="10">
        <v>120612381</v>
      </c>
      <c r="K77" s="12">
        <v>24314.55</v>
      </c>
      <c r="L77" s="28"/>
    </row>
    <row r="78" spans="1:13" x14ac:dyDescent="0.35">
      <c r="A78" s="21" t="s">
        <v>41</v>
      </c>
      <c r="B78" s="10" t="s">
        <v>42</v>
      </c>
      <c r="C78" s="14">
        <v>44405</v>
      </c>
      <c r="D78" s="22" t="s">
        <v>17</v>
      </c>
      <c r="E78" s="10">
        <v>5000</v>
      </c>
      <c r="F78" s="12">
        <v>10.68</v>
      </c>
      <c r="G78" s="12">
        <v>53400</v>
      </c>
      <c r="H78" s="12">
        <v>64.08</v>
      </c>
      <c r="I78" s="12">
        <v>5.83</v>
      </c>
      <c r="J78" s="10">
        <v>121162209</v>
      </c>
      <c r="K78" s="12">
        <v>53464.08</v>
      </c>
      <c r="L78" s="28"/>
    </row>
    <row r="79" spans="1:13" x14ac:dyDescent="0.35">
      <c r="A79" s="21" t="s">
        <v>41</v>
      </c>
      <c r="B79" s="10" t="s">
        <v>42</v>
      </c>
      <c r="C79" s="14">
        <v>44428</v>
      </c>
      <c r="D79" s="22" t="s">
        <v>18</v>
      </c>
      <c r="E79" s="10">
        <v>-9000</v>
      </c>
      <c r="F79" s="12">
        <v>12.301399999999999</v>
      </c>
      <c r="G79" s="12">
        <v>-110712.61</v>
      </c>
      <c r="H79" s="12">
        <v>132.86000000000001</v>
      </c>
      <c r="I79" s="12">
        <v>12.08</v>
      </c>
      <c r="J79" s="10">
        <v>122241736</v>
      </c>
      <c r="K79" s="12">
        <v>-110579.75</v>
      </c>
      <c r="L79" s="29">
        <f>-SUM(K75:K79)-(291*F77)</f>
        <v>8456.8599999999915</v>
      </c>
    </row>
    <row r="80" spans="1:13" x14ac:dyDescent="0.35">
      <c r="A80" s="21"/>
      <c r="B80" s="10"/>
      <c r="C80" s="14"/>
      <c r="D80" s="22"/>
      <c r="E80" s="10">
        <f>SUM(E75:E79)</f>
        <v>291</v>
      </c>
      <c r="F80" s="12"/>
      <c r="G80" s="12"/>
      <c r="H80" s="12"/>
      <c r="I80" s="12"/>
      <c r="J80" s="10"/>
      <c r="K80" s="3">
        <f>291*F77</f>
        <v>3084.6</v>
      </c>
      <c r="L80" s="28"/>
      <c r="M80" t="s">
        <v>101</v>
      </c>
    </row>
    <row r="81" spans="1:12" x14ac:dyDescent="0.35">
      <c r="A81" s="21" t="s">
        <v>43</v>
      </c>
      <c r="B81" s="10" t="s">
        <v>44</v>
      </c>
      <c r="C81" s="14">
        <v>44531</v>
      </c>
      <c r="D81" s="22" t="s">
        <v>17</v>
      </c>
      <c r="E81" s="10">
        <v>5000</v>
      </c>
      <c r="F81" s="12">
        <v>0.98</v>
      </c>
      <c r="G81" s="12">
        <v>4900</v>
      </c>
      <c r="H81" s="12">
        <v>19.95</v>
      </c>
      <c r="I81" s="12">
        <v>1.81</v>
      </c>
      <c r="J81" s="10">
        <v>127136449</v>
      </c>
      <c r="K81" s="12">
        <v>4919.95</v>
      </c>
      <c r="L81" s="28"/>
    </row>
    <row r="82" spans="1:12" x14ac:dyDescent="0.35">
      <c r="A82" s="21" t="s">
        <v>43</v>
      </c>
      <c r="B82" s="10" t="s">
        <v>44</v>
      </c>
      <c r="C82" s="14">
        <v>44621</v>
      </c>
      <c r="D82" s="22" t="s">
        <v>18</v>
      </c>
      <c r="E82" s="10">
        <v>-5000</v>
      </c>
      <c r="F82" s="12">
        <v>0.91500000000000004</v>
      </c>
      <c r="G82" s="12">
        <v>-4575</v>
      </c>
      <c r="H82" s="12">
        <v>19.95</v>
      </c>
      <c r="I82" s="12">
        <v>1.81</v>
      </c>
      <c r="J82" s="10">
        <v>130517447</v>
      </c>
      <c r="K82" s="12">
        <v>-4555.05</v>
      </c>
      <c r="L82" s="37">
        <f>-SUM(K81:K82)</f>
        <v>-364.89999999999964</v>
      </c>
    </row>
    <row r="83" spans="1:12" x14ac:dyDescent="0.35">
      <c r="A83" s="21"/>
      <c r="B83" s="10"/>
      <c r="C83" s="14"/>
      <c r="D83" s="22"/>
      <c r="E83" s="10">
        <f>SUM(E81:E82)</f>
        <v>0</v>
      </c>
      <c r="F83" s="12"/>
      <c r="G83" s="12"/>
      <c r="H83" s="12"/>
      <c r="I83" s="12"/>
      <c r="J83" s="10"/>
      <c r="K83" s="12"/>
      <c r="L83" s="28"/>
    </row>
    <row r="84" spans="1:12" x14ac:dyDescent="0.35">
      <c r="A84" s="21" t="s">
        <v>45</v>
      </c>
      <c r="B84" s="10" t="s">
        <v>46</v>
      </c>
      <c r="C84" s="14">
        <v>44445</v>
      </c>
      <c r="D84" s="22" t="s">
        <v>17</v>
      </c>
      <c r="E84" s="10">
        <v>10000</v>
      </c>
      <c r="F84" s="12">
        <v>2.4095</v>
      </c>
      <c r="G84" s="12">
        <v>24095.37</v>
      </c>
      <c r="H84" s="12">
        <v>29.95</v>
      </c>
      <c r="I84" s="12">
        <v>2.72</v>
      </c>
      <c r="J84" s="10">
        <v>122996510</v>
      </c>
      <c r="K84" s="12">
        <v>24125.32</v>
      </c>
      <c r="L84" s="28"/>
    </row>
    <row r="85" spans="1:12" x14ac:dyDescent="0.35">
      <c r="A85" s="21" t="s">
        <v>45</v>
      </c>
      <c r="B85" s="10" t="s">
        <v>46</v>
      </c>
      <c r="C85" s="14">
        <v>44739</v>
      </c>
      <c r="D85" s="22" t="s">
        <v>18</v>
      </c>
      <c r="E85" s="10">
        <v>-10000</v>
      </c>
      <c r="F85" s="12">
        <v>1.4752000000000001</v>
      </c>
      <c r="G85" s="12">
        <v>-14752.34</v>
      </c>
      <c r="H85" s="12">
        <v>29.95</v>
      </c>
      <c r="I85" s="12">
        <v>2.72</v>
      </c>
      <c r="J85" s="10">
        <v>134746064</v>
      </c>
      <c r="K85" s="12">
        <v>-14722.39</v>
      </c>
      <c r="L85" s="37">
        <f>-SUM(K84:K85)</f>
        <v>-9402.93</v>
      </c>
    </row>
    <row r="86" spans="1:12" x14ac:dyDescent="0.35">
      <c r="A86" s="21"/>
      <c r="B86" s="10"/>
      <c r="C86" s="14"/>
      <c r="D86" s="22"/>
      <c r="E86" s="10">
        <f>SUM(E84:E85)</f>
        <v>0</v>
      </c>
      <c r="F86" s="12"/>
      <c r="G86" s="12"/>
      <c r="H86" s="12"/>
      <c r="I86" s="12"/>
      <c r="J86" s="10"/>
      <c r="K86" s="12"/>
      <c r="L86" s="28"/>
    </row>
    <row r="87" spans="1:12" x14ac:dyDescent="0.35">
      <c r="A87" s="21" t="s">
        <v>47</v>
      </c>
      <c r="B87" s="10" t="s">
        <v>48</v>
      </c>
      <c r="C87" s="11">
        <v>44329</v>
      </c>
      <c r="D87" s="10" t="s">
        <v>17</v>
      </c>
      <c r="E87" s="10">
        <v>2000</v>
      </c>
      <c r="F87" s="12">
        <v>1.99</v>
      </c>
      <c r="G87" s="12">
        <v>3980</v>
      </c>
      <c r="H87" s="12">
        <v>19.95</v>
      </c>
      <c r="I87" s="12">
        <v>1.81</v>
      </c>
      <c r="J87" s="13">
        <v>118264511</v>
      </c>
      <c r="K87" s="12">
        <v>3999.95</v>
      </c>
      <c r="L87" s="28"/>
    </row>
    <row r="88" spans="1:12" x14ac:dyDescent="0.35">
      <c r="A88" s="21" t="s">
        <v>47</v>
      </c>
      <c r="B88" s="10" t="s">
        <v>48</v>
      </c>
      <c r="C88" s="11">
        <v>44336</v>
      </c>
      <c r="D88" s="10" t="s">
        <v>17</v>
      </c>
      <c r="E88" s="10">
        <v>5000</v>
      </c>
      <c r="F88" s="12">
        <v>1.79</v>
      </c>
      <c r="G88" s="12">
        <v>8950</v>
      </c>
      <c r="H88" s="12">
        <v>19.95</v>
      </c>
      <c r="I88" s="12">
        <v>1.81</v>
      </c>
      <c r="J88" s="13">
        <v>118556804</v>
      </c>
      <c r="K88" s="12">
        <v>8969.9500000000007</v>
      </c>
      <c r="L88" s="28"/>
    </row>
    <row r="89" spans="1:12" x14ac:dyDescent="0.35">
      <c r="A89" s="21" t="s">
        <v>47</v>
      </c>
      <c r="B89" s="10" t="s">
        <v>48</v>
      </c>
      <c r="C89" s="14">
        <v>44452</v>
      </c>
      <c r="D89" s="23" t="s">
        <v>18</v>
      </c>
      <c r="E89" s="10">
        <v>-7000</v>
      </c>
      <c r="F89" s="12">
        <v>1.43</v>
      </c>
      <c r="G89" s="12">
        <v>-10010</v>
      </c>
      <c r="H89" s="12">
        <v>29.95</v>
      </c>
      <c r="I89" s="12">
        <v>2.72</v>
      </c>
      <c r="J89" s="10">
        <v>123275772</v>
      </c>
      <c r="K89" s="12">
        <v>-9980.0499999999993</v>
      </c>
      <c r="L89" s="28"/>
    </row>
    <row r="90" spans="1:12" x14ac:dyDescent="0.35">
      <c r="A90" s="21" t="s">
        <v>47</v>
      </c>
      <c r="B90" s="10" t="s">
        <v>48</v>
      </c>
      <c r="C90" s="14">
        <v>44474</v>
      </c>
      <c r="D90" s="22" t="s">
        <v>17</v>
      </c>
      <c r="E90" s="10">
        <v>10000</v>
      </c>
      <c r="F90" s="12">
        <v>1.42</v>
      </c>
      <c r="G90" s="12">
        <v>14200</v>
      </c>
      <c r="H90" s="12">
        <v>29.95</v>
      </c>
      <c r="I90" s="12">
        <v>2.72</v>
      </c>
      <c r="J90" s="10">
        <v>124529501</v>
      </c>
      <c r="K90" s="12">
        <v>14229.95</v>
      </c>
      <c r="L90" s="28"/>
    </row>
    <row r="91" spans="1:12" x14ac:dyDescent="0.35">
      <c r="A91" s="21" t="s">
        <v>47</v>
      </c>
      <c r="B91" s="10" t="s">
        <v>48</v>
      </c>
      <c r="C91" s="14">
        <v>44739</v>
      </c>
      <c r="D91" s="23" t="s">
        <v>18</v>
      </c>
      <c r="E91" s="10">
        <v>-10000</v>
      </c>
      <c r="F91" s="12">
        <v>0.83250000000000002</v>
      </c>
      <c r="G91" s="12">
        <v>-8325</v>
      </c>
      <c r="H91" s="12">
        <v>19.95</v>
      </c>
      <c r="I91" s="12">
        <v>1.81</v>
      </c>
      <c r="J91" s="10">
        <v>134746127</v>
      </c>
      <c r="K91" s="12">
        <v>-8305.0499999999993</v>
      </c>
      <c r="L91" s="37">
        <f>-SUM(K87:K91)</f>
        <v>-8914.7500000000036</v>
      </c>
    </row>
    <row r="92" spans="1:12" x14ac:dyDescent="0.35">
      <c r="A92" s="21"/>
      <c r="B92" s="10"/>
      <c r="C92" s="14"/>
      <c r="D92" s="22"/>
      <c r="E92" s="10">
        <f>SUM(E87:E91)</f>
        <v>0</v>
      </c>
      <c r="F92" s="12"/>
      <c r="G92" s="12"/>
      <c r="H92" s="12"/>
      <c r="I92" s="12"/>
      <c r="J92" s="10"/>
      <c r="K92" s="12"/>
      <c r="L92" s="28"/>
    </row>
    <row r="93" spans="1:12" x14ac:dyDescent="0.35">
      <c r="A93" s="21" t="s">
        <v>49</v>
      </c>
      <c r="B93" s="10" t="s">
        <v>50</v>
      </c>
      <c r="C93" s="14">
        <v>44420</v>
      </c>
      <c r="D93" s="22" t="s">
        <v>17</v>
      </c>
      <c r="E93" s="10">
        <v>10000</v>
      </c>
      <c r="F93" s="12">
        <v>3.3450000000000002</v>
      </c>
      <c r="G93" s="12">
        <v>33450</v>
      </c>
      <c r="H93" s="12">
        <v>40.14</v>
      </c>
      <c r="I93" s="12">
        <v>3.65</v>
      </c>
      <c r="J93" s="10">
        <v>121841040</v>
      </c>
      <c r="K93" s="12">
        <v>33490.14</v>
      </c>
      <c r="L93" s="28"/>
    </row>
    <row r="94" spans="1:12" x14ac:dyDescent="0.35">
      <c r="A94" s="21" t="s">
        <v>49</v>
      </c>
      <c r="B94" s="10" t="s">
        <v>50</v>
      </c>
      <c r="C94" s="14">
        <v>44435</v>
      </c>
      <c r="D94" s="23" t="s">
        <v>18</v>
      </c>
      <c r="E94" s="10">
        <v>-10000</v>
      </c>
      <c r="F94" s="12">
        <v>3.9285999999999999</v>
      </c>
      <c r="G94" s="12">
        <v>-39285.85</v>
      </c>
      <c r="H94" s="12">
        <v>47.15</v>
      </c>
      <c r="I94" s="12">
        <v>4.29</v>
      </c>
      <c r="J94" s="10">
        <v>122557194</v>
      </c>
      <c r="K94" s="12">
        <v>-39238.699999999997</v>
      </c>
      <c r="L94" s="37">
        <f>-SUM(K93:K94)</f>
        <v>5748.5599999999977</v>
      </c>
    </row>
    <row r="95" spans="1:12" x14ac:dyDescent="0.35">
      <c r="A95" s="21"/>
      <c r="B95" s="10"/>
      <c r="C95" s="14"/>
      <c r="D95" s="22"/>
      <c r="E95" s="10">
        <f>SUM(E93:E94)</f>
        <v>0</v>
      </c>
      <c r="F95" s="12"/>
      <c r="G95" s="12"/>
      <c r="H95" s="12"/>
      <c r="I95" s="12"/>
      <c r="J95" s="10"/>
      <c r="K95" s="12"/>
      <c r="L95" s="28"/>
    </row>
    <row r="96" spans="1:12" x14ac:dyDescent="0.35">
      <c r="A96" s="21" t="s">
        <v>51</v>
      </c>
      <c r="B96" s="10" t="s">
        <v>52</v>
      </c>
      <c r="C96" s="14">
        <v>44690</v>
      </c>
      <c r="D96" s="22" t="s">
        <v>17</v>
      </c>
      <c r="E96" s="10">
        <v>2000</v>
      </c>
      <c r="F96" s="12">
        <v>2.4500000000000002</v>
      </c>
      <c r="G96" s="12">
        <v>4900</v>
      </c>
      <c r="H96" s="12">
        <v>19.95</v>
      </c>
      <c r="I96" s="12">
        <v>1.81</v>
      </c>
      <c r="J96" s="10">
        <v>133055370</v>
      </c>
      <c r="K96" s="12">
        <v>4919.95</v>
      </c>
      <c r="L96" s="28"/>
    </row>
    <row r="97" spans="1:13" x14ac:dyDescent="0.35">
      <c r="A97" s="21" t="s">
        <v>51</v>
      </c>
      <c r="B97" s="10" t="s">
        <v>52</v>
      </c>
      <c r="C97" s="14">
        <v>44727</v>
      </c>
      <c r="D97" s="23" t="s">
        <v>18</v>
      </c>
      <c r="E97" s="10">
        <v>-2000</v>
      </c>
      <c r="F97" s="12">
        <v>2.06</v>
      </c>
      <c r="G97" s="12">
        <v>-4120</v>
      </c>
      <c r="H97" s="12">
        <v>19.95</v>
      </c>
      <c r="I97" s="12">
        <v>1.81</v>
      </c>
      <c r="J97" s="10">
        <v>134329193</v>
      </c>
      <c r="K97" s="12">
        <v>-4100.05</v>
      </c>
      <c r="L97" s="37">
        <f>-SUM(K96:K97)</f>
        <v>-819.89999999999964</v>
      </c>
    </row>
    <row r="98" spans="1:13" x14ac:dyDescent="0.35">
      <c r="A98" s="21"/>
      <c r="B98" s="10"/>
      <c r="C98" s="14"/>
      <c r="D98" s="22"/>
      <c r="E98" s="10">
        <f>SUM(E96:E97)</f>
        <v>0</v>
      </c>
      <c r="F98" s="12"/>
      <c r="G98" s="12"/>
      <c r="H98" s="12"/>
      <c r="I98" s="12"/>
      <c r="J98" s="10"/>
      <c r="K98" s="12"/>
      <c r="L98" s="28"/>
    </row>
    <row r="99" spans="1:13" x14ac:dyDescent="0.35">
      <c r="A99" s="21" t="s">
        <v>53</v>
      </c>
      <c r="B99" s="10" t="s">
        <v>54</v>
      </c>
      <c r="C99" s="14">
        <v>44712</v>
      </c>
      <c r="D99" s="22" t="s">
        <v>17</v>
      </c>
      <c r="E99" s="10">
        <v>50000</v>
      </c>
      <c r="F99" s="12">
        <v>0.57999999999999996</v>
      </c>
      <c r="G99" s="12">
        <v>29000</v>
      </c>
      <c r="H99" s="12">
        <v>34.799999999999997</v>
      </c>
      <c r="I99" s="12">
        <v>3.16</v>
      </c>
      <c r="J99" s="10">
        <v>133825700</v>
      </c>
      <c r="K99" s="12">
        <v>29034.799999999999</v>
      </c>
      <c r="L99" s="28"/>
    </row>
    <row r="100" spans="1:13" x14ac:dyDescent="0.35">
      <c r="A100" s="21" t="s">
        <v>53</v>
      </c>
      <c r="B100" s="10" t="s">
        <v>54</v>
      </c>
      <c r="C100" s="14">
        <v>44739</v>
      </c>
      <c r="D100" s="23" t="s">
        <v>18</v>
      </c>
      <c r="E100" s="10">
        <v>-50000</v>
      </c>
      <c r="F100" s="12">
        <v>0.4521</v>
      </c>
      <c r="G100" s="12">
        <v>-22607.1</v>
      </c>
      <c r="H100" s="12">
        <v>29.95</v>
      </c>
      <c r="I100" s="12">
        <v>2.72</v>
      </c>
      <c r="J100" s="10">
        <v>134746322</v>
      </c>
      <c r="K100" s="12">
        <v>-22577.15</v>
      </c>
      <c r="L100" s="37">
        <f>-SUM(K99:K100)</f>
        <v>-6457.6499999999978</v>
      </c>
    </row>
    <row r="101" spans="1:13" x14ac:dyDescent="0.35">
      <c r="A101" s="21"/>
      <c r="B101" s="10"/>
      <c r="C101" s="14"/>
      <c r="D101" s="22"/>
      <c r="E101" s="10">
        <f>SUM(E99:E100)</f>
        <v>0</v>
      </c>
      <c r="F101" s="12"/>
      <c r="G101" s="12"/>
      <c r="H101" s="12"/>
      <c r="I101" s="12"/>
      <c r="J101" s="10"/>
      <c r="K101" s="12"/>
      <c r="L101" s="28"/>
    </row>
    <row r="102" spans="1:13" x14ac:dyDescent="0.35">
      <c r="A102" s="21" t="s">
        <v>55</v>
      </c>
      <c r="B102" s="10" t="s">
        <v>56</v>
      </c>
      <c r="C102" s="14">
        <v>44708</v>
      </c>
      <c r="D102" s="22" t="s">
        <v>17</v>
      </c>
      <c r="E102" s="10">
        <v>10000</v>
      </c>
      <c r="F102" s="12">
        <v>0.19</v>
      </c>
      <c r="G102" s="12">
        <v>1900</v>
      </c>
      <c r="H102" s="12">
        <v>19.95</v>
      </c>
      <c r="I102" s="12">
        <v>1.81</v>
      </c>
      <c r="J102" s="10">
        <v>133714336</v>
      </c>
      <c r="K102" s="12">
        <v>1919.95</v>
      </c>
      <c r="L102" s="28"/>
      <c r="M102" t="s">
        <v>101</v>
      </c>
    </row>
    <row r="103" spans="1:13" x14ac:dyDescent="0.35">
      <c r="A103" s="21"/>
      <c r="B103" s="10"/>
      <c r="C103" s="14"/>
      <c r="D103" s="22"/>
      <c r="E103" s="10"/>
      <c r="F103" s="12"/>
      <c r="G103" s="12"/>
      <c r="H103" s="12"/>
      <c r="I103" s="12"/>
      <c r="J103" s="10"/>
      <c r="K103" s="12"/>
      <c r="L103" s="28"/>
    </row>
    <row r="104" spans="1:13" x14ac:dyDescent="0.35">
      <c r="A104" s="21" t="s">
        <v>57</v>
      </c>
      <c r="B104" s="10" t="s">
        <v>58</v>
      </c>
      <c r="C104" s="14">
        <v>44474</v>
      </c>
      <c r="D104" s="22" t="s">
        <v>17</v>
      </c>
      <c r="E104" s="10">
        <v>1000</v>
      </c>
      <c r="F104" s="12">
        <v>5.3</v>
      </c>
      <c r="G104" s="12">
        <v>5300</v>
      </c>
      <c r="H104" s="12">
        <v>19.95</v>
      </c>
      <c r="I104" s="12">
        <v>1.81</v>
      </c>
      <c r="J104" s="10">
        <v>124495218</v>
      </c>
      <c r="K104" s="12">
        <v>5319.95</v>
      </c>
      <c r="L104" s="28"/>
    </row>
    <row r="105" spans="1:13" x14ac:dyDescent="0.35">
      <c r="A105" s="21" t="s">
        <v>57</v>
      </c>
      <c r="B105" s="10" t="s">
        <v>58</v>
      </c>
      <c r="C105" s="14">
        <v>44474</v>
      </c>
      <c r="D105" s="23" t="s">
        <v>18</v>
      </c>
      <c r="E105" s="10">
        <v>-1000</v>
      </c>
      <c r="F105" s="12">
        <v>5.0199999999999996</v>
      </c>
      <c r="G105" s="12">
        <v>-5020</v>
      </c>
      <c r="H105" s="12">
        <v>19.95</v>
      </c>
      <c r="I105" s="12">
        <v>1.81</v>
      </c>
      <c r="J105" s="10">
        <v>124524680</v>
      </c>
      <c r="K105" s="12">
        <v>-5000.05</v>
      </c>
      <c r="L105" s="37">
        <f>-SUM(K104:K105)</f>
        <v>-319.89999999999964</v>
      </c>
    </row>
    <row r="106" spans="1:13" x14ac:dyDescent="0.35">
      <c r="A106" s="21"/>
      <c r="B106" s="10"/>
      <c r="C106" s="14"/>
      <c r="D106" s="22"/>
      <c r="E106" s="10">
        <f>SUM(E104:E105)</f>
        <v>0</v>
      </c>
      <c r="F106" s="12"/>
      <c r="G106" s="12"/>
      <c r="H106" s="12"/>
      <c r="I106" s="12"/>
      <c r="J106" s="10"/>
      <c r="K106" s="12"/>
      <c r="L106" s="28"/>
    </row>
    <row r="107" spans="1:13" x14ac:dyDescent="0.35">
      <c r="A107" s="21" t="s">
        <v>59</v>
      </c>
      <c r="B107" s="10" t="s">
        <v>60</v>
      </c>
      <c r="C107" s="11">
        <v>43913</v>
      </c>
      <c r="D107" s="16" t="s">
        <v>17</v>
      </c>
      <c r="E107" s="10">
        <v>200</v>
      </c>
      <c r="F107" s="12">
        <v>14.16</v>
      </c>
      <c r="G107" s="12">
        <v>2832</v>
      </c>
      <c r="H107" s="12">
        <v>19.95</v>
      </c>
      <c r="I107" s="12">
        <v>1.81</v>
      </c>
      <c r="J107" s="13">
        <v>97118977</v>
      </c>
      <c r="K107" s="12">
        <v>2851.95</v>
      </c>
      <c r="L107" s="28"/>
    </row>
    <row r="108" spans="1:13" x14ac:dyDescent="0.35">
      <c r="A108" s="21" t="s">
        <v>59</v>
      </c>
      <c r="B108" s="10" t="s">
        <v>60</v>
      </c>
      <c r="C108" s="14">
        <v>44693</v>
      </c>
      <c r="D108" s="22" t="s">
        <v>17</v>
      </c>
      <c r="E108" s="10">
        <v>3500</v>
      </c>
      <c r="F108" s="12">
        <v>24.03</v>
      </c>
      <c r="G108" s="12">
        <v>84105</v>
      </c>
      <c r="H108" s="12">
        <v>100.93</v>
      </c>
      <c r="I108" s="12">
        <v>9.18</v>
      </c>
      <c r="J108" s="10">
        <v>133255495</v>
      </c>
      <c r="K108" s="12">
        <v>84205.93</v>
      </c>
      <c r="L108" s="28"/>
    </row>
    <row r="109" spans="1:13" x14ac:dyDescent="0.35">
      <c r="A109" s="21" t="s">
        <v>59</v>
      </c>
      <c r="B109" s="10" t="s">
        <v>60</v>
      </c>
      <c r="C109" s="14">
        <v>44705</v>
      </c>
      <c r="D109" s="22" t="s">
        <v>17</v>
      </c>
      <c r="E109" s="10">
        <v>2000</v>
      </c>
      <c r="F109" s="12">
        <v>23.515799999999999</v>
      </c>
      <c r="G109" s="12">
        <v>47031.55</v>
      </c>
      <c r="H109" s="12">
        <v>56.44</v>
      </c>
      <c r="I109" s="12">
        <v>5.13</v>
      </c>
      <c r="J109" s="10">
        <v>133600220</v>
      </c>
      <c r="K109" s="12">
        <v>47087.99</v>
      </c>
      <c r="L109" s="28"/>
    </row>
    <row r="110" spans="1:13" x14ac:dyDescent="0.35">
      <c r="A110" s="21" t="s">
        <v>59</v>
      </c>
      <c r="B110" s="10" t="s">
        <v>60</v>
      </c>
      <c r="C110" s="14">
        <v>44726</v>
      </c>
      <c r="D110" s="22" t="s">
        <v>18</v>
      </c>
      <c r="E110" s="10">
        <v>-3000</v>
      </c>
      <c r="F110" s="12">
        <v>20</v>
      </c>
      <c r="G110" s="12">
        <v>-60000</v>
      </c>
      <c r="H110" s="12">
        <v>72</v>
      </c>
      <c r="I110" s="12">
        <v>6.55</v>
      </c>
      <c r="J110" s="10">
        <v>134277972</v>
      </c>
      <c r="K110" s="12">
        <v>-59928</v>
      </c>
      <c r="L110" s="28"/>
    </row>
    <row r="111" spans="1:13" x14ac:dyDescent="0.35">
      <c r="A111" s="21" t="s">
        <v>59</v>
      </c>
      <c r="B111" s="10" t="s">
        <v>60</v>
      </c>
      <c r="C111" s="14">
        <v>44739</v>
      </c>
      <c r="D111" s="22" t="s">
        <v>18</v>
      </c>
      <c r="E111" s="10">
        <v>-2700</v>
      </c>
      <c r="F111" s="12">
        <v>19.850000000000001</v>
      </c>
      <c r="G111" s="12">
        <v>-53595</v>
      </c>
      <c r="H111" s="12">
        <v>64.319999999999993</v>
      </c>
      <c r="I111" s="12">
        <v>5.85</v>
      </c>
      <c r="J111" s="10">
        <v>134745977</v>
      </c>
      <c r="K111" s="12">
        <v>-53530.68</v>
      </c>
      <c r="L111" s="37">
        <f>-SUM(K107:K111)</f>
        <v>-20687.189999999995</v>
      </c>
    </row>
    <row r="112" spans="1:13" x14ac:dyDescent="0.35">
      <c r="A112" s="21"/>
      <c r="B112" s="10"/>
      <c r="C112" s="14"/>
      <c r="D112" s="22"/>
      <c r="E112" s="10">
        <f>SUM(E107:E111)</f>
        <v>0</v>
      </c>
      <c r="F112" s="12"/>
      <c r="G112" s="12"/>
      <c r="H112" s="12"/>
      <c r="I112" s="12"/>
      <c r="J112" s="10"/>
      <c r="K112" s="12"/>
      <c r="L112" s="38"/>
    </row>
    <row r="113" spans="1:12" x14ac:dyDescent="0.35">
      <c r="A113" s="21" t="s">
        <v>61</v>
      </c>
      <c r="B113" s="10" t="s">
        <v>62</v>
      </c>
      <c r="C113" s="14">
        <v>44378</v>
      </c>
      <c r="D113" s="22" t="s">
        <v>17</v>
      </c>
      <c r="E113" s="10">
        <v>5000</v>
      </c>
      <c r="F113" s="12">
        <v>7.7595000000000001</v>
      </c>
      <c r="G113" s="12">
        <v>38797.72</v>
      </c>
      <c r="H113" s="12">
        <v>46.55</v>
      </c>
      <c r="I113" s="12">
        <v>4.2300000000000004</v>
      </c>
      <c r="J113" s="10">
        <v>120109829</v>
      </c>
      <c r="K113" s="12">
        <v>38844.269999999997</v>
      </c>
      <c r="L113" s="28"/>
    </row>
    <row r="114" spans="1:12" x14ac:dyDescent="0.35">
      <c r="A114" s="21" t="s">
        <v>61</v>
      </c>
      <c r="B114" s="10" t="s">
        <v>62</v>
      </c>
      <c r="C114" s="14">
        <v>44391</v>
      </c>
      <c r="D114" s="22" t="s">
        <v>17</v>
      </c>
      <c r="E114" s="10">
        <v>5000</v>
      </c>
      <c r="F114" s="12">
        <v>7.51</v>
      </c>
      <c r="G114" s="12">
        <v>37550</v>
      </c>
      <c r="H114" s="12">
        <v>45.06</v>
      </c>
      <c r="I114" s="12">
        <v>4.0999999999999996</v>
      </c>
      <c r="J114" s="10">
        <v>120587293</v>
      </c>
      <c r="K114" s="12">
        <v>37595.06</v>
      </c>
      <c r="L114" s="28"/>
    </row>
    <row r="115" spans="1:12" x14ac:dyDescent="0.35">
      <c r="A115" s="21" t="s">
        <v>61</v>
      </c>
      <c r="B115" s="10" t="s">
        <v>62</v>
      </c>
      <c r="C115" s="14">
        <v>44405</v>
      </c>
      <c r="D115" s="23" t="s">
        <v>18</v>
      </c>
      <c r="E115" s="10">
        <v>-10000</v>
      </c>
      <c r="F115" s="12">
        <v>6.64</v>
      </c>
      <c r="G115" s="12">
        <v>-66400</v>
      </c>
      <c r="H115" s="12">
        <v>79.680000000000007</v>
      </c>
      <c r="I115" s="12">
        <v>7.24</v>
      </c>
      <c r="J115" s="10">
        <v>121144663</v>
      </c>
      <c r="K115" s="12">
        <v>-66320.320000000007</v>
      </c>
      <c r="L115" s="28"/>
    </row>
    <row r="116" spans="1:12" x14ac:dyDescent="0.35">
      <c r="A116" s="21" t="s">
        <v>61</v>
      </c>
      <c r="B116" s="10" t="s">
        <v>62</v>
      </c>
      <c r="C116" s="14">
        <v>44448</v>
      </c>
      <c r="D116" s="22" t="s">
        <v>17</v>
      </c>
      <c r="E116" s="10">
        <v>1500</v>
      </c>
      <c r="F116" s="12">
        <v>6.8</v>
      </c>
      <c r="G116" s="12">
        <v>10200</v>
      </c>
      <c r="H116" s="12">
        <v>29.95</v>
      </c>
      <c r="I116" s="12">
        <v>2.72</v>
      </c>
      <c r="J116" s="10">
        <v>123164529</v>
      </c>
      <c r="K116" s="12">
        <v>10229.950000000001</v>
      </c>
      <c r="L116" s="28"/>
    </row>
    <row r="117" spans="1:12" x14ac:dyDescent="0.35">
      <c r="A117" s="21" t="s">
        <v>61</v>
      </c>
      <c r="B117" s="10" t="s">
        <v>62</v>
      </c>
      <c r="C117" s="14">
        <v>44545</v>
      </c>
      <c r="D117" s="23" t="s">
        <v>18</v>
      </c>
      <c r="E117" s="10">
        <v>-1500</v>
      </c>
      <c r="F117" s="12">
        <v>4.76</v>
      </c>
      <c r="G117" s="12">
        <v>-7140</v>
      </c>
      <c r="H117" s="12">
        <v>19.95</v>
      </c>
      <c r="I117" s="12">
        <v>1.81</v>
      </c>
      <c r="J117" s="10">
        <v>127601012</v>
      </c>
      <c r="K117" s="12">
        <v>-7120.05</v>
      </c>
      <c r="L117" s="37">
        <f>(-SUM(K116:K117))+(-(SUM(K113:K115)))</f>
        <v>-13228.909999999982</v>
      </c>
    </row>
    <row r="118" spans="1:12" x14ac:dyDescent="0.35">
      <c r="A118" s="21"/>
      <c r="B118" s="10"/>
      <c r="C118" s="10"/>
      <c r="D118" s="22"/>
      <c r="E118" s="10">
        <f>SUM(E113:E117)</f>
        <v>0</v>
      </c>
      <c r="F118" s="12"/>
      <c r="G118" s="12"/>
      <c r="H118" s="12"/>
      <c r="I118" s="12"/>
      <c r="J118" s="10"/>
      <c r="K118" s="12"/>
      <c r="L118" s="28"/>
    </row>
    <row r="119" spans="1:12" ht="16" thickBot="1" x14ac:dyDescent="0.4">
      <c r="A119" s="21"/>
      <c r="B119" s="10"/>
      <c r="C119" s="10"/>
      <c r="D119" s="22"/>
      <c r="E119" s="10"/>
      <c r="F119" s="12"/>
      <c r="G119" s="12"/>
      <c r="H119" s="12"/>
      <c r="I119" s="12"/>
      <c r="J119" s="10"/>
      <c r="K119" s="12"/>
      <c r="L119" s="28"/>
    </row>
    <row r="120" spans="1:12" ht="16" thickBot="1" x14ac:dyDescent="0.4">
      <c r="A120" s="24"/>
      <c r="B120" s="25"/>
      <c r="C120" s="25"/>
      <c r="D120" s="26"/>
      <c r="E120" s="25"/>
      <c r="F120" s="27"/>
      <c r="G120" s="27"/>
      <c r="H120" s="27"/>
      <c r="I120" s="27"/>
      <c r="J120" s="25"/>
      <c r="K120" s="31" t="s">
        <v>100</v>
      </c>
      <c r="L120" s="32">
        <f>SUM(L7:L119)</f>
        <v>-66080.739999999991</v>
      </c>
    </row>
    <row r="123" spans="1:12" x14ac:dyDescent="0.35">
      <c r="A123" s="1"/>
    </row>
    <row r="126" spans="1:12" x14ac:dyDescent="0.35">
      <c r="A126" s="1"/>
    </row>
    <row r="129" spans="1:2" x14ac:dyDescent="0.35">
      <c r="A129" t="s">
        <v>63</v>
      </c>
    </row>
    <row r="130" spans="1:2" x14ac:dyDescent="0.35">
      <c r="A130" t="s">
        <v>64</v>
      </c>
      <c r="B130" t="s">
        <v>65</v>
      </c>
    </row>
    <row r="131" spans="1:2" x14ac:dyDescent="0.35">
      <c r="A131" t="s">
        <v>66</v>
      </c>
      <c r="B131" t="s">
        <v>67</v>
      </c>
    </row>
    <row r="132" spans="1:2" x14ac:dyDescent="0.35">
      <c r="A132" t="s">
        <v>68</v>
      </c>
      <c r="B132" t="s">
        <v>69</v>
      </c>
    </row>
    <row r="133" spans="1:2" x14ac:dyDescent="0.35">
      <c r="A133" t="s">
        <v>70</v>
      </c>
      <c r="B133" t="s">
        <v>71</v>
      </c>
    </row>
    <row r="134" spans="1:2" x14ac:dyDescent="0.35">
      <c r="A134" t="s">
        <v>72</v>
      </c>
      <c r="B134" t="s">
        <v>73</v>
      </c>
    </row>
    <row r="135" spans="1:2" x14ac:dyDescent="0.35">
      <c r="A135" t="s">
        <v>74</v>
      </c>
      <c r="B135" t="s">
        <v>75</v>
      </c>
    </row>
    <row r="136" spans="1:2" x14ac:dyDescent="0.35">
      <c r="A136" t="s">
        <v>76</v>
      </c>
      <c r="B136" t="s">
        <v>77</v>
      </c>
    </row>
    <row r="137" spans="1:2" x14ac:dyDescent="0.35">
      <c r="A137" t="s">
        <v>78</v>
      </c>
      <c r="B137" t="s">
        <v>79</v>
      </c>
    </row>
    <row r="138" spans="1:2" x14ac:dyDescent="0.35">
      <c r="A138" t="s">
        <v>80</v>
      </c>
      <c r="B138" t="s">
        <v>81</v>
      </c>
    </row>
    <row r="139" spans="1:2" x14ac:dyDescent="0.35">
      <c r="A139" t="s">
        <v>82</v>
      </c>
      <c r="B139" t="s">
        <v>83</v>
      </c>
    </row>
    <row r="140" spans="1:2" x14ac:dyDescent="0.35">
      <c r="A140" t="s">
        <v>84</v>
      </c>
      <c r="B140" t="s">
        <v>85</v>
      </c>
    </row>
    <row r="141" spans="1:2" x14ac:dyDescent="0.35">
      <c r="A141" t="s">
        <v>86</v>
      </c>
      <c r="B141" t="s">
        <v>87</v>
      </c>
    </row>
    <row r="142" spans="1:2" x14ac:dyDescent="0.35">
      <c r="A142" t="s">
        <v>88</v>
      </c>
      <c r="B142" t="s">
        <v>89</v>
      </c>
    </row>
    <row r="143" spans="1:2" x14ac:dyDescent="0.35">
      <c r="A143" t="s">
        <v>90</v>
      </c>
      <c r="B143" t="s">
        <v>91</v>
      </c>
    </row>
    <row r="144" spans="1:2" x14ac:dyDescent="0.35">
      <c r="A144" t="s">
        <v>92</v>
      </c>
      <c r="B144" t="s">
        <v>93</v>
      </c>
    </row>
    <row r="145" spans="1:2" x14ac:dyDescent="0.35">
      <c r="A145" t="s">
        <v>94</v>
      </c>
      <c r="B145" t="s">
        <v>95</v>
      </c>
    </row>
    <row r="146" spans="1:2" x14ac:dyDescent="0.35">
      <c r="A146" t="s">
        <v>96</v>
      </c>
      <c r="B146" t="s">
        <v>97</v>
      </c>
    </row>
  </sheetData>
  <mergeCells count="1">
    <mergeCell ref="A5:L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Income Statement</vt:lpstr>
      <vt:lpstr>Shares Transactions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 L Choo (MTIA)</dc:creator>
  <cp:lastModifiedBy>Leon T Choo (MTIA)</cp:lastModifiedBy>
  <dcterms:created xsi:type="dcterms:W3CDTF">2022-07-17T10:03:11Z</dcterms:created>
  <dcterms:modified xsi:type="dcterms:W3CDTF">2022-08-09T04:33:04Z</dcterms:modified>
</cp:coreProperties>
</file>