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7" windowWidth="23957" windowHeight="10037" activeTab="2"/>
  </bookViews>
  <sheets>
    <sheet name="ANZ-65522" sheetId="1" r:id="rId1"/>
    <sheet name="ANZ-65549" sheetId="2" r:id="rId2"/>
    <sheet name="MacQ-120540000" sheetId="3" r:id="rId3"/>
    <sheet name="MacQ TermDep" sheetId="4" r:id="rId4"/>
  </sheets>
  <definedNames>
    <definedName name="_xlnm.Print_Area" localSheetId="0">'ANZ-65522'!$A$1:$L$26</definedName>
    <definedName name="_xlnm.Print_Area" localSheetId="1">'ANZ-65549'!$A$1:$M$35</definedName>
    <definedName name="_xlnm.Print_Area" localSheetId="3">'MacQ TermDep'!$A$2:$E$15</definedName>
    <definedName name="_xlnm.Print_Area" localSheetId="2">'MacQ-120540000'!$A$1:$R$47</definedName>
  </definedNames>
  <calcPr calcId="124519"/>
</workbook>
</file>

<file path=xl/calcChain.xml><?xml version="1.0" encoding="utf-8"?>
<calcChain xmlns="http://schemas.openxmlformats.org/spreadsheetml/2006/main">
  <c r="J14" i="1"/>
  <c r="M24" i="2"/>
  <c r="G27"/>
  <c r="L9" i="1"/>
  <c r="J18"/>
  <c r="B14"/>
  <c r="D8" i="4"/>
  <c r="B9" s="1"/>
  <c r="B8"/>
  <c r="D5"/>
  <c r="I37" i="3"/>
  <c r="I36"/>
  <c r="I38"/>
  <c r="I35"/>
  <c r="I34"/>
  <c r="I33"/>
  <c r="R27"/>
  <c r="I32"/>
  <c r="I31"/>
  <c r="I30"/>
  <c r="I29"/>
  <c r="G40"/>
  <c r="I28"/>
  <c r="I27"/>
  <c r="I26"/>
  <c r="I25"/>
  <c r="I24"/>
  <c r="R23"/>
  <c r="I23"/>
  <c r="I22"/>
  <c r="R21"/>
  <c r="H21" i="2"/>
  <c r="H20"/>
  <c r="M17"/>
  <c r="H15"/>
  <c r="H14" i="1"/>
  <c r="M13" i="2"/>
  <c r="C14" i="1"/>
  <c r="L8"/>
  <c r="L7"/>
  <c r="C40" i="3"/>
  <c r="I20"/>
  <c r="I19"/>
  <c r="R18"/>
  <c r="I17"/>
  <c r="R15"/>
  <c r="R6"/>
  <c r="L40"/>
  <c r="P40"/>
  <c r="D40"/>
  <c r="E40"/>
  <c r="I5"/>
  <c r="I9"/>
  <c r="I10"/>
  <c r="F40"/>
  <c r="M11" i="2"/>
  <c r="H11"/>
  <c r="H10"/>
  <c r="L5" i="1"/>
  <c r="E27" i="2"/>
  <c r="F27"/>
  <c r="M40" i="3"/>
  <c r="N40"/>
  <c r="O40"/>
  <c r="Q40"/>
  <c r="H40"/>
  <c r="I16"/>
  <c r="I14"/>
  <c r="I13"/>
  <c r="I12"/>
  <c r="I11"/>
  <c r="I8"/>
  <c r="I7"/>
  <c r="B27" i="2"/>
  <c r="C27"/>
  <c r="K27"/>
  <c r="L27"/>
  <c r="H23"/>
  <c r="H22"/>
  <c r="H18"/>
  <c r="H17"/>
  <c r="H16"/>
  <c r="H14"/>
  <c r="H13"/>
  <c r="H12"/>
  <c r="H9"/>
  <c r="H19"/>
  <c r="H8"/>
  <c r="H7"/>
  <c r="H6"/>
  <c r="M5"/>
  <c r="F14" i="1"/>
  <c r="I14"/>
  <c r="A14"/>
  <c r="H24" i="2"/>
  <c r="H25"/>
  <c r="M27" l="1"/>
  <c r="E33" s="1"/>
  <c r="L14" i="1"/>
  <c r="J20" s="1"/>
  <c r="I40" i="3"/>
  <c r="B40"/>
  <c r="R40"/>
  <c r="E46" s="1"/>
  <c r="H27" i="2"/>
  <c r="E31" s="1"/>
  <c r="E32" s="1"/>
  <c r="J19" i="1"/>
  <c r="E44" i="3" l="1"/>
  <c r="E45" s="1"/>
  <c r="E47" s="1"/>
  <c r="J21" i="1"/>
  <c r="E34" i="2"/>
</calcChain>
</file>

<file path=xl/sharedStrings.xml><?xml version="1.0" encoding="utf-8"?>
<sst xmlns="http://schemas.openxmlformats.org/spreadsheetml/2006/main" count="95" uniqueCount="66">
  <si>
    <t>DEPOSITS</t>
  </si>
  <si>
    <t>PAYMENTS</t>
  </si>
  <si>
    <t>Int rec'd</t>
  </si>
  <si>
    <t>Pensions</t>
  </si>
  <si>
    <t>Tfr to #65549</t>
  </si>
  <si>
    <t>Total pmts</t>
  </si>
  <si>
    <t>Add Deposits</t>
  </si>
  <si>
    <t>Less Pmts</t>
  </si>
  <si>
    <t>Tfr fr #65522</t>
  </si>
  <si>
    <t>Super Gtee</t>
  </si>
  <si>
    <t>D2k</t>
  </si>
  <si>
    <t>Total deps</t>
  </si>
  <si>
    <t>Rec'd</t>
  </si>
  <si>
    <t>Int</t>
  </si>
  <si>
    <t>Concessional</t>
  </si>
  <si>
    <t>Pension</t>
  </si>
  <si>
    <t>Contribs-CVD</t>
  </si>
  <si>
    <t>Tfr fr #65549</t>
  </si>
  <si>
    <t>Tfr to Macq</t>
  </si>
  <si>
    <t>Tfr to #65522</t>
  </si>
  <si>
    <t>Unded</t>
  </si>
  <si>
    <t>`</t>
  </si>
  <si>
    <t>Fozz &amp; Co</t>
  </si>
  <si>
    <t>HUB 24</t>
  </si>
  <si>
    <t>Acctcy</t>
  </si>
  <si>
    <t>Audit</t>
  </si>
  <si>
    <t>Tax Instal</t>
  </si>
  <si>
    <t>#199 04</t>
  </si>
  <si>
    <t>#969 c/-</t>
  </si>
  <si>
    <t>#199 06</t>
  </si>
  <si>
    <t xml:space="preserve">#551 07 &amp; </t>
  </si>
  <si>
    <t>#552 07</t>
  </si>
  <si>
    <t>#552 09</t>
  </si>
  <si>
    <t>#969 C/-</t>
  </si>
  <si>
    <t>#199 13</t>
  </si>
  <si>
    <t>#300</t>
  </si>
  <si>
    <t>#904 22</t>
  </si>
  <si>
    <t>Bank Charges</t>
  </si>
  <si>
    <t>Contribs K&amp;C</t>
  </si>
  <si>
    <t>Macq T/Dep</t>
  </si>
  <si>
    <t>#551/552 08</t>
  </si>
  <si>
    <t>O/Bal 1/7/22</t>
  </si>
  <si>
    <t>Filing Fee</t>
  </si>
  <si>
    <t>Co-contribution</t>
  </si>
  <si>
    <t>ATO - K&amp;C</t>
  </si>
  <si>
    <t>CVD</t>
  </si>
  <si>
    <t>#904 23</t>
  </si>
  <si>
    <t>ye 2023 tax</t>
  </si>
  <si>
    <t>ATO -</t>
  </si>
  <si>
    <t>Tax refund</t>
  </si>
  <si>
    <t>27/1/20023</t>
  </si>
  <si>
    <t>MPL</t>
  </si>
  <si>
    <t>Divs</t>
  </si>
  <si>
    <t>IAG</t>
  </si>
  <si>
    <t>Closing Bal 30/6/23</t>
  </si>
  <si>
    <t>Principal</t>
  </si>
  <si>
    <t>Interest</t>
  </si>
  <si>
    <t>Total</t>
  </si>
  <si>
    <t>Reinvested</t>
  </si>
  <si>
    <t>Matured</t>
  </si>
  <si>
    <t>Taxable Contrib</t>
  </si>
  <si>
    <t>Closing Bal 30/6/2023</t>
  </si>
  <si>
    <t>#198 01/02</t>
  </si>
  <si>
    <t>#969</t>
  </si>
  <si>
    <t>#309</t>
  </si>
  <si>
    <t>#688 07</t>
  </si>
</sst>
</file>

<file path=xl/styles.xml><?xml version="1.0" encoding="utf-8"?>
<styleSheet xmlns="http://schemas.openxmlformats.org/spreadsheetml/2006/main">
  <numFmts count="1">
    <numFmt numFmtId="164" formatCode="0.00_ ;[Red]\-0.00\ 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164" fontId="1" fillId="0" borderId="0" xfId="0" applyNumberFormat="1" applyFon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 applyBorder="1"/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2" borderId="0" xfId="0" applyFont="1" applyFill="1" applyAlignment="1">
      <alignment horizontal="center"/>
    </xf>
    <xf numFmtId="14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4" fontId="1" fillId="2" borderId="0" xfId="0" applyNumberFormat="1" applyFont="1" applyFill="1"/>
    <xf numFmtId="0" fontId="1" fillId="3" borderId="0" xfId="0" applyFont="1" applyFill="1"/>
    <xf numFmtId="14" fontId="0" fillId="0" borderId="0" xfId="0" applyNumberFormat="1" applyAlignment="1">
      <alignment horizontal="right"/>
    </xf>
    <xf numFmtId="164" fontId="1" fillId="2" borderId="0" xfId="0" applyNumberFormat="1" applyFont="1" applyFill="1" applyAlignment="1">
      <alignment horizontal="center"/>
    </xf>
    <xf numFmtId="2" fontId="0" fillId="0" borderId="1" xfId="0" applyNumberFormat="1" applyFill="1" applyBorder="1"/>
    <xf numFmtId="0" fontId="2" fillId="0" borderId="0" xfId="0" applyFont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40" fontId="1" fillId="0" borderId="0" xfId="0" applyNumberFormat="1" applyFont="1"/>
    <xf numFmtId="40" fontId="1" fillId="0" borderId="0" xfId="0" applyNumberFormat="1" applyFont="1" applyAlignment="1">
      <alignment horizontal="right"/>
    </xf>
    <xf numFmtId="40" fontId="2" fillId="0" borderId="0" xfId="0" applyNumberFormat="1" applyFont="1" applyAlignment="1">
      <alignment horizontal="center"/>
    </xf>
    <xf numFmtId="40" fontId="1" fillId="0" borderId="0" xfId="0" applyNumberFormat="1" applyFont="1" applyAlignment="1">
      <alignment horizontal="center"/>
    </xf>
    <xf numFmtId="40" fontId="0" fillId="0" borderId="0" xfId="0" applyNumberFormat="1"/>
    <xf numFmtId="40" fontId="0" fillId="0" borderId="0" xfId="0" applyNumberFormat="1" applyAlignment="1">
      <alignment horizontal="right"/>
    </xf>
    <xf numFmtId="40" fontId="0" fillId="0" borderId="1" xfId="0" applyNumberFormat="1" applyBorder="1"/>
    <xf numFmtId="40" fontId="0" fillId="0" borderId="1" xfId="0" applyNumberFormat="1" applyBorder="1" applyAlignment="1">
      <alignment horizontal="right"/>
    </xf>
    <xf numFmtId="40" fontId="0" fillId="0" borderId="0" xfId="0" applyNumberFormat="1" applyBorder="1"/>
    <xf numFmtId="40" fontId="0" fillId="0" borderId="2" xfId="0" applyNumberFormat="1" applyBorder="1"/>
    <xf numFmtId="40" fontId="1" fillId="3" borderId="0" xfId="0" applyNumberFormat="1" applyFont="1" applyFill="1"/>
    <xf numFmtId="40" fontId="2" fillId="0" borderId="0" xfId="0" applyNumberFormat="1" applyFont="1" applyFill="1" applyAlignment="1">
      <alignment horizontal="center"/>
    </xf>
    <xf numFmtId="40" fontId="0" fillId="0" borderId="0" xfId="0" applyNumberFormat="1" applyAlignment="1">
      <alignment horizontal="left"/>
    </xf>
    <xf numFmtId="4" fontId="0" fillId="0" borderId="0" xfId="0" applyNumberForma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4" fillId="0" borderId="0" xfId="0" applyNumberFormat="1" applyFont="1"/>
    <xf numFmtId="14" fontId="4" fillId="0" borderId="0" xfId="0" applyNumberFormat="1" applyFont="1" applyAlignment="1">
      <alignment horizontal="center"/>
    </xf>
    <xf numFmtId="40" fontId="3" fillId="0" borderId="0" xfId="0" applyNumberFormat="1" applyFont="1" applyAlignment="1">
      <alignment horizontal="center"/>
    </xf>
    <xf numFmtId="40" fontId="4" fillId="0" borderId="0" xfId="0" applyNumberFormat="1" applyFont="1" applyAlignment="1">
      <alignment horizontal="center"/>
    </xf>
    <xf numFmtId="40" fontId="4" fillId="0" borderId="3" xfId="0" applyNumberFormat="1" applyFont="1" applyBorder="1" applyAlignment="1">
      <alignment horizontal="center"/>
    </xf>
    <xf numFmtId="14" fontId="4" fillId="0" borderId="2" xfId="0" applyNumberFormat="1" applyFont="1" applyBorder="1"/>
    <xf numFmtId="40" fontId="4" fillId="0" borderId="2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selection activeCell="J14" sqref="J5:J14"/>
    </sheetView>
  </sheetViews>
  <sheetFormatPr defaultRowHeight="14.6"/>
  <cols>
    <col min="1" max="1" width="11.3046875" customWidth="1"/>
    <col min="2" max="2" width="14.4609375" customWidth="1"/>
    <col min="3" max="3" width="9.3046875" style="5" customWidth="1"/>
    <col min="4" max="4" width="1.53515625" customWidth="1"/>
    <col min="5" max="5" width="12.53515625" bestFit="1" customWidth="1"/>
    <col min="6" max="6" width="10.15234375" style="5" customWidth="1"/>
    <col min="7" max="7" width="11.4609375" style="5" customWidth="1"/>
    <col min="8" max="8" width="11.765625" style="5" customWidth="1"/>
    <col min="9" max="9" width="10.3046875" style="5" customWidth="1"/>
    <col min="10" max="10" width="12.3046875" style="5" customWidth="1"/>
    <col min="11" max="11" width="0.84375" customWidth="1"/>
    <col min="12" max="12" width="13.3046875" customWidth="1"/>
  </cols>
  <sheetData>
    <row r="1" spans="1:12" s="1" customFormat="1">
      <c r="A1" s="24" t="s">
        <v>0</v>
      </c>
      <c r="B1" s="24"/>
      <c r="D1" s="16"/>
      <c r="E1" s="25" t="s">
        <v>1</v>
      </c>
      <c r="F1" s="4"/>
      <c r="G1" s="4"/>
      <c r="H1" s="4"/>
      <c r="I1" s="4"/>
      <c r="J1" s="4"/>
    </row>
    <row r="2" spans="1:12" s="7" customFormat="1">
      <c r="A2" s="6" t="s">
        <v>33</v>
      </c>
      <c r="B2" s="6" t="s">
        <v>32</v>
      </c>
      <c r="C2" s="7" t="s">
        <v>27</v>
      </c>
      <c r="D2" s="17"/>
      <c r="F2" s="6"/>
      <c r="G2" s="6" t="s">
        <v>64</v>
      </c>
      <c r="H2" s="6" t="s">
        <v>65</v>
      </c>
      <c r="J2" s="6" t="s">
        <v>28</v>
      </c>
    </row>
    <row r="3" spans="1:12" s="7" customFormat="1">
      <c r="A3" s="7" t="s">
        <v>17</v>
      </c>
      <c r="B3" s="7" t="s">
        <v>60</v>
      </c>
      <c r="C3" s="6" t="s">
        <v>2</v>
      </c>
      <c r="D3" s="17"/>
      <c r="F3" s="6" t="s">
        <v>3</v>
      </c>
      <c r="G3" s="6" t="s">
        <v>37</v>
      </c>
      <c r="H3" s="6" t="s">
        <v>39</v>
      </c>
      <c r="I3" s="6" t="s">
        <v>18</v>
      </c>
      <c r="J3" s="6" t="s">
        <v>4</v>
      </c>
      <c r="L3" s="7" t="s">
        <v>5</v>
      </c>
    </row>
    <row r="4" spans="1:12" s="7" customFormat="1">
      <c r="B4" s="7" t="s">
        <v>45</v>
      </c>
      <c r="C4" s="6"/>
      <c r="D4" s="17"/>
      <c r="F4" s="6"/>
      <c r="G4" s="6"/>
      <c r="H4" s="6"/>
      <c r="I4" s="6"/>
      <c r="J4" s="6"/>
    </row>
    <row r="5" spans="1:12" s="19" customFormat="1">
      <c r="A5" s="23">
        <v>500028</v>
      </c>
      <c r="B5" s="23"/>
      <c r="C5" s="20"/>
      <c r="D5" s="21"/>
      <c r="E5" s="22">
        <v>44872</v>
      </c>
      <c r="F5" s="20"/>
      <c r="G5" s="20">
        <v>28</v>
      </c>
      <c r="I5" s="20">
        <v>500000</v>
      </c>
      <c r="J5" s="20"/>
      <c r="L5" s="20">
        <f>SUM(F5:K5)</f>
        <v>500028</v>
      </c>
    </row>
    <row r="6" spans="1:12" s="19" customFormat="1">
      <c r="A6" s="23">
        <v>170000</v>
      </c>
      <c r="B6" s="23"/>
      <c r="C6" s="20"/>
      <c r="D6" s="21"/>
      <c r="E6" s="22">
        <v>44896</v>
      </c>
      <c r="F6" s="20"/>
      <c r="G6" s="20"/>
      <c r="H6" s="20"/>
      <c r="I6" s="20"/>
      <c r="J6" s="20"/>
    </row>
    <row r="7" spans="1:12" s="19" customFormat="1">
      <c r="A7" s="23"/>
      <c r="B7" s="23"/>
      <c r="C7" s="20">
        <v>0.28000000000000003</v>
      </c>
      <c r="D7" s="21"/>
      <c r="E7" s="22">
        <v>44902</v>
      </c>
      <c r="F7" s="20"/>
      <c r="G7" s="20"/>
      <c r="H7" s="20">
        <v>170000</v>
      </c>
      <c r="J7" s="20"/>
      <c r="L7" s="20">
        <f>SUM(F7:K7)</f>
        <v>170000</v>
      </c>
    </row>
    <row r="8" spans="1:12" s="19" customFormat="1">
      <c r="A8" s="23">
        <v>275</v>
      </c>
      <c r="B8" s="23"/>
      <c r="C8" s="20"/>
      <c r="D8" s="21"/>
      <c r="E8" s="22">
        <v>44931</v>
      </c>
      <c r="F8" s="20"/>
      <c r="G8" s="20"/>
      <c r="H8" s="20"/>
      <c r="I8" s="20">
        <v>275</v>
      </c>
      <c r="J8" s="20"/>
      <c r="L8" s="20">
        <f>SUM(F8:K8)</f>
        <v>275</v>
      </c>
    </row>
    <row r="9" spans="1:12">
      <c r="B9" s="62">
        <v>2000</v>
      </c>
      <c r="D9" s="18"/>
      <c r="E9" s="61">
        <v>45068</v>
      </c>
      <c r="J9" s="5">
        <v>2000.28</v>
      </c>
      <c r="L9" s="20">
        <f>SUM(F9:K9)</f>
        <v>2000.28</v>
      </c>
    </row>
    <row r="10" spans="1:12">
      <c r="D10" s="18"/>
      <c r="E10" s="3"/>
    </row>
    <row r="11" spans="1:12">
      <c r="D11" s="18"/>
      <c r="E11" s="3"/>
    </row>
    <row r="12" spans="1:12">
      <c r="D12" s="18"/>
      <c r="E12" s="3"/>
    </row>
    <row r="13" spans="1:12">
      <c r="D13" s="18"/>
    </row>
    <row r="14" spans="1:12" ht="15" thickBot="1">
      <c r="A14" s="15">
        <f>SUM(A5:A13)</f>
        <v>670303</v>
      </c>
      <c r="B14" s="15">
        <f>SUM(B5:B13)</f>
        <v>2000</v>
      </c>
      <c r="C14" s="8">
        <f>SUM(C5:C13)</f>
        <v>0.28000000000000003</v>
      </c>
      <c r="D14" s="18"/>
      <c r="F14" s="8">
        <f>SUM(F5:F13)</f>
        <v>0</v>
      </c>
      <c r="G14" s="8"/>
      <c r="H14" s="8">
        <f>SUM(H5:H13)</f>
        <v>170000</v>
      </c>
      <c r="I14" s="8">
        <f>SUM(I5:I13)</f>
        <v>500275</v>
      </c>
      <c r="J14" s="8">
        <f>SUM(J5:J13)</f>
        <v>2000.28</v>
      </c>
      <c r="L14" s="8">
        <f>SUM(L5:L13)</f>
        <v>672303.28</v>
      </c>
    </row>
    <row r="15" spans="1:12" ht="15" thickTop="1">
      <c r="D15" s="18"/>
    </row>
    <row r="17" spans="6:10">
      <c r="F17" s="5" t="s">
        <v>41</v>
      </c>
      <c r="J17">
        <v>0</v>
      </c>
    </row>
    <row r="18" spans="6:10">
      <c r="F18" s="5" t="s">
        <v>6</v>
      </c>
      <c r="J18" s="9">
        <f>A14+B14+C14</f>
        <v>672303.28</v>
      </c>
    </row>
    <row r="19" spans="6:10">
      <c r="J19" s="2">
        <f>SUM(J17:J18)</f>
        <v>672303.28</v>
      </c>
    </row>
    <row r="20" spans="6:10">
      <c r="F20" s="5" t="s">
        <v>7</v>
      </c>
      <c r="J20" s="5">
        <f>L14</f>
        <v>672303.28</v>
      </c>
    </row>
    <row r="21" spans="6:10" ht="15" thickBot="1">
      <c r="F21" s="5" t="s">
        <v>61</v>
      </c>
      <c r="J21" s="8">
        <f>J19-J20</f>
        <v>0</v>
      </c>
    </row>
    <row r="22" spans="6:10" ht="15" thickTop="1"/>
  </sheetData>
  <printOptions gridLines="1"/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&amp;C&amp;14ANZ - 65522 &amp;12 #681 06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35"/>
  <sheetViews>
    <sheetView workbookViewId="0">
      <selection activeCell="G41" sqref="G41"/>
    </sheetView>
  </sheetViews>
  <sheetFormatPr defaultRowHeight="14.6"/>
  <cols>
    <col min="1" max="1" width="12.53515625" bestFit="1" customWidth="1"/>
    <col min="2" max="2" width="7.921875" style="5" customWidth="1"/>
    <col min="3" max="3" width="11.3046875" style="11" customWidth="1"/>
    <col min="4" max="4" width="2.53515625" customWidth="1"/>
    <col min="5" max="5" width="10.84375" customWidth="1"/>
    <col min="6" max="6" width="14.3046875" customWidth="1"/>
    <col min="7" max="7" width="12.3046875" customWidth="1"/>
    <col min="8" max="8" width="11" customWidth="1"/>
    <col min="9" max="9" width="1.3046875" customWidth="1"/>
    <col min="10" max="10" width="12.53515625" bestFit="1" customWidth="1"/>
    <col min="11" max="11" width="11.3046875" style="5" customWidth="1"/>
    <col min="12" max="12" width="12.3046875" customWidth="1"/>
    <col min="13" max="13" width="13.3046875" customWidth="1"/>
  </cols>
  <sheetData>
    <row r="1" spans="1:13" s="1" customFormat="1">
      <c r="A1" s="24" t="s">
        <v>0</v>
      </c>
      <c r="C1" s="29" t="s">
        <v>30</v>
      </c>
      <c r="I1" s="16"/>
      <c r="J1" s="25" t="s">
        <v>1</v>
      </c>
      <c r="K1" s="4"/>
    </row>
    <row r="2" spans="1:13" s="31" customFormat="1" ht="12.9">
      <c r="A2" s="30"/>
      <c r="B2" s="31" t="s">
        <v>29</v>
      </c>
      <c r="C2" s="31" t="s">
        <v>31</v>
      </c>
      <c r="E2" s="31" t="s">
        <v>40</v>
      </c>
      <c r="F2" s="31" t="s">
        <v>32</v>
      </c>
      <c r="G2" s="31" t="s">
        <v>33</v>
      </c>
      <c r="I2" s="32"/>
      <c r="J2" s="33"/>
      <c r="K2" s="34"/>
      <c r="L2" s="31" t="s">
        <v>33</v>
      </c>
    </row>
    <row r="3" spans="1:13" s="7" customFormat="1">
      <c r="B3" s="6" t="s">
        <v>13</v>
      </c>
      <c r="C3" s="7" t="s">
        <v>10</v>
      </c>
      <c r="E3" s="7" t="s">
        <v>20</v>
      </c>
      <c r="F3" s="7" t="s">
        <v>14</v>
      </c>
      <c r="G3" s="7" t="s">
        <v>8</v>
      </c>
      <c r="H3" s="7" t="s">
        <v>11</v>
      </c>
      <c r="I3" s="17"/>
      <c r="K3" s="6" t="s">
        <v>15</v>
      </c>
      <c r="L3" s="7" t="s">
        <v>19</v>
      </c>
      <c r="M3" s="7" t="s">
        <v>5</v>
      </c>
    </row>
    <row r="4" spans="1:13">
      <c r="A4" s="7"/>
      <c r="B4" s="6" t="s">
        <v>12</v>
      </c>
      <c r="C4" s="7" t="s">
        <v>9</v>
      </c>
      <c r="D4" s="7"/>
      <c r="E4" s="7" t="s">
        <v>38</v>
      </c>
      <c r="F4" s="7" t="s">
        <v>16</v>
      </c>
      <c r="G4" s="7"/>
      <c r="I4" s="18"/>
      <c r="J4" s="7"/>
      <c r="K4" s="6"/>
      <c r="L4" s="7"/>
      <c r="M4" s="7"/>
    </row>
    <row r="5" spans="1:13">
      <c r="J5" s="3">
        <v>44761</v>
      </c>
      <c r="K5" s="5">
        <v>40000</v>
      </c>
      <c r="M5" s="5">
        <f>SUM(K5:L5)</f>
        <v>40000</v>
      </c>
    </row>
    <row r="6" spans="1:13">
      <c r="A6" s="3">
        <v>44761</v>
      </c>
      <c r="B6" s="5">
        <v>4.41</v>
      </c>
      <c r="H6" s="5">
        <f>SUM(B6:G6)</f>
        <v>4.41</v>
      </c>
      <c r="M6" s="5"/>
    </row>
    <row r="7" spans="1:13">
      <c r="A7" s="3">
        <v>44804</v>
      </c>
      <c r="B7" s="5">
        <v>3.68</v>
      </c>
      <c r="H7" s="5">
        <f t="shared" ref="H7:H19" si="0">SUM(B7:G7)</f>
        <v>3.68</v>
      </c>
      <c r="M7" s="5"/>
    </row>
    <row r="8" spans="1:13">
      <c r="A8" s="3">
        <v>44834</v>
      </c>
      <c r="B8" s="5">
        <v>4.6100000000000003</v>
      </c>
      <c r="H8" s="5">
        <f t="shared" si="0"/>
        <v>4.6100000000000003</v>
      </c>
      <c r="M8" s="5"/>
    </row>
    <row r="9" spans="1:13">
      <c r="A9" s="3">
        <v>44841</v>
      </c>
      <c r="C9" s="12">
        <v>630</v>
      </c>
      <c r="H9" s="5">
        <f t="shared" si="0"/>
        <v>630</v>
      </c>
      <c r="M9" s="5"/>
    </row>
    <row r="10" spans="1:13">
      <c r="A10" s="3">
        <v>44865</v>
      </c>
      <c r="B10" s="5">
        <v>8.77</v>
      </c>
      <c r="C10" s="12"/>
      <c r="H10" s="5">
        <f>SUM(B10:G10)</f>
        <v>8.77</v>
      </c>
      <c r="M10" s="5"/>
    </row>
    <row r="11" spans="1:13">
      <c r="A11" s="3">
        <v>44872</v>
      </c>
      <c r="C11" s="12"/>
      <c r="E11" s="2">
        <v>660000</v>
      </c>
      <c r="H11" s="5">
        <f>SUM(B11:G11)</f>
        <v>660000</v>
      </c>
      <c r="J11" s="3">
        <v>44872</v>
      </c>
      <c r="L11" s="2">
        <v>500028</v>
      </c>
      <c r="M11" s="5">
        <f>SUM(K11:L11)</f>
        <v>500028</v>
      </c>
    </row>
    <row r="12" spans="1:13">
      <c r="A12" s="26">
        <v>44895</v>
      </c>
      <c r="B12" s="5">
        <v>97.33</v>
      </c>
      <c r="H12" s="5">
        <f t="shared" si="0"/>
        <v>97.33</v>
      </c>
      <c r="M12" s="5"/>
    </row>
    <row r="13" spans="1:13">
      <c r="A13" s="3"/>
      <c r="C13" s="12"/>
      <c r="H13" s="5">
        <f t="shared" si="0"/>
        <v>0</v>
      </c>
      <c r="J13" s="3">
        <v>44896</v>
      </c>
      <c r="L13" s="48">
        <v>170000</v>
      </c>
      <c r="M13" s="5">
        <f>SUM(K13:L13)</f>
        <v>170000</v>
      </c>
    </row>
    <row r="14" spans="1:13">
      <c r="A14" s="3">
        <v>44900</v>
      </c>
      <c r="C14" s="12">
        <v>472.5</v>
      </c>
      <c r="H14" s="5">
        <f t="shared" si="0"/>
        <v>472.5</v>
      </c>
      <c r="M14" s="5"/>
    </row>
    <row r="15" spans="1:13">
      <c r="A15" s="3">
        <v>44924</v>
      </c>
      <c r="C15" s="12">
        <v>262.5</v>
      </c>
      <c r="H15" s="5">
        <f>SUM(B15:G15)</f>
        <v>262.5</v>
      </c>
      <c r="J15" s="3"/>
      <c r="L15" s="2"/>
      <c r="M15" s="5"/>
    </row>
    <row r="16" spans="1:13">
      <c r="A16" s="3">
        <v>44925</v>
      </c>
      <c r="B16" s="5">
        <v>9.5</v>
      </c>
      <c r="C16" s="12"/>
      <c r="H16" s="5">
        <f t="shared" si="0"/>
        <v>9.5</v>
      </c>
      <c r="M16" s="5"/>
    </row>
    <row r="17" spans="1:13">
      <c r="H17" s="5">
        <f t="shared" si="0"/>
        <v>0</v>
      </c>
      <c r="J17" s="3">
        <v>44931</v>
      </c>
      <c r="L17" s="2">
        <v>275</v>
      </c>
      <c r="M17" s="5">
        <f>SUM(K17:L17)</f>
        <v>275</v>
      </c>
    </row>
    <row r="18" spans="1:13">
      <c r="A18" s="3">
        <v>44957</v>
      </c>
      <c r="B18" s="5">
        <v>6.05</v>
      </c>
      <c r="H18" s="5">
        <f t="shared" si="0"/>
        <v>6.05</v>
      </c>
      <c r="J18" s="3"/>
      <c r="M18" s="5"/>
    </row>
    <row r="19" spans="1:13">
      <c r="A19" s="3">
        <v>44977</v>
      </c>
      <c r="C19" s="12">
        <v>682.5</v>
      </c>
      <c r="H19" s="5">
        <f t="shared" si="0"/>
        <v>682.5</v>
      </c>
      <c r="M19" s="5"/>
    </row>
    <row r="20" spans="1:13">
      <c r="A20" s="3">
        <v>44985</v>
      </c>
      <c r="B20" s="5">
        <v>5.42</v>
      </c>
      <c r="C20" s="12"/>
      <c r="E20" s="2"/>
      <c r="F20" s="2"/>
      <c r="G20" s="2"/>
      <c r="H20" s="5">
        <f>SUM(B20:G20)</f>
        <v>5.42</v>
      </c>
      <c r="I20" s="18"/>
      <c r="J20" s="3"/>
      <c r="L20" s="2"/>
      <c r="M20" s="5"/>
    </row>
    <row r="21" spans="1:13">
      <c r="A21" s="3">
        <v>45016</v>
      </c>
      <c r="B21" s="5">
        <v>7.89</v>
      </c>
      <c r="C21" s="12"/>
      <c r="E21" s="2"/>
      <c r="F21" s="2"/>
      <c r="G21" s="2"/>
      <c r="H21" s="5">
        <f>SUM(B21:G21)</f>
        <v>7.89</v>
      </c>
      <c r="I21" s="18"/>
      <c r="J21" s="3"/>
      <c r="M21" s="5"/>
    </row>
    <row r="22" spans="1:13">
      <c r="A22" s="3">
        <v>45044</v>
      </c>
      <c r="B22" s="5">
        <v>7.28</v>
      </c>
      <c r="C22" s="12"/>
      <c r="E22" s="2"/>
      <c r="F22" s="2"/>
      <c r="G22" s="2"/>
      <c r="H22" s="5">
        <f t="shared" ref="H22:H23" si="1">SUM(B22:G22)</f>
        <v>7.28</v>
      </c>
      <c r="I22" s="18"/>
      <c r="J22" s="3"/>
      <c r="M22" s="5"/>
    </row>
    <row r="23" spans="1:13">
      <c r="A23" s="3">
        <v>45047</v>
      </c>
      <c r="C23" s="12">
        <v>210.9</v>
      </c>
      <c r="H23" s="5">
        <f t="shared" si="1"/>
        <v>210.9</v>
      </c>
      <c r="I23" s="18"/>
      <c r="J23" s="3"/>
      <c r="M23" s="5"/>
    </row>
    <row r="24" spans="1:13">
      <c r="A24" s="3">
        <v>45068</v>
      </c>
      <c r="G24">
        <v>2000.28</v>
      </c>
      <c r="H24" s="5">
        <f t="shared" ref="H24:H25" si="2">SUM(B24:G24)</f>
        <v>2000.28</v>
      </c>
      <c r="I24" s="18"/>
      <c r="J24" s="3">
        <v>45068</v>
      </c>
      <c r="K24" s="5">
        <v>10000</v>
      </c>
      <c r="M24" s="5">
        <f>SUM(K24:L24)</f>
        <v>10000</v>
      </c>
    </row>
    <row r="25" spans="1:13">
      <c r="A25" s="3">
        <v>45077</v>
      </c>
      <c r="B25" s="5">
        <v>5.88</v>
      </c>
      <c r="H25" s="5">
        <f t="shared" si="2"/>
        <v>5.88</v>
      </c>
      <c r="I25" s="18"/>
      <c r="J25" s="3"/>
      <c r="M25" s="5"/>
    </row>
    <row r="26" spans="1:13">
      <c r="I26" s="18"/>
      <c r="M26" s="5"/>
    </row>
    <row r="27" spans="1:13" ht="15" thickBot="1">
      <c r="B27" s="8">
        <f>SUM(B6:B26)</f>
        <v>160.82</v>
      </c>
      <c r="C27" s="14">
        <f>SUM(C6:C26)</f>
        <v>2258.4</v>
      </c>
      <c r="E27" s="15">
        <f>SUM(E6:E26)</f>
        <v>660000</v>
      </c>
      <c r="F27" s="28">
        <f>SUM(F6:F26)</f>
        <v>0</v>
      </c>
      <c r="G27" s="15">
        <f>SUM(G6:G26)</f>
        <v>2000.28</v>
      </c>
      <c r="H27" s="8">
        <f>SUM(B27:G27)</f>
        <v>664419.5</v>
      </c>
      <c r="I27" s="18"/>
      <c r="K27" s="8">
        <f>SUM(K5:K26)</f>
        <v>50000</v>
      </c>
      <c r="L27" s="15">
        <f>SUM(L5:L26)</f>
        <v>670303</v>
      </c>
      <c r="M27" s="8">
        <f>SUM(M5:M26)</f>
        <v>720303</v>
      </c>
    </row>
    <row r="28" spans="1:13" ht="15" thickTop="1">
      <c r="I28" s="18"/>
    </row>
    <row r="29" spans="1:13">
      <c r="G29" s="13"/>
      <c r="I29" s="18"/>
    </row>
    <row r="30" spans="1:13">
      <c r="B30" s="5" t="s">
        <v>41</v>
      </c>
      <c r="E30">
        <v>56020.89</v>
      </c>
    </row>
    <row r="31" spans="1:13">
      <c r="B31" s="5" t="s">
        <v>6</v>
      </c>
      <c r="E31" s="9">
        <f>H27</f>
        <v>664419.5</v>
      </c>
      <c r="F31" s="13"/>
      <c r="G31" s="5"/>
    </row>
    <row r="32" spans="1:13">
      <c r="E32">
        <f>SUM(E30:E31)</f>
        <v>720440.39</v>
      </c>
      <c r="G32" s="13"/>
    </row>
    <row r="33" spans="2:6">
      <c r="B33" s="5" t="s">
        <v>7</v>
      </c>
      <c r="E33" s="5">
        <f>M27</f>
        <v>720303</v>
      </c>
      <c r="F33" s="5"/>
    </row>
    <row r="34" spans="2:6" ht="15" thickBot="1">
      <c r="B34" s="5" t="s">
        <v>54</v>
      </c>
      <c r="E34" s="8">
        <f>E32-E33</f>
        <v>137.39000000001397</v>
      </c>
      <c r="F34" s="13"/>
    </row>
    <row r="35" spans="2:6" ht="15" thickTop="1"/>
  </sheetData>
  <printOptions gridLines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&amp;C&amp;14ANZ - 695549  &amp;12#681 07</oddHeader>
  </headerFooter>
  <rowBreaks count="1" manualBreakCount="1">
    <brk id="3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F2" sqref="F2"/>
    </sheetView>
  </sheetViews>
  <sheetFormatPr defaultRowHeight="14.6"/>
  <cols>
    <col min="1" max="1" width="12.53515625" style="11" bestFit="1" customWidth="1"/>
    <col min="2" max="2" width="6.3046875" style="39" customWidth="1"/>
    <col min="3" max="3" width="11.3046875" style="40" customWidth="1"/>
    <col min="4" max="4" width="10.53515625" style="39" customWidth="1"/>
    <col min="5" max="5" width="10.84375" style="39" customWidth="1"/>
    <col min="6" max="7" width="14.3046875" style="39" customWidth="1"/>
    <col min="8" max="8" width="12.3046875" style="39" customWidth="1"/>
    <col min="9" max="9" width="11" customWidth="1"/>
    <col min="10" max="10" width="1.3046875" style="18" customWidth="1"/>
    <col min="11" max="11" width="12.53515625" bestFit="1" customWidth="1"/>
    <col min="12" max="12" width="10.23046875" style="39" customWidth="1"/>
    <col min="13" max="13" width="10.84375" style="39" customWidth="1"/>
    <col min="14" max="14" width="8.53515625" style="39" customWidth="1"/>
    <col min="15" max="15" width="8.15234375" style="39" customWidth="1"/>
    <col min="16" max="16" width="12.3046875" style="39" customWidth="1"/>
    <col min="17" max="17" width="9.765625" style="39" customWidth="1"/>
    <col min="18" max="18" width="13.3046875" style="39" customWidth="1"/>
  </cols>
  <sheetData>
    <row r="1" spans="1:18" s="1" customFormat="1">
      <c r="A1" s="27" t="s">
        <v>0</v>
      </c>
      <c r="B1" s="35"/>
      <c r="C1" s="36"/>
      <c r="D1" s="35"/>
      <c r="E1" s="35"/>
      <c r="F1" s="35"/>
      <c r="G1" s="35"/>
      <c r="H1" s="35"/>
      <c r="J1" s="16"/>
      <c r="K1" s="25" t="s">
        <v>1</v>
      </c>
      <c r="L1" s="45"/>
      <c r="M1" s="35"/>
      <c r="N1" s="35"/>
      <c r="O1" s="35"/>
      <c r="P1" s="35"/>
      <c r="Q1" s="35"/>
      <c r="R1" s="35"/>
    </row>
    <row r="2" spans="1:18" s="31" customFormat="1" ht="12.9">
      <c r="A2" s="30"/>
      <c r="B2" s="37" t="s">
        <v>34</v>
      </c>
      <c r="C2" s="37" t="s">
        <v>31</v>
      </c>
      <c r="D2" s="37" t="s">
        <v>62</v>
      </c>
      <c r="E2" s="37" t="s">
        <v>63</v>
      </c>
      <c r="F2" s="37" t="s">
        <v>40</v>
      </c>
      <c r="G2" s="37"/>
      <c r="H2" s="37" t="s">
        <v>28</v>
      </c>
      <c r="J2" s="32"/>
      <c r="K2" s="33"/>
      <c r="L2" s="46"/>
      <c r="M2" s="37" t="s">
        <v>63</v>
      </c>
      <c r="N2" s="37" t="s">
        <v>35</v>
      </c>
      <c r="O2" s="37" t="s">
        <v>35</v>
      </c>
      <c r="P2" s="37" t="s">
        <v>46</v>
      </c>
      <c r="Q2" s="37" t="s">
        <v>36</v>
      </c>
      <c r="R2" s="37"/>
    </row>
    <row r="3" spans="1:18" s="7" customFormat="1">
      <c r="A3" s="10"/>
      <c r="B3" s="38" t="s">
        <v>13</v>
      </c>
      <c r="C3" s="38" t="s">
        <v>22</v>
      </c>
      <c r="D3" s="38"/>
      <c r="E3" s="38"/>
      <c r="F3" s="38" t="s">
        <v>44</v>
      </c>
      <c r="G3" s="38" t="s">
        <v>48</v>
      </c>
      <c r="H3" s="38" t="s">
        <v>8</v>
      </c>
      <c r="I3" s="7" t="s">
        <v>11</v>
      </c>
      <c r="J3" s="17"/>
      <c r="L3" s="38" t="s">
        <v>42</v>
      </c>
      <c r="M3" s="38" t="s">
        <v>23</v>
      </c>
      <c r="N3" s="38" t="s">
        <v>24</v>
      </c>
      <c r="O3" s="38" t="s">
        <v>25</v>
      </c>
      <c r="P3" s="38" t="s">
        <v>47</v>
      </c>
      <c r="Q3" s="38" t="s">
        <v>26</v>
      </c>
      <c r="R3" s="38" t="s">
        <v>5</v>
      </c>
    </row>
    <row r="4" spans="1:18">
      <c r="A4" s="10"/>
      <c r="B4" s="38" t="s">
        <v>12</v>
      </c>
      <c r="C4" s="38" t="s">
        <v>9</v>
      </c>
      <c r="D4" s="38" t="s">
        <v>52</v>
      </c>
      <c r="E4" s="38" t="s">
        <v>23</v>
      </c>
      <c r="F4" s="38" t="s">
        <v>43</v>
      </c>
      <c r="G4" s="38" t="s">
        <v>49</v>
      </c>
      <c r="H4" s="38"/>
      <c r="K4" s="7"/>
      <c r="L4" s="38"/>
      <c r="M4" s="38"/>
      <c r="N4" s="38"/>
      <c r="O4" s="38"/>
      <c r="P4" s="38"/>
      <c r="Q4" s="38"/>
      <c r="R4" s="38"/>
    </row>
    <row r="5" spans="1:18">
      <c r="A5" s="3">
        <v>44747</v>
      </c>
      <c r="C5" s="40">
        <v>297</v>
      </c>
      <c r="I5" s="39">
        <f>SUM(B5:H5)</f>
        <v>297</v>
      </c>
    </row>
    <row r="6" spans="1:18">
      <c r="A6" s="3"/>
      <c r="K6" s="3">
        <v>44749</v>
      </c>
      <c r="L6" s="39">
        <v>56</v>
      </c>
      <c r="R6" s="39">
        <f>SUM(L6:Q6)</f>
        <v>56</v>
      </c>
    </row>
    <row r="7" spans="1:18">
      <c r="A7" s="26">
        <v>44771</v>
      </c>
      <c r="B7" s="39">
        <v>0.9</v>
      </c>
      <c r="I7" s="5">
        <f>SUM(B7:H7)</f>
        <v>0.9</v>
      </c>
      <c r="K7" s="3"/>
      <c r="R7" s="39" t="s">
        <v>21</v>
      </c>
    </row>
    <row r="8" spans="1:18">
      <c r="A8" s="26">
        <v>44783</v>
      </c>
      <c r="E8" s="39">
        <v>281</v>
      </c>
      <c r="I8" s="5">
        <f t="shared" ref="I8:I16" si="0">SUM(B8:H8)</f>
        <v>281</v>
      </c>
    </row>
    <row r="9" spans="1:18">
      <c r="A9" s="26">
        <v>44784</v>
      </c>
      <c r="F9" s="39">
        <v>100</v>
      </c>
      <c r="H9" s="47" t="s">
        <v>45</v>
      </c>
      <c r="I9" s="5">
        <f>SUM(B9:H9)</f>
        <v>100</v>
      </c>
    </row>
    <row r="10" spans="1:18">
      <c r="A10" s="26">
        <v>44798</v>
      </c>
      <c r="F10" s="39">
        <v>134.25</v>
      </c>
      <c r="I10" s="5">
        <f>SUM(B10:H10)</f>
        <v>134.25</v>
      </c>
    </row>
    <row r="11" spans="1:18">
      <c r="A11" s="26">
        <v>44439</v>
      </c>
      <c r="B11" s="39">
        <v>2.34</v>
      </c>
      <c r="I11" s="5">
        <f t="shared" si="0"/>
        <v>2.34</v>
      </c>
    </row>
    <row r="12" spans="1:18">
      <c r="A12" s="26">
        <v>44833</v>
      </c>
      <c r="D12" s="39">
        <v>303.24</v>
      </c>
      <c r="E12" s="39" t="s">
        <v>51</v>
      </c>
      <c r="I12" s="5">
        <f t="shared" si="0"/>
        <v>303.24</v>
      </c>
    </row>
    <row r="13" spans="1:18">
      <c r="A13" s="26">
        <v>44834</v>
      </c>
      <c r="B13" s="39">
        <v>3.32</v>
      </c>
      <c r="I13" s="5">
        <f t="shared" si="0"/>
        <v>3.32</v>
      </c>
    </row>
    <row r="14" spans="1:18">
      <c r="A14" s="26">
        <v>44844</v>
      </c>
      <c r="E14" s="39">
        <v>775</v>
      </c>
      <c r="I14" s="5">
        <f t="shared" si="0"/>
        <v>775</v>
      </c>
    </row>
    <row r="15" spans="1:18">
      <c r="A15" s="26"/>
      <c r="I15" s="5"/>
      <c r="K15" s="3">
        <v>44854</v>
      </c>
      <c r="P15" s="39">
        <v>668</v>
      </c>
      <c r="R15" s="39">
        <f>SUM(L15:Q15)</f>
        <v>668</v>
      </c>
    </row>
    <row r="16" spans="1:18">
      <c r="A16" s="26">
        <v>44865</v>
      </c>
      <c r="B16" s="39">
        <v>5.18</v>
      </c>
      <c r="I16" s="5">
        <f t="shared" si="0"/>
        <v>5.18</v>
      </c>
    </row>
    <row r="17" spans="1:18">
      <c r="A17" s="26">
        <v>44872</v>
      </c>
      <c r="H17" s="39">
        <v>500000</v>
      </c>
      <c r="I17" s="5">
        <f>SUM(B17:H17)</f>
        <v>500000</v>
      </c>
      <c r="K17" s="3"/>
    </row>
    <row r="18" spans="1:18">
      <c r="A18" s="26"/>
      <c r="I18" s="5"/>
      <c r="K18" s="3">
        <v>44874</v>
      </c>
      <c r="M18" s="39">
        <v>500000</v>
      </c>
      <c r="R18" s="39">
        <f>SUM(M18:Q18)</f>
        <v>500000</v>
      </c>
    </row>
    <row r="19" spans="1:18">
      <c r="A19" s="26">
        <v>44875</v>
      </c>
      <c r="E19" s="39">
        <v>322</v>
      </c>
      <c r="I19" s="5">
        <f>SUM(B19:H19)</f>
        <v>322</v>
      </c>
    </row>
    <row r="20" spans="1:18">
      <c r="A20" s="26">
        <v>44895</v>
      </c>
      <c r="B20" s="39">
        <v>47.01</v>
      </c>
      <c r="I20" s="5">
        <f>SUM(B20:H20)</f>
        <v>47.01</v>
      </c>
      <c r="K20" s="3"/>
    </row>
    <row r="21" spans="1:18">
      <c r="A21" s="26"/>
      <c r="I21" s="5"/>
      <c r="K21" s="3">
        <v>44914</v>
      </c>
      <c r="N21" s="39">
        <v>264</v>
      </c>
      <c r="R21" s="39">
        <f>SUM(L21:Q21)</f>
        <v>264</v>
      </c>
    </row>
    <row r="22" spans="1:18">
      <c r="A22" s="26">
        <v>44925</v>
      </c>
      <c r="B22" s="39">
        <v>6.81</v>
      </c>
      <c r="I22" s="5">
        <f>SUM(B22:H22)</f>
        <v>6.81</v>
      </c>
      <c r="K22" s="3"/>
    </row>
    <row r="23" spans="1:18">
      <c r="A23" s="26">
        <v>44931</v>
      </c>
      <c r="H23" s="39">
        <v>275</v>
      </c>
      <c r="I23" s="5">
        <f>SUM(B23:H23)</f>
        <v>275</v>
      </c>
      <c r="K23" s="3">
        <v>44931</v>
      </c>
      <c r="O23" s="39">
        <v>275</v>
      </c>
      <c r="R23" s="39">
        <f>SUM(L23:Q23)</f>
        <v>275</v>
      </c>
    </row>
    <row r="24" spans="1:18">
      <c r="A24" s="26">
        <v>44936</v>
      </c>
      <c r="E24" s="39">
        <v>2689</v>
      </c>
      <c r="I24" s="5">
        <f>SUM(B24:H24)</f>
        <v>2689</v>
      </c>
      <c r="K24" s="3"/>
    </row>
    <row r="25" spans="1:18">
      <c r="A25" s="26">
        <v>44942</v>
      </c>
      <c r="G25" s="39">
        <v>3252.97</v>
      </c>
      <c r="I25" s="5">
        <f>SUM(C25:H25)</f>
        <v>3252.97</v>
      </c>
      <c r="K25" s="3"/>
    </row>
    <row r="26" spans="1:18">
      <c r="A26" s="26">
        <v>44945</v>
      </c>
      <c r="C26" s="40">
        <v>433.14</v>
      </c>
      <c r="I26" s="5">
        <f>SUM(C26:H26)</f>
        <v>433.14</v>
      </c>
      <c r="K26" s="3"/>
    </row>
    <row r="27" spans="1:18">
      <c r="A27" s="26" t="s">
        <v>50</v>
      </c>
      <c r="F27" s="39">
        <v>562.5</v>
      </c>
      <c r="I27" s="5">
        <f t="shared" ref="I27:I38" si="1">SUM(B27:H27)</f>
        <v>562.5</v>
      </c>
      <c r="K27" s="3">
        <v>44953</v>
      </c>
      <c r="P27" s="39">
        <v>668</v>
      </c>
      <c r="R27" s="39">
        <f>SUM(L27:Q27)</f>
        <v>668</v>
      </c>
    </row>
    <row r="28" spans="1:18">
      <c r="A28" s="26">
        <v>44957</v>
      </c>
      <c r="B28" s="39">
        <v>13.8</v>
      </c>
      <c r="I28" s="5">
        <f t="shared" si="1"/>
        <v>13.8</v>
      </c>
      <c r="K28" s="3"/>
    </row>
    <row r="29" spans="1:18">
      <c r="A29" s="26">
        <v>44985</v>
      </c>
      <c r="B29" s="39">
        <v>16.45</v>
      </c>
      <c r="I29" s="5">
        <f t="shared" si="1"/>
        <v>16.45</v>
      </c>
      <c r="K29" s="3"/>
    </row>
    <row r="30" spans="1:18">
      <c r="A30" s="26">
        <v>45007</v>
      </c>
      <c r="D30" s="39">
        <v>261.7</v>
      </c>
      <c r="E30" s="39" t="s">
        <v>51</v>
      </c>
      <c r="I30" s="5">
        <f t="shared" si="1"/>
        <v>261.7</v>
      </c>
      <c r="K30" s="3"/>
    </row>
    <row r="31" spans="1:18">
      <c r="A31" s="26">
        <v>45008</v>
      </c>
      <c r="D31" s="39">
        <v>48.78</v>
      </c>
      <c r="E31" s="39" t="s">
        <v>53</v>
      </c>
      <c r="I31" s="5">
        <f t="shared" si="1"/>
        <v>48.78</v>
      </c>
      <c r="K31" s="3"/>
    </row>
    <row r="32" spans="1:18">
      <c r="A32" s="26">
        <v>45016</v>
      </c>
      <c r="B32" s="39">
        <v>19.510000000000002</v>
      </c>
      <c r="I32" s="5">
        <f t="shared" si="1"/>
        <v>19.510000000000002</v>
      </c>
      <c r="K32" s="3"/>
    </row>
    <row r="33" spans="1:18">
      <c r="A33" s="26">
        <v>45027</v>
      </c>
      <c r="E33" s="39">
        <v>2584</v>
      </c>
      <c r="I33" s="5">
        <f t="shared" si="1"/>
        <v>2584</v>
      </c>
      <c r="K33" s="3"/>
    </row>
    <row r="34" spans="1:18">
      <c r="A34" s="26">
        <v>45030</v>
      </c>
      <c r="C34" s="40">
        <v>415.8</v>
      </c>
      <c r="I34" s="5">
        <f t="shared" si="1"/>
        <v>415.8</v>
      </c>
      <c r="K34" s="3"/>
    </row>
    <row r="35" spans="1:18">
      <c r="A35" s="26">
        <v>45044</v>
      </c>
      <c r="B35" s="39">
        <v>22.09</v>
      </c>
      <c r="I35" s="5">
        <f t="shared" si="1"/>
        <v>22.09</v>
      </c>
      <c r="K35" s="3"/>
    </row>
    <row r="36" spans="1:18">
      <c r="A36" s="26">
        <v>45056</v>
      </c>
      <c r="E36" s="39">
        <v>46</v>
      </c>
      <c r="I36" s="5">
        <f t="shared" si="1"/>
        <v>46</v>
      </c>
      <c r="K36" s="3"/>
    </row>
    <row r="37" spans="1:18">
      <c r="A37" s="26">
        <v>45077</v>
      </c>
      <c r="B37" s="39">
        <v>29.68</v>
      </c>
      <c r="I37" s="5">
        <f t="shared" si="1"/>
        <v>29.68</v>
      </c>
      <c r="K37" s="3"/>
    </row>
    <row r="38" spans="1:18">
      <c r="A38" s="26">
        <v>45107</v>
      </c>
      <c r="B38" s="39">
        <v>29.6</v>
      </c>
      <c r="I38" s="5">
        <f t="shared" si="1"/>
        <v>29.6</v>
      </c>
      <c r="K38" s="3"/>
    </row>
    <row r="39" spans="1:18">
      <c r="A39" s="26"/>
      <c r="I39" s="5"/>
      <c r="K39" s="3"/>
    </row>
    <row r="40" spans="1:18" ht="15" thickBot="1">
      <c r="B40" s="41">
        <f>SUM(B7:B39)</f>
        <v>196.69</v>
      </c>
      <c r="C40" s="42">
        <f>SUM(C5:C39)</f>
        <v>1145.94</v>
      </c>
      <c r="D40" s="41">
        <f>SUM(D7:D39)</f>
        <v>613.72</v>
      </c>
      <c r="E40" s="41">
        <f>SUM(E7:E39)</f>
        <v>6697</v>
      </c>
      <c r="F40" s="41">
        <f>SUM(F7:F39)</f>
        <v>796.75</v>
      </c>
      <c r="G40" s="41">
        <f>SUM(G5:G39)</f>
        <v>3252.97</v>
      </c>
      <c r="H40" s="41">
        <f>SUM(H7:H39)</f>
        <v>500275</v>
      </c>
      <c r="I40" s="8">
        <f>SUM(I5:I39)</f>
        <v>512978.07</v>
      </c>
      <c r="L40" s="41">
        <f t="shared" ref="L40:R40" si="2">SUM(L5:L39)</f>
        <v>56</v>
      </c>
      <c r="M40" s="41">
        <f t="shared" si="2"/>
        <v>500000</v>
      </c>
      <c r="N40" s="41">
        <f t="shared" si="2"/>
        <v>264</v>
      </c>
      <c r="O40" s="41">
        <f t="shared" si="2"/>
        <v>275</v>
      </c>
      <c r="P40" s="41">
        <f t="shared" si="2"/>
        <v>1336</v>
      </c>
      <c r="Q40" s="41">
        <f t="shared" si="2"/>
        <v>0</v>
      </c>
      <c r="R40" s="41">
        <f t="shared" si="2"/>
        <v>501931</v>
      </c>
    </row>
    <row r="41" spans="1:18" ht="15" thickTop="1"/>
    <row r="42" spans="1:18">
      <c r="H42" s="43"/>
    </row>
    <row r="43" spans="1:18">
      <c r="B43" s="39" t="s">
        <v>41</v>
      </c>
      <c r="E43" s="39">
        <v>2990.44</v>
      </c>
    </row>
    <row r="44" spans="1:18">
      <c r="B44" s="39" t="s">
        <v>6</v>
      </c>
      <c r="E44" s="44">
        <f>I40</f>
        <v>512978.07</v>
      </c>
      <c r="F44" s="43"/>
      <c r="G44" s="43"/>
    </row>
    <row r="45" spans="1:18">
      <c r="E45" s="39">
        <f>SUM(E43:E44)</f>
        <v>515968.51</v>
      </c>
      <c r="H45" s="43"/>
    </row>
    <row r="46" spans="1:18">
      <c r="B46" s="39" t="s">
        <v>7</v>
      </c>
      <c r="E46" s="39">
        <f>R40</f>
        <v>501931</v>
      </c>
    </row>
    <row r="47" spans="1:18" ht="15" thickBot="1">
      <c r="B47" s="39" t="s">
        <v>54</v>
      </c>
      <c r="E47" s="41">
        <f>E45-E46</f>
        <v>14037.510000000009</v>
      </c>
      <c r="F47" s="43"/>
      <c r="G47" s="43"/>
    </row>
    <row r="48" spans="1:18" ht="15" thickTop="1"/>
  </sheetData>
  <printOptions gridLines="1"/>
  <pageMargins left="0.25" right="0.25" top="0.75" bottom="0.75" header="0.3" footer="0.3"/>
  <pageSetup orientation="portrait" r:id="rId1"/>
  <headerFooter>
    <oddHeader>&amp;C&amp;"-,Bold"&amp;14Macquarie CMA #120540000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B26" sqref="B26"/>
    </sheetView>
  </sheetViews>
  <sheetFormatPr defaultRowHeight="15.9"/>
  <cols>
    <col min="1" max="1" width="10.07421875" style="50" bestFit="1" customWidth="1"/>
    <col min="2" max="2" width="13.61328125" style="56" customWidth="1"/>
    <col min="3" max="3" width="11.921875" style="56" customWidth="1"/>
    <col min="4" max="4" width="13" style="56" customWidth="1"/>
    <col min="5" max="5" width="13.07421875" style="52" customWidth="1"/>
    <col min="6" max="6" width="9.23046875" style="52"/>
    <col min="7" max="16384" width="9.23046875" style="50"/>
  </cols>
  <sheetData>
    <row r="2" spans="1:6" s="49" customFormat="1">
      <c r="B2" s="55" t="s">
        <v>55</v>
      </c>
      <c r="C2" s="55" t="s">
        <v>56</v>
      </c>
      <c r="D2" s="55" t="s">
        <v>57</v>
      </c>
      <c r="E2" s="51" t="s">
        <v>59</v>
      </c>
      <c r="F2" s="51"/>
    </row>
    <row r="3" spans="1:6" s="49" customFormat="1">
      <c r="B3" s="55"/>
      <c r="C3" s="55"/>
      <c r="D3" s="55" t="s">
        <v>58</v>
      </c>
      <c r="E3" s="51"/>
      <c r="F3" s="51"/>
    </row>
    <row r="5" spans="1:6" ht="16.3" thickBot="1">
      <c r="A5" s="53">
        <v>44902</v>
      </c>
      <c r="B5" s="56">
        <v>170000</v>
      </c>
      <c r="C5" s="57">
        <v>3014.92</v>
      </c>
      <c r="D5" s="56">
        <f>B5+C5</f>
        <v>173014.92</v>
      </c>
      <c r="E5" s="54">
        <v>45082</v>
      </c>
    </row>
    <row r="6" spans="1:6" ht="16.3" thickTop="1">
      <c r="A6" s="58"/>
      <c r="B6" s="59"/>
      <c r="C6" s="59"/>
      <c r="D6" s="59"/>
      <c r="E6" s="60"/>
    </row>
    <row r="8" spans="1:6">
      <c r="A8" s="53">
        <v>45082</v>
      </c>
      <c r="B8" s="56">
        <f>D5</f>
        <v>173014.92</v>
      </c>
      <c r="C8" s="56">
        <v>1896.17</v>
      </c>
      <c r="D8" s="56">
        <f>B8+C8</f>
        <v>174911.09000000003</v>
      </c>
      <c r="E8" s="54">
        <v>45173</v>
      </c>
    </row>
    <row r="9" spans="1:6">
      <c r="A9" s="53">
        <v>45173</v>
      </c>
      <c r="B9" s="56">
        <f>D8</f>
        <v>174911.09000000003</v>
      </c>
      <c r="E9" s="54">
        <v>45264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&amp;C&amp;"-,Bold"&amp;12MacQuarie Term Deposit A/c:  254058852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ANZ-65522</vt:lpstr>
      <vt:lpstr>ANZ-65549</vt:lpstr>
      <vt:lpstr>MacQ-120540000</vt:lpstr>
      <vt:lpstr>MacQ TermDep</vt:lpstr>
      <vt:lpstr>'ANZ-65522'!Print_Area</vt:lpstr>
      <vt:lpstr>'ANZ-65549'!Print_Area</vt:lpstr>
      <vt:lpstr>'MacQ TermDep'!Print_Area</vt:lpstr>
      <vt:lpstr>'MacQ-120540000'!Print_Area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cherie</dc:creator>
  <cp:lastModifiedBy>cherie deacon</cp:lastModifiedBy>
  <cp:lastPrinted>2023-12-03T02:28:00Z</cp:lastPrinted>
  <dcterms:created xsi:type="dcterms:W3CDTF">2021-06-07T06:09:01Z</dcterms:created>
  <dcterms:modified xsi:type="dcterms:W3CDTF">2023-12-03T03:00:45Z</dcterms:modified>
</cp:coreProperties>
</file>