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nacleaccountinggroup.sharepoint.com/sites/suitefiles/Shared Documents/Clients/DONNA CHEN SUPERANNUATION FUND/2023/Compliance/Year End/Working Papers/"/>
    </mc:Choice>
  </mc:AlternateContent>
  <xr:revisionPtr revIDLastSave="340" documentId="11_977749BC97555FF326FABD6733A6BCAC56524ED5" xr6:coauthVersionLast="47" xr6:coauthVersionMax="47" xr10:uidLastSave="{1E80E34F-3522-4831-ADA5-310D6881B868}"/>
  <bookViews>
    <workbookView xWindow="-120" yWindow="-120" windowWidth="29040" windowHeight="15720" tabRatio="491" activeTab="5" xr2:uid="{00000000-000D-0000-FFFF-FFFF00000000}"/>
  </bookViews>
  <sheets>
    <sheet name="Q&amp;A" sheetId="1" r:id="rId1"/>
    <sheet name="Investment" sheetId="4" r:id="rId2"/>
    <sheet name="Sundry Creditors" sheetId="6" r:id="rId3"/>
    <sheet name="Bank" sheetId="5" r:id="rId4"/>
    <sheet name="Investment Income" sheetId="2" r:id="rId5"/>
    <sheet name="Realised Capital Gain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B7" i="4"/>
  <c r="Q10" i="2"/>
  <c r="B10" i="2"/>
  <c r="B12" i="2"/>
  <c r="B14" i="2"/>
  <c r="L10" i="2"/>
  <c r="G4" i="3"/>
  <c r="G2" i="3"/>
  <c r="H16" i="3"/>
  <c r="I14" i="3"/>
  <c r="H14" i="3"/>
  <c r="D11" i="3"/>
  <c r="E6" i="3"/>
  <c r="D6" i="3"/>
  <c r="E2" i="3"/>
  <c r="D2" i="3"/>
  <c r="I10" i="2" l="1"/>
  <c r="H10" i="2"/>
  <c r="O10" i="2"/>
  <c r="K10" i="2"/>
  <c r="J10" i="2"/>
  <c r="G10" i="2"/>
  <c r="E10" i="2"/>
  <c r="D10" i="2"/>
  <c r="C10" i="2"/>
</calcChain>
</file>

<file path=xl/sharedStrings.xml><?xml version="1.0" encoding="utf-8"?>
<sst xmlns="http://schemas.openxmlformats.org/spreadsheetml/2006/main" count="52" uniqueCount="48">
  <si>
    <t>Now Infinity (ANZ V2 Cash)</t>
  </si>
  <si>
    <t>Query</t>
  </si>
  <si>
    <t>Please advise what is this withdraw for?</t>
  </si>
  <si>
    <t>As per First Samuel Report</t>
  </si>
  <si>
    <t>Income</t>
  </si>
  <si>
    <t>Total</t>
  </si>
  <si>
    <t>Domestic Income Components</t>
  </si>
  <si>
    <t>Interest</t>
  </si>
  <si>
    <t>Other Income</t>
  </si>
  <si>
    <t>Gross Franked Div</t>
  </si>
  <si>
    <t>Imputation Credit</t>
  </si>
  <si>
    <t>Unfranked Div</t>
  </si>
  <si>
    <t>Tax Free</t>
  </si>
  <si>
    <t>Tax Deferred</t>
  </si>
  <si>
    <t>Return of Capital</t>
  </si>
  <si>
    <t>Conduit Foreign Income</t>
  </si>
  <si>
    <t>Discount Capital Gain</t>
  </si>
  <si>
    <t>Discount Capital Gain - TAP</t>
  </si>
  <si>
    <t>Non-Disc Capital Gain</t>
  </si>
  <si>
    <t>AMIT Cost Base(Increase)/Decrease</t>
  </si>
  <si>
    <t>AMIT CGT Gross Up</t>
  </si>
  <si>
    <t>Foreign Income Components</t>
  </si>
  <si>
    <t>Gross Foreign Div</t>
  </si>
  <si>
    <t>Foreign Withholding Tax</t>
  </si>
  <si>
    <t>Dividend Foreign Tax Credit</t>
  </si>
  <si>
    <t>INCOME</t>
  </si>
  <si>
    <t>Per First Samuel Report</t>
  </si>
  <si>
    <t>Capital Gain</t>
  </si>
  <si>
    <t>Capital Loss</t>
  </si>
  <si>
    <t>Per BGL 360</t>
  </si>
  <si>
    <t>Variance</t>
  </si>
  <si>
    <t xml:space="preserve"> - Mirvac Group</t>
  </si>
  <si>
    <t xml:space="preserve"> - Stockland</t>
  </si>
  <si>
    <t>Centuria</t>
  </si>
  <si>
    <t>BGL</t>
  </si>
  <si>
    <t>Centuria Office REIT</t>
  </si>
  <si>
    <t>GDI Property</t>
  </si>
  <si>
    <t>Macquarie</t>
  </si>
  <si>
    <t>Mirvac Group</t>
  </si>
  <si>
    <t>Diff</t>
  </si>
  <si>
    <t>First Samuel</t>
  </si>
  <si>
    <t>IN BGL</t>
  </si>
  <si>
    <t xml:space="preserve">Foreign Withholding Tax </t>
  </si>
  <si>
    <t>Cash &amp; Equivalents</t>
  </si>
  <si>
    <t>Other Investments</t>
  </si>
  <si>
    <t>Ties to BGL</t>
  </si>
  <si>
    <t>Distribution Receivable</t>
  </si>
  <si>
    <t>Notes - Minor variance, so disregard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</si>
</sst>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4" fontId="4" fillId="0" borderId="0" xfId="1" applyFont="1"/>
    <xf numFmtId="44" fontId="0" fillId="0" borderId="0" xfId="0" applyNumberFormat="1"/>
    <xf numFmtId="0" fontId="5" fillId="0" borderId="0" xfId="0" applyFont="1"/>
    <xf numFmtId="44" fontId="2" fillId="0" borderId="0" xfId="1" applyFont="1" applyAlignment="1">
      <alignment horizontal="center"/>
    </xf>
    <xf numFmtId="0" fontId="0" fillId="0" borderId="1" xfId="0" applyBorder="1"/>
    <xf numFmtId="0" fontId="0" fillId="0" borderId="2" xfId="0" applyBorder="1"/>
    <xf numFmtId="44" fontId="2" fillId="0" borderId="3" xfId="1" applyFont="1" applyBorder="1" applyAlignment="1">
      <alignment horizontal="center"/>
    </xf>
    <xf numFmtId="0" fontId="0" fillId="0" borderId="4" xfId="0" applyBorder="1"/>
    <xf numFmtId="44" fontId="2" fillId="0" borderId="5" xfId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44" fontId="2" fillId="0" borderId="8" xfId="1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/>
    <xf numFmtId="44" fontId="0" fillId="0" borderId="13" xfId="1" applyFont="1" applyBorder="1"/>
    <xf numFmtId="44" fontId="0" fillId="0" borderId="15" xfId="1" applyFont="1" applyBorder="1"/>
    <xf numFmtId="44" fontId="0" fillId="0" borderId="16" xfId="1" applyFont="1" applyBorder="1"/>
    <xf numFmtId="0" fontId="6" fillId="0" borderId="0" xfId="0" applyFont="1"/>
    <xf numFmtId="44" fontId="4" fillId="0" borderId="0" xfId="1" applyFont="1" applyAlignment="1">
      <alignment horizontal="center"/>
    </xf>
    <xf numFmtId="0" fontId="4" fillId="4" borderId="0" xfId="0" applyFont="1" applyFill="1"/>
    <xf numFmtId="0" fontId="0" fillId="4" borderId="0" xfId="0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44" fontId="0" fillId="0" borderId="11" xfId="0" applyNumberFormat="1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44" fontId="2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44" fontId="2" fillId="0" borderId="17" xfId="1" applyFont="1" applyBorder="1" applyAlignment="1">
      <alignment horizontal="center"/>
    </xf>
    <xf numFmtId="0" fontId="5" fillId="0" borderId="17" xfId="0" applyFont="1" applyBorder="1"/>
    <xf numFmtId="0" fontId="3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4" fontId="0" fillId="0" borderId="18" xfId="1" applyFont="1" applyBorder="1"/>
    <xf numFmtId="44" fontId="0" fillId="0" borderId="19" xfId="1" applyFont="1" applyBorder="1"/>
    <xf numFmtId="44" fontId="2" fillId="0" borderId="2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27665</xdr:colOff>
      <xdr:row>29</xdr:row>
      <xdr:rowOff>123190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5A2F6A-988C-6CEA-EC4C-C7AB79CD3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7276190" cy="5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171450</xdr:rowOff>
    </xdr:from>
    <xdr:to>
      <xdr:col>12</xdr:col>
      <xdr:colOff>580083</xdr:colOff>
      <xdr:row>21</xdr:row>
      <xdr:rowOff>56664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03A7F9-18B4-EA43-DE67-42F47A758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71450"/>
          <a:ext cx="7533333" cy="38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142874</xdr:rowOff>
    </xdr:from>
    <xdr:to>
      <xdr:col>13</xdr:col>
      <xdr:colOff>129</xdr:colOff>
      <xdr:row>15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53B1DC-3074-E6A8-F261-E870C2EE1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33374"/>
          <a:ext cx="7743954" cy="265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"/>
  <sheetViews>
    <sheetView workbookViewId="0">
      <selection activeCell="J14" sqref="J14"/>
    </sheetView>
  </sheetViews>
  <sheetFormatPr defaultRowHeight="15" x14ac:dyDescent="0.25"/>
  <cols>
    <col min="2" max="2" width="9.7109375" bestFit="1" customWidth="1"/>
    <col min="3" max="3" width="25.28515625" bestFit="1" customWidth="1"/>
    <col min="4" max="4" width="9.140625" style="2"/>
    <col min="5" max="5" width="37.140625" bestFit="1" customWidth="1"/>
  </cols>
  <sheetData>
    <row r="1" spans="2:5" x14ac:dyDescent="0.25">
      <c r="E1" s="3" t="s">
        <v>1</v>
      </c>
    </row>
    <row r="2" spans="2:5" x14ac:dyDescent="0.25">
      <c r="B2" s="1">
        <v>44806</v>
      </c>
      <c r="C2" t="s">
        <v>0</v>
      </c>
      <c r="D2" s="2">
        <v>-803.35</v>
      </c>
      <c r="E2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17174-B991-43BB-B6F1-B9E8C2142120}">
  <dimension ref="A2:C9"/>
  <sheetViews>
    <sheetView workbookViewId="0">
      <selection activeCell="E27" sqref="E27"/>
    </sheetView>
  </sheetViews>
  <sheetFormatPr defaultRowHeight="15" x14ac:dyDescent="0.25"/>
  <cols>
    <col min="1" max="1" width="23.140625" customWidth="1"/>
    <col min="2" max="2" width="28.85546875" bestFit="1" customWidth="1"/>
    <col min="3" max="3" width="10.7109375" bestFit="1" customWidth="1"/>
  </cols>
  <sheetData>
    <row r="2" spans="1:3" ht="17.25" x14ac:dyDescent="0.3">
      <c r="B2" s="31" t="s">
        <v>3</v>
      </c>
    </row>
    <row r="4" spans="1:3" x14ac:dyDescent="0.25">
      <c r="A4" s="34" t="s">
        <v>5</v>
      </c>
      <c r="B4" s="11">
        <v>869373.33</v>
      </c>
    </row>
    <row r="5" spans="1:3" x14ac:dyDescent="0.25">
      <c r="A5" s="34"/>
    </row>
    <row r="6" spans="1:3" x14ac:dyDescent="0.25">
      <c r="A6" s="34" t="s">
        <v>43</v>
      </c>
      <c r="B6" s="11">
        <v>91776.34</v>
      </c>
    </row>
    <row r="7" spans="1:3" ht="15.75" thickBot="1" x14ac:dyDescent="0.3">
      <c r="A7" s="40" t="s">
        <v>44</v>
      </c>
      <c r="B7" s="41">
        <f>B4-B6</f>
        <v>777596.99</v>
      </c>
      <c r="C7" s="42" t="s">
        <v>45</v>
      </c>
    </row>
    <row r="8" spans="1:3" x14ac:dyDescent="0.25">
      <c r="B8" s="11"/>
    </row>
    <row r="9" spans="1:3" ht="15.75" thickBot="1" x14ac:dyDescent="0.3">
      <c r="A9" s="40" t="s">
        <v>46</v>
      </c>
      <c r="B9" s="41">
        <v>3480.4</v>
      </c>
      <c r="C9" s="4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6050-BE65-4B60-AAC7-FD1FCE19F80E}">
  <dimension ref="A1"/>
  <sheetViews>
    <sheetView workbookViewId="0">
      <selection activeCell="I30" sqref="I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587E-5272-479A-AC43-9789E8875F2D}">
  <dimension ref="B19:C19"/>
  <sheetViews>
    <sheetView workbookViewId="0">
      <selection activeCell="H23" sqref="H23"/>
    </sheetView>
  </sheetViews>
  <sheetFormatPr defaultRowHeight="15" x14ac:dyDescent="0.25"/>
  <sheetData>
    <row r="19" spans="2:3" x14ac:dyDescent="0.25">
      <c r="B19" s="10"/>
      <c r="C19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8"/>
  <sheetViews>
    <sheetView workbookViewId="0">
      <selection activeCell="C25" sqref="C25"/>
    </sheetView>
  </sheetViews>
  <sheetFormatPr defaultRowHeight="15" x14ac:dyDescent="0.25"/>
  <cols>
    <col min="1" max="1" width="10.7109375" customWidth="1"/>
    <col min="2" max="2" width="15.5703125" customWidth="1"/>
    <col min="3" max="3" width="12.85546875" bestFit="1" customWidth="1"/>
    <col min="4" max="4" width="13.42578125" bestFit="1" customWidth="1"/>
    <col min="5" max="5" width="17.140625" bestFit="1" customWidth="1"/>
    <col min="6" max="6" width="17" bestFit="1" customWidth="1"/>
    <col min="7" max="7" width="14" bestFit="1" customWidth="1"/>
    <col min="8" max="8" width="11" bestFit="1" customWidth="1"/>
    <col min="9" max="9" width="12.5703125" bestFit="1" customWidth="1"/>
    <col min="10" max="10" width="13.42578125" customWidth="1"/>
    <col min="11" max="11" width="13.7109375" customWidth="1"/>
    <col min="12" max="13" width="11" bestFit="1" customWidth="1"/>
    <col min="14" max="14" width="9" bestFit="1" customWidth="1"/>
    <col min="15" max="15" width="12.7109375" customWidth="1"/>
    <col min="16" max="16" width="11" bestFit="1" customWidth="1"/>
    <col min="17" max="17" width="13.5703125" customWidth="1"/>
    <col min="18" max="18" width="12.140625" customWidth="1"/>
    <col min="19" max="19" width="14.85546875" customWidth="1"/>
  </cols>
  <sheetData>
    <row r="2" spans="1:19" ht="17.25" x14ac:dyDescent="0.3">
      <c r="B2" s="31" t="s">
        <v>3</v>
      </c>
      <c r="C2" s="32"/>
    </row>
    <row r="3" spans="1:19" x14ac:dyDescent="0.25">
      <c r="B3" s="4"/>
    </row>
    <row r="4" spans="1:19" ht="17.25" x14ac:dyDescent="0.3">
      <c r="B4" s="33" t="s">
        <v>25</v>
      </c>
      <c r="C4" s="43" t="s">
        <v>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 t="s">
        <v>21</v>
      </c>
      <c r="R4" s="44"/>
      <c r="S4" s="44"/>
    </row>
    <row r="6" spans="1:19" s="5" customFormat="1" ht="70.5" customHeight="1" x14ac:dyDescent="0.25">
      <c r="B6" s="7" t="s">
        <v>4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7" t="s">
        <v>18</v>
      </c>
      <c r="O6" s="7" t="s">
        <v>19</v>
      </c>
      <c r="P6" s="7" t="s">
        <v>20</v>
      </c>
      <c r="Q6" s="6" t="s">
        <v>22</v>
      </c>
      <c r="R6" s="6" t="s">
        <v>23</v>
      </c>
      <c r="S6" s="6" t="s">
        <v>24</v>
      </c>
    </row>
    <row r="8" spans="1:19" s="8" customFormat="1" ht="17.25" x14ac:dyDescent="0.3">
      <c r="A8" s="30" t="s">
        <v>5</v>
      </c>
      <c r="B8" s="8">
        <v>22956.37</v>
      </c>
      <c r="C8" s="8">
        <v>5432.14</v>
      </c>
      <c r="D8" s="8">
        <v>517.48</v>
      </c>
      <c r="E8" s="8">
        <v>7810.59</v>
      </c>
      <c r="F8" s="8">
        <v>2485.85</v>
      </c>
      <c r="G8" s="8">
        <v>434.86</v>
      </c>
      <c r="H8" s="8">
        <v>168.2</v>
      </c>
      <c r="I8" s="8">
        <v>3.27</v>
      </c>
      <c r="J8" s="8">
        <v>5520.3</v>
      </c>
      <c r="K8" s="8">
        <v>1294.55</v>
      </c>
      <c r="L8" s="8">
        <v>361.7</v>
      </c>
      <c r="M8" s="8">
        <v>106.85</v>
      </c>
      <c r="N8" s="8">
        <v>1.06</v>
      </c>
      <c r="O8" s="8">
        <v>1631.69</v>
      </c>
      <c r="P8" s="8">
        <v>468.34</v>
      </c>
      <c r="Q8" s="8">
        <v>1949.37</v>
      </c>
      <c r="R8" s="8">
        <v>12.6</v>
      </c>
      <c r="S8" s="8">
        <v>258.12</v>
      </c>
    </row>
    <row r="10" spans="1:19" x14ac:dyDescent="0.25">
      <c r="B10" s="9">
        <f>SUM(C10:S10)</f>
        <v>22956.43</v>
      </c>
      <c r="C10" s="9">
        <f>C8</f>
        <v>5432.14</v>
      </c>
      <c r="D10" s="9">
        <f>D8</f>
        <v>517.48</v>
      </c>
      <c r="E10" s="9">
        <f>E8-F8</f>
        <v>5324.74</v>
      </c>
      <c r="G10" s="9">
        <f>G8</f>
        <v>434.86</v>
      </c>
      <c r="H10" s="9">
        <f>H8</f>
        <v>168.2</v>
      </c>
      <c r="I10" s="9">
        <f>I8</f>
        <v>3.27</v>
      </c>
      <c r="J10" s="9">
        <f>J8</f>
        <v>5520.3</v>
      </c>
      <c r="K10" s="9">
        <f>K8</f>
        <v>1294.55</v>
      </c>
      <c r="L10" s="9">
        <f>L8+M8+N8+P8</f>
        <v>937.94999999999993</v>
      </c>
      <c r="O10" s="9">
        <f>O8</f>
        <v>1631.69</v>
      </c>
      <c r="Q10" s="9">
        <f>Q8-S8</f>
        <v>1691.25</v>
      </c>
    </row>
    <row r="11" spans="1:19" ht="15.75" thickBot="1" x14ac:dyDescent="0.3">
      <c r="C11" s="9"/>
    </row>
    <row r="12" spans="1:19" ht="15.75" thickTop="1" x14ac:dyDescent="0.25">
      <c r="A12" s="35" t="s">
        <v>41</v>
      </c>
      <c r="B12" s="36">
        <f>13608.86+5861.03+3473.9</f>
        <v>22943.79</v>
      </c>
      <c r="C12" s="9"/>
      <c r="D12" s="45">
        <v>13608.86</v>
      </c>
      <c r="E12" s="9"/>
      <c r="Q12" s="9"/>
    </row>
    <row r="13" spans="1:19" x14ac:dyDescent="0.25">
      <c r="A13" s="21"/>
      <c r="B13" s="37"/>
      <c r="C13" s="9"/>
      <c r="D13" s="46">
        <v>5861.03</v>
      </c>
    </row>
    <row r="14" spans="1:19" ht="15.75" thickBot="1" x14ac:dyDescent="0.3">
      <c r="A14" s="38" t="s">
        <v>30</v>
      </c>
      <c r="B14" s="39">
        <f>B10-B12</f>
        <v>12.639999999999418</v>
      </c>
      <c r="C14" s="9"/>
      <c r="D14" s="46">
        <v>3473.9</v>
      </c>
      <c r="K14" s="9"/>
      <c r="M14" s="9"/>
      <c r="O14" s="9"/>
      <c r="Q14" s="9"/>
    </row>
    <row r="15" spans="1:19" ht="15.75" thickTop="1" x14ac:dyDescent="0.25">
      <c r="B15" t="s">
        <v>42</v>
      </c>
      <c r="C15" s="9"/>
      <c r="D15" s="46"/>
      <c r="K15" s="9"/>
    </row>
    <row r="16" spans="1:19" ht="15.75" thickBot="1" x14ac:dyDescent="0.3">
      <c r="C16" s="9"/>
      <c r="D16" s="47">
        <f>SUM(D12:D15)</f>
        <v>22943.79</v>
      </c>
      <c r="M16" s="9"/>
    </row>
    <row r="17" spans="3:11" ht="15.75" thickTop="1" x14ac:dyDescent="0.25">
      <c r="C17" s="9"/>
      <c r="K17" s="9"/>
    </row>
    <row r="18" spans="3:11" x14ac:dyDescent="0.25">
      <c r="D18" s="9"/>
    </row>
  </sheetData>
  <mergeCells count="2">
    <mergeCell ref="C4:P4"/>
    <mergeCell ref="Q4:S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tabSelected="1" workbookViewId="0">
      <selection activeCell="E22" sqref="E22"/>
    </sheetView>
  </sheetViews>
  <sheetFormatPr defaultRowHeight="15" x14ac:dyDescent="0.25"/>
  <cols>
    <col min="2" max="2" width="22.140625" bestFit="1" customWidth="1"/>
    <col min="3" max="3" width="5.28515625" customWidth="1"/>
    <col min="4" max="5" width="24.28515625" style="11" customWidth="1"/>
    <col min="7" max="7" width="18.85546875" bestFit="1" customWidth="1"/>
    <col min="8" max="8" width="12" bestFit="1" customWidth="1"/>
    <col min="9" max="9" width="9" bestFit="1" customWidth="1"/>
  </cols>
  <sheetData>
    <row r="1" spans="2:9" s="29" customFormat="1" ht="17.25" x14ac:dyDescent="0.3">
      <c r="D1" s="30" t="s">
        <v>27</v>
      </c>
      <c r="E1" s="30" t="s">
        <v>28</v>
      </c>
    </row>
    <row r="2" spans="2:9" x14ac:dyDescent="0.25">
      <c r="B2" s="4" t="s">
        <v>26</v>
      </c>
      <c r="D2" s="11">
        <f>21999.98</f>
        <v>21999.98</v>
      </c>
      <c r="E2" s="11">
        <f>3559.45+8.92</f>
        <v>3568.37</v>
      </c>
      <c r="G2" s="9">
        <f>D2-E2</f>
        <v>18431.61</v>
      </c>
    </row>
    <row r="4" spans="2:9" x14ac:dyDescent="0.25">
      <c r="B4" s="4" t="s">
        <v>29</v>
      </c>
      <c r="D4" s="11">
        <v>22006.62</v>
      </c>
      <c r="E4" s="11">
        <v>3505.36</v>
      </c>
      <c r="G4" s="9">
        <f>D4-E4</f>
        <v>18501.259999999998</v>
      </c>
    </row>
    <row r="6" spans="2:9" ht="15.75" thickBot="1" x14ac:dyDescent="0.3">
      <c r="B6" t="s">
        <v>30</v>
      </c>
      <c r="D6" s="11">
        <f>D2-D4</f>
        <v>-6.6399999999994179</v>
      </c>
      <c r="E6" s="11">
        <f>E2-E4</f>
        <v>63.009999999999764</v>
      </c>
    </row>
    <row r="7" spans="2:9" ht="15.75" thickTop="1" x14ac:dyDescent="0.25">
      <c r="G7" s="20"/>
      <c r="H7" s="23" t="s">
        <v>40</v>
      </c>
      <c r="I7" s="24" t="s">
        <v>34</v>
      </c>
    </row>
    <row r="8" spans="2:9" x14ac:dyDescent="0.25">
      <c r="B8" s="12" t="s">
        <v>31</v>
      </c>
      <c r="C8" s="13"/>
      <c r="D8" s="14">
        <v>1.67</v>
      </c>
      <c r="G8" s="21" t="s">
        <v>33</v>
      </c>
      <c r="H8" s="25">
        <v>93.21</v>
      </c>
      <c r="I8" s="26">
        <v>90.2</v>
      </c>
    </row>
    <row r="9" spans="2:9" x14ac:dyDescent="0.25">
      <c r="B9" s="15" t="s">
        <v>32</v>
      </c>
      <c r="D9" s="16">
        <v>4.95</v>
      </c>
      <c r="G9" s="21" t="s">
        <v>35</v>
      </c>
      <c r="H9" s="25">
        <v>48.12</v>
      </c>
      <c r="I9" s="26">
        <v>41</v>
      </c>
    </row>
    <row r="10" spans="2:9" x14ac:dyDescent="0.25">
      <c r="B10" s="15"/>
      <c r="D10" s="16"/>
      <c r="G10" s="21" t="s">
        <v>36</v>
      </c>
      <c r="H10" s="25">
        <v>364.62</v>
      </c>
      <c r="I10" s="26">
        <v>326.60000000000002</v>
      </c>
    </row>
    <row r="11" spans="2:9" x14ac:dyDescent="0.25">
      <c r="B11" s="17"/>
      <c r="C11" s="18"/>
      <c r="D11" s="19">
        <f>SUM(D8:D10)</f>
        <v>6.62</v>
      </c>
      <c r="G11" s="21" t="s">
        <v>37</v>
      </c>
      <c r="H11" s="25">
        <v>18.559999999999999</v>
      </c>
      <c r="I11" s="26">
        <v>4.25</v>
      </c>
    </row>
    <row r="12" spans="2:9" x14ac:dyDescent="0.25">
      <c r="G12" s="21" t="s">
        <v>38</v>
      </c>
      <c r="H12" s="25">
        <v>22.22</v>
      </c>
      <c r="I12" s="26">
        <v>21.67</v>
      </c>
    </row>
    <row r="13" spans="2:9" x14ac:dyDescent="0.25">
      <c r="G13" s="21"/>
      <c r="H13" s="25"/>
      <c r="I13" s="26"/>
    </row>
    <row r="14" spans="2:9" x14ac:dyDescent="0.25">
      <c r="G14" s="21"/>
      <c r="H14" s="25">
        <f>SUM(H8:H13)</f>
        <v>546.73</v>
      </c>
      <c r="I14" s="26">
        <f>SUM(I8:I13)</f>
        <v>483.72</v>
      </c>
    </row>
    <row r="15" spans="2:9" x14ac:dyDescent="0.25">
      <c r="G15" s="21"/>
      <c r="H15" s="25"/>
      <c r="I15" s="26"/>
    </row>
    <row r="16" spans="2:9" ht="15.75" thickBot="1" x14ac:dyDescent="0.3">
      <c r="G16" s="22" t="s">
        <v>39</v>
      </c>
      <c r="H16" s="27">
        <f>H14-I14</f>
        <v>63.009999999999991</v>
      </c>
      <c r="I16" s="28"/>
    </row>
    <row r="17" spans="2:2" ht="15.75" thickTop="1" x14ac:dyDescent="0.25"/>
    <row r="18" spans="2:2" x14ac:dyDescent="0.25">
      <c r="B18" s="10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99902C6A5EF4E8BF6BF9D543FF917" ma:contentTypeVersion="18" ma:contentTypeDescription="Create a new document." ma:contentTypeScope="" ma:versionID="02c88921ab849b9a3c09bd7da7797d27">
  <xsd:schema xmlns:xsd="http://www.w3.org/2001/XMLSchema" xmlns:xs="http://www.w3.org/2001/XMLSchema" xmlns:p="http://schemas.microsoft.com/office/2006/metadata/properties" xmlns:ns2="e8a06668-66ed-47f3-857b-4d263d5d1e2d" xmlns:ns3="5b435b62-0cc1-45ce-94ee-3630d1bc045c" targetNamespace="http://schemas.microsoft.com/office/2006/metadata/properties" ma:root="true" ma:fieldsID="cf1e95f1d12de3d3c0076786a51b2b9e" ns2:_="" ns3:_="">
    <xsd:import namespace="e8a06668-66ed-47f3-857b-4d263d5d1e2d"/>
    <xsd:import namespace="5b435b62-0cc1-45ce-94ee-3630d1bc045c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06668-66ed-47f3-857b-4d263d5d1e2d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35b62-0cc1-45ce-94ee-3630d1bc045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50c495a-2d46-47e3-bff1-bc9c3f8d72b0}" ma:internalName="TaxCatchAll" ma:showField="CatchAllData" ma:web="5b435b62-0cc1-45ce-94ee-3630d1bc0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8a06668-66ed-47f3-857b-4d263d5d1e2d" xsi:nil="true"/>
    <JSONPreview xmlns="e8a06668-66ed-47f3-857b-4d263d5d1e2d" xsi:nil="true"/>
    <SharedDocumentAccessGuid xmlns="e8a06668-66ed-47f3-857b-4d263d5d1e2d" xsi:nil="true"/>
    <lcf76f155ced4ddcb4097134ff3c332f xmlns="e8a06668-66ed-47f3-857b-4d263d5d1e2d">
      <Terms xmlns="http://schemas.microsoft.com/office/infopath/2007/PartnerControls"/>
    </lcf76f155ced4ddcb4097134ff3c332f>
    <TaxCatchAll xmlns="5b435b62-0cc1-45ce-94ee-3630d1bc045c" xsi:nil="true"/>
    <MigratedSourceSystemLocation xmlns="e8a06668-66ed-47f3-857b-4d263d5d1e2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6CB32-3BA1-4100-9A40-BC21B7A6D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06668-66ed-47f3-857b-4d263d5d1e2d"/>
    <ds:schemaRef ds:uri="5b435b62-0cc1-45ce-94ee-3630d1bc0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0C4C66-B206-4024-AD1F-110BCE8DB0C7}">
  <ds:schemaRefs>
    <ds:schemaRef ds:uri="http://schemas.microsoft.com/office/2006/metadata/properties"/>
    <ds:schemaRef ds:uri="http://schemas.microsoft.com/office/infopath/2007/PartnerControls"/>
    <ds:schemaRef ds:uri="e8a06668-66ed-47f3-857b-4d263d5d1e2d"/>
    <ds:schemaRef ds:uri="5b435b62-0cc1-45ce-94ee-3630d1bc045c"/>
  </ds:schemaRefs>
</ds:datastoreItem>
</file>

<file path=customXml/itemProps3.xml><?xml version="1.0" encoding="utf-8"?>
<ds:datastoreItem xmlns:ds="http://schemas.openxmlformats.org/officeDocument/2006/customXml" ds:itemID="{63985960-6F23-4B3F-B4CC-57E63817B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Q&amp;A</vt:lpstr>
      <vt:lpstr>Investment</vt:lpstr>
      <vt:lpstr>Sundry Creditors</vt:lpstr>
      <vt:lpstr>Bank</vt:lpstr>
      <vt:lpstr>Investment Income</vt:lpstr>
      <vt:lpstr>Realised Capital Gain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Serena Zhao</cp:lastModifiedBy>
  <dcterms:created xsi:type="dcterms:W3CDTF">2012-02-10T02:01:49Z</dcterms:created>
  <dcterms:modified xsi:type="dcterms:W3CDTF">2023-11-23T22:31:53Z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0x010100FA799902C6A5EF4E8BF6BF9D543FF917</vt:lpwstr>
  </property>
  <property fmtid="{D5CDD505-2E9C-101B-9397-08002B2CF9AE}" pid="3" name="MediaServiceImageTags">
    <vt:lpwstr/>
  </property>
</Properties>
</file>