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codeName="ThisWorkbook"/>
  <mc:AlternateContent xmlns:mc="http://schemas.openxmlformats.org/markup-compatibility/2006">
    <mc:Choice Requires="x15">
      <x15ac:absPath xmlns:x15ac="http://schemas.microsoft.com/office/spreadsheetml/2010/11/ac" url="\\SHOST\HSoft\DOC\DocBase\Clients\BEAD0002\2021\Year End\"/>
    </mc:Choice>
  </mc:AlternateContent>
  <xr:revisionPtr revIDLastSave="0" documentId="13_ncr:1_{FDF22526-1D39-4B16-B669-FBFE74CF7D77}" xr6:coauthVersionLast="47" xr6:coauthVersionMax="47" xr10:uidLastSave="{00000000-0000-0000-0000-000000000000}"/>
  <bookViews>
    <workbookView xWindow="-28920" yWindow="-120" windowWidth="29040" windowHeight="15840" tabRatio="949" activeTab="1" xr2:uid="{00000000-000D-0000-FFFF-FFFF00000000}"/>
  </bookViews>
  <sheets>
    <sheet name="Index and Structure" sheetId="80" r:id="rId1"/>
    <sheet name="Tax Reconciliation -Sfund" sheetId="190" r:id="rId2"/>
    <sheet name="AIA Insurance" sheetId="225" r:id="rId3"/>
    <sheet name="Queries &amp; Reviews P" sheetId="226" r:id="rId4"/>
    <sheet name="ITR Label Rec" sheetId="221" state="hidden" r:id="rId5"/>
    <sheet name="BAS reconciliation" sheetId="219" state="hidden" r:id="rId6"/>
    <sheet name="Dist Receivable" sheetId="124" state="hidden" r:id="rId7"/>
    <sheet name="Dividends Receivable " sheetId="199" state="hidden" r:id="rId8"/>
    <sheet name="Sundry Debtors" sheetId="125" state="hidden" r:id="rId9"/>
    <sheet name="Prepayments" sheetId="127" state="hidden" r:id="rId10"/>
    <sheet name="Investments Held" sheetId="224" state="hidden" r:id="rId11"/>
    <sheet name="Loans - In House 1" sheetId="195" state="hidden" r:id="rId12"/>
    <sheet name="Sundry Creditor" sheetId="137" state="hidden" r:id="rId13"/>
    <sheet name="Capital Gains - General" sheetId="160" state="hidden" r:id="rId14"/>
    <sheet name="Dividends Recieved" sheetId="218" state="hidden" r:id="rId15"/>
    <sheet name="Managed Funds" sheetId="223" state="hidden" r:id="rId16"/>
    <sheet name="Rental Income - 1" sheetId="222" state="hidden" r:id="rId17"/>
    <sheet name="Insurance" sheetId="208" state="hidden" r:id="rId18"/>
    <sheet name="Interest" sheetId="172" state="hidden" r:id="rId19"/>
    <sheet name="Other" sheetId="214" state="hidden" r:id="rId20"/>
  </sheets>
  <externalReferences>
    <externalReference r:id="rId21"/>
    <externalReference r:id="rId22"/>
    <externalReference r:id="rId23"/>
  </externalReferences>
  <definedNames>
    <definedName name="area" localSheetId="5">#REF!</definedName>
    <definedName name="area">#REF!</definedName>
    <definedName name="BCACR" localSheetId="7">#REF!</definedName>
    <definedName name="BCACR" localSheetId="14">#REF!</definedName>
    <definedName name="BCACR" localSheetId="17">#REF!</definedName>
    <definedName name="BCACR" localSheetId="10">#REF!</definedName>
    <definedName name="BCACR" localSheetId="11">#REF!</definedName>
    <definedName name="BCACR" localSheetId="15">#REF!</definedName>
    <definedName name="BCACR" localSheetId="19">#REF!</definedName>
    <definedName name="BCACR" localSheetId="16">#REF!</definedName>
    <definedName name="BCACR" localSheetId="1">#REF!</definedName>
    <definedName name="BCACR">#REF!</definedName>
    <definedName name="BCACRC" localSheetId="7">#REF!</definedName>
    <definedName name="BCACRC" localSheetId="14">#REF!</definedName>
    <definedName name="BCACRC" localSheetId="17">#REF!</definedName>
    <definedName name="BCACRC" localSheetId="10">#REF!</definedName>
    <definedName name="BCACRC" localSheetId="11">#REF!</definedName>
    <definedName name="BCACRC" localSheetId="15">#REF!</definedName>
    <definedName name="BCACRC" localSheetId="19">#REF!</definedName>
    <definedName name="BCACRC" localSheetId="16">#REF!</definedName>
    <definedName name="BCACRC" localSheetId="1">#REF!</definedName>
    <definedName name="BCACRC">#REF!</definedName>
    <definedName name="BCADR" localSheetId="7">#REF!</definedName>
    <definedName name="BCADR" localSheetId="14">#REF!</definedName>
    <definedName name="BCADR" localSheetId="17">#REF!</definedName>
    <definedName name="BCADR" localSheetId="10">#REF!</definedName>
    <definedName name="BCADR" localSheetId="11">#REF!</definedName>
    <definedName name="BCADR" localSheetId="15">#REF!</definedName>
    <definedName name="BCADR" localSheetId="19">#REF!</definedName>
    <definedName name="BCADR" localSheetId="16">#REF!</definedName>
    <definedName name="BCADR" localSheetId="1">#REF!</definedName>
    <definedName name="BCADR">#REF!</definedName>
    <definedName name="BCADRC" localSheetId="7">#REF!</definedName>
    <definedName name="BCADRC" localSheetId="14">#REF!</definedName>
    <definedName name="BCADRC" localSheetId="17">#REF!</definedName>
    <definedName name="BCADRC" localSheetId="10">#REF!</definedName>
    <definedName name="BCADRC" localSheetId="11">#REF!</definedName>
    <definedName name="BCADRC" localSheetId="15">#REF!</definedName>
    <definedName name="BCADRC" localSheetId="19">#REF!</definedName>
    <definedName name="BCADRC" localSheetId="16">#REF!</definedName>
    <definedName name="BCADRC" localSheetId="1">#REF!</definedName>
    <definedName name="BCADRC">#REF!</definedName>
    <definedName name="BeefNumbers" localSheetId="5">#REF!,#REF!,#REF!</definedName>
    <definedName name="BeefNumbers">#REF!,#REF!,#REF!</definedName>
    <definedName name="ChangeInNumbersCurrent" localSheetId="5">#REF!,#REF!,#REF!,#REF!,#REF!,#REF!,#REF!,#REF!,#REF!,#REF!</definedName>
    <definedName name="ChangeInNumbersCurrent">#REF!,#REF!,#REF!,#REF!,#REF!,#REF!,#REF!,#REF!,#REF!,#REF!</definedName>
    <definedName name="ChangeInNumbersLastYear" localSheetId="5">#REF!,#REF!,#REF!,#REF!,#REF!,#REF!,#REF!,#REF!,#REF!,#REF!</definedName>
    <definedName name="ChangeInNumbersLastYear">#REF!,#REF!,#REF!,#REF!,#REF!,#REF!,#REF!,#REF!,#REF!,#REF!</definedName>
    <definedName name="d" localSheetId="5">#REF!</definedName>
    <definedName name="d" localSheetId="10">#REF!</definedName>
    <definedName name="d" localSheetId="4">#REF!</definedName>
    <definedName name="d" localSheetId="15">#REF!</definedName>
    <definedName name="d" localSheetId="16">#REF!</definedName>
    <definedName name="d">#REF!</definedName>
    <definedName name="Date" localSheetId="5">#REF!</definedName>
    <definedName name="Date">#REF!</definedName>
    <definedName name="DeerNumbers" localSheetId="5">#REF!,#REF!,#REF!</definedName>
    <definedName name="DeerNumbers">#REF!,#REF!,#REF!</definedName>
    <definedName name="edp" localSheetId="13">[1]AMORT!#REF!</definedName>
    <definedName name="edp" localSheetId="6">[1]AMORT!#REF!</definedName>
    <definedName name="edp" localSheetId="7">[1]AMORT!#REF!</definedName>
    <definedName name="edp" localSheetId="17">[1]AMORT!#REF!</definedName>
    <definedName name="edp" localSheetId="18">[1]AMORT!#REF!</definedName>
    <definedName name="edp" localSheetId="4">[1]AMORT!#REF!</definedName>
    <definedName name="edp" localSheetId="11">[1]AMORT!#REF!</definedName>
    <definedName name="edp" localSheetId="19">[1]AMORT!#REF!</definedName>
    <definedName name="edp" localSheetId="9">[1]AMORT!#REF!</definedName>
    <definedName name="edp" localSheetId="16">[1]AMORT!#REF!</definedName>
    <definedName name="edp" localSheetId="12">[1]AMORT!#REF!</definedName>
    <definedName name="edp" localSheetId="8">[1]AMORT!#REF!</definedName>
    <definedName name="edp" localSheetId="1">[1]AMORT!#REF!</definedName>
    <definedName name="edp">[1]AMORT!#REF!</definedName>
    <definedName name="FresianNumbers" localSheetId="5">#REF!,#REF!,#REF!,#REF!</definedName>
    <definedName name="FresianNumbers">#REF!,#REF!,#REF!,#REF!</definedName>
    <definedName name="GoatNumbers" localSheetId="5">#REF!,#REF!,#REF!,#REF!</definedName>
    <definedName name="GoatNumbers">#REF!,#REF!,#REF!,#REF!</definedName>
    <definedName name="HerdTotalCurrent" localSheetId="5">#REF!,#REF!,#REF!,#REF!,#REF!,#REF!,#REF!,#REF!,#REF!,#REF!</definedName>
    <definedName name="HerdTotalCurrent">#REF!,#REF!,#REF!,#REF!,#REF!,#REF!,#REF!,#REF!,#REF!,#REF!</definedName>
    <definedName name="HerdTotalLastYear" localSheetId="5">#REF!,#REF!,#REF!,#REF!,#REF!,#REF!,#REF!,#REF!,#REF!,#REF!</definedName>
    <definedName name="HerdTotalLastYear">#REF!,#REF!,#REF!,#REF!,#REF!,#REF!,#REF!,#REF!,#REF!,#REF!</definedName>
    <definedName name="HPBeefNumbers" localSheetId="5">#REF!,#REF!,#REF!,#REF!</definedName>
    <definedName name="HPBeefNumbers">#REF!,#REF!,#REF!,#REF!</definedName>
    <definedName name="HPDeerNumbers" localSheetId="5">#REF!,#REF!,#REF!,#REF!</definedName>
    <definedName name="HPDeerNumbers">#REF!,#REF!,#REF!,#REF!</definedName>
    <definedName name="HPSheepNumbers" localSheetId="5">#REF!,#REF!,#REF!</definedName>
    <definedName name="HPSheepNumbers">#REF!,#REF!,#REF!</definedName>
    <definedName name="JerseyNumbers" localSheetId="5">#REF!,#REF!,#REF!,#REF!</definedName>
    <definedName name="JerseyNumbers">#REF!,#REF!,#REF!,#REF!</definedName>
    <definedName name="ly" localSheetId="13">[1]DATA!#REF!</definedName>
    <definedName name="ly" localSheetId="6">[1]DATA!#REF!</definedName>
    <definedName name="ly" localSheetId="7">[1]DATA!#REF!</definedName>
    <definedName name="ly" localSheetId="17">[1]DATA!#REF!</definedName>
    <definedName name="ly" localSheetId="18">[1]DATA!#REF!</definedName>
    <definedName name="ly" localSheetId="4">[1]DATA!#REF!</definedName>
    <definedName name="ly" localSheetId="11">[1]DATA!#REF!</definedName>
    <definedName name="ly" localSheetId="19">[1]DATA!#REF!</definedName>
    <definedName name="ly" localSheetId="9">[1]DATA!#REF!</definedName>
    <definedName name="ly" localSheetId="16">[1]DATA!#REF!</definedName>
    <definedName name="ly" localSheetId="12">[1]DATA!#REF!</definedName>
    <definedName name="ly" localSheetId="8">[1]DATA!#REF!</definedName>
    <definedName name="ly" localSheetId="1">[1]DATA!#REF!</definedName>
    <definedName name="ly">[1]DATA!#REF!</definedName>
    <definedName name="NSCTotalCurrentYear" localSheetId="5">#REF!,#REF!,#REF!,#REF!,#REF!,#REF!,#REF!,#REF!,#REF!,#REF!</definedName>
    <definedName name="NSCTotalCurrentYear">#REF!,#REF!,#REF!,#REF!,#REF!,#REF!,#REF!,#REF!,#REF!,#REF!</definedName>
    <definedName name="NSCTotalLastYear" localSheetId="5">#REF!,#REF!,#REF!,#REF!,#REF!,#REF!,#REF!,#REF!,#REF!,#REF!</definedName>
    <definedName name="NSCTotalLastYear">#REF!,#REF!,#REF!,#REF!,#REF!,#REF!,#REF!,#REF!,#REF!,#REF!</definedName>
    <definedName name="_xlnm.Print_Area" localSheetId="5">'BAS reconciliation'!$A$1:$P$72</definedName>
    <definedName name="_xlnm.Print_Area" localSheetId="13">'Capital Gains - General'!$A$1:$H$47</definedName>
    <definedName name="_xlnm.Print_Area" localSheetId="6">'Dist Receivable'!$A$1:$H$54</definedName>
    <definedName name="_xlnm.Print_Area" localSheetId="7">'Dividends Receivable '!$A$1:$H$54</definedName>
    <definedName name="_xlnm.Print_Area" localSheetId="14">'Dividends Recieved'!$A$1:$J$72</definedName>
    <definedName name="_xlnm.Print_Area" localSheetId="0">'Index and Structure'!$A$2:$J$55</definedName>
    <definedName name="_xlnm.Print_Area" localSheetId="17">Insurance!$A$1:$H$62</definedName>
    <definedName name="_xlnm.Print_Area" localSheetId="18">Interest!$A$1:$H$47</definedName>
    <definedName name="_xlnm.Print_Area" localSheetId="4">'ITR Label Rec'!$A$1:$H$210</definedName>
    <definedName name="_xlnm.Print_Area" localSheetId="11">'Loans - In House 1'!$A$1:$H$106</definedName>
    <definedName name="_xlnm.Print_Area" localSheetId="19">Other!$A$1:$H$47</definedName>
    <definedName name="_xlnm.Print_Area" localSheetId="9">Prepayments!$A$1:$H$60</definedName>
    <definedName name="_xlnm.Print_Area" localSheetId="16">'Rental Income - 1'!$A$1:$S$84</definedName>
    <definedName name="_xlnm.Print_Area" localSheetId="12">'Sundry Creditor'!$A$1:$H$50</definedName>
    <definedName name="_xlnm.Print_Area" localSheetId="8">'Sundry Debtors'!$A$1:$H$54</definedName>
    <definedName name="_xlnm.Print_Area" localSheetId="1">'Tax Reconciliation -Sfund'!$A$1:$H$54</definedName>
    <definedName name="Print_Area_MI" localSheetId="5">#REF!</definedName>
    <definedName name="Print_Area_MI">#REF!</definedName>
    <definedName name="_xlnm.Print_Titles" localSheetId="4">'ITR Label Rec'!$4:$8</definedName>
    <definedName name="ProfitLoss" localSheetId="7">#REF!</definedName>
    <definedName name="ProfitLoss" localSheetId="14">#REF!</definedName>
    <definedName name="ProfitLoss" localSheetId="17">#REF!</definedName>
    <definedName name="ProfitLoss" localSheetId="10">#REF!</definedName>
    <definedName name="ProfitLoss" localSheetId="11">#REF!</definedName>
    <definedName name="ProfitLoss" localSheetId="15">#REF!</definedName>
    <definedName name="ProfitLoss" localSheetId="19">#REF!</definedName>
    <definedName name="ProfitLoss" localSheetId="16">#REF!</definedName>
    <definedName name="ProfitLoss" localSheetId="1">#REF!</definedName>
    <definedName name="ProfitLoss">#REF!</definedName>
    <definedName name="Ref" localSheetId="5">#REF!</definedName>
    <definedName name="Ref">#REF!</definedName>
    <definedName name="Review">'[2]Information Sheet'!$H$24</definedName>
    <definedName name="sdp" localSheetId="13">[1]AMORT!#REF!</definedName>
    <definedName name="sdp" localSheetId="6">[1]AMORT!#REF!</definedName>
    <definedName name="sdp" localSheetId="7">[1]AMORT!#REF!</definedName>
    <definedName name="sdp" localSheetId="17">[1]AMORT!#REF!</definedName>
    <definedName name="sdp" localSheetId="18">[1]AMORT!#REF!</definedName>
    <definedName name="sdp" localSheetId="4">[1]AMORT!#REF!</definedName>
    <definedName name="sdp" localSheetId="11">[1]AMORT!#REF!</definedName>
    <definedName name="sdp" localSheetId="19">[1]AMORT!#REF!</definedName>
    <definedName name="sdp" localSheetId="9">[1]AMORT!#REF!</definedName>
    <definedName name="sdp" localSheetId="16">[1]AMORT!#REF!</definedName>
    <definedName name="sdp" localSheetId="12">[1]AMORT!#REF!</definedName>
    <definedName name="sdp" localSheetId="8">[1]AMORT!#REF!</definedName>
    <definedName name="sdp" localSheetId="1">[1]AMORT!#REF!</definedName>
    <definedName name="sdp">[1]AMORT!#REF!</definedName>
    <definedName name="SheepNumbers" localSheetId="5">#REF!,#REF!,#REF!</definedName>
    <definedName name="SheepNumbers">#REF!,#REF!,#REF!</definedName>
    <definedName name="TotalHPNumbers" localSheetId="5">#REF!,#REF!,#REF!,#REF!,#REF!,#REF!,#REF!,#REF!,#REF!,#REF!,#REF!,#REF!</definedName>
    <definedName name="TotalHPNumbers">#REF!,#REF!,#REF!,#REF!,#REF!,#REF!,#REF!,#REF!,#REF!,#REF!,#REF!,#REF!</definedName>
    <definedName name="TotalNormalNumbers" localSheetId="5">#REF!,#REF!,#REF!,#REF!,#REF!,#REF!,#REF!,#REF!,#REF!,#REF!,#REF!,#REF!,#REF!,#REF!,#REF!,#REF!,#REF!,#REF!,#REF!,#REF!,#REF!</definedName>
    <definedName name="TotalNormalNumbers">#REF!,#REF!,#REF!,#REF!,#REF!,#REF!,#REF!,#REF!,#REF!,#REF!,#REF!,#REF!,#REF!,#REF!,#REF!,#REF!,#REF!,#REF!,#REF!,#REF!,#REF!</definedName>
    <definedName name="WapitiNumbers" localSheetId="5">#REF!,#REF!,#REF!</definedName>
    <definedName name="WapitiNumbers">#REF!,#REF!,#REF!</definedName>
    <definedName name="Z_F72FE543_F911_423C_A34B_9CA018DFE603_.wvu.PrintArea" localSheetId="5" hidden="1">'BAS reconciliation'!$A$1:$Q$69</definedName>
    <definedName name="Z_F72FE543_F911_423C_A34B_9CA018DFE603_.wvu.PrintArea" localSheetId="4" hidden="1">'ITR Label Rec'!$A$1:$H$210</definedName>
    <definedName name="Z_F72FE543_F911_423C_A34B_9CA018DFE603_.wvu.PrintTitles" localSheetId="4" hidden="1">'ITR Label Rec'!$4:$8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7" i="190" l="1"/>
  <c r="G39" i="190"/>
  <c r="F6" i="226"/>
  <c r="B6" i="226"/>
  <c r="F5" i="226"/>
  <c r="F4" i="226"/>
  <c r="B4" i="226"/>
  <c r="D23" i="225"/>
  <c r="C23" i="225"/>
  <c r="B23" i="225"/>
  <c r="D22" i="225"/>
  <c r="C22" i="225"/>
  <c r="E22" i="225" s="1"/>
  <c r="B22" i="225"/>
  <c r="D21" i="225"/>
  <c r="C21" i="225"/>
  <c r="B21" i="225"/>
  <c r="E21" i="225" s="1"/>
  <c r="D20" i="225"/>
  <c r="C20" i="225"/>
  <c r="B20" i="225"/>
  <c r="D19" i="225"/>
  <c r="C19" i="225"/>
  <c r="B19" i="225"/>
  <c r="E19" i="225" s="1"/>
  <c r="D18" i="225"/>
  <c r="C18" i="225"/>
  <c r="B18" i="225"/>
  <c r="E17" i="225"/>
  <c r="D17" i="225"/>
  <c r="C17" i="225"/>
  <c r="B17" i="225"/>
  <c r="D16" i="225"/>
  <c r="C16" i="225"/>
  <c r="B16" i="225"/>
  <c r="D15" i="225"/>
  <c r="D13" i="225"/>
  <c r="C13" i="225"/>
  <c r="C15" i="225" s="1"/>
  <c r="B13" i="225"/>
  <c r="B15" i="225" s="1"/>
  <c r="F12" i="225"/>
  <c r="F11" i="225"/>
  <c r="F10" i="225"/>
  <c r="F9" i="225"/>
  <c r="G12" i="225" s="1"/>
  <c r="E18" i="225" l="1"/>
  <c r="E23" i="225"/>
  <c r="E16" i="225"/>
  <c r="E20" i="225"/>
  <c r="G23" i="225"/>
  <c r="G7" i="225" s="1"/>
  <c r="G67" i="218" l="1"/>
  <c r="H67" i="218" s="1"/>
  <c r="G66" i="218"/>
  <c r="H66" i="218" s="1"/>
  <c r="G65" i="218"/>
  <c r="G68" i="218"/>
  <c r="G61" i="218"/>
  <c r="H61" i="218" s="1"/>
  <c r="G60" i="218"/>
  <c r="H60" i="218" s="1"/>
  <c r="G59" i="218"/>
  <c r="H59" i="218" s="1"/>
  <c r="G55" i="218"/>
  <c r="G56" i="218" s="1"/>
  <c r="G54" i="218"/>
  <c r="H54" i="218"/>
  <c r="G53" i="218"/>
  <c r="G49" i="218"/>
  <c r="H49" i="218" s="1"/>
  <c r="G48" i="218"/>
  <c r="G50" i="218" s="1"/>
  <c r="G47" i="218"/>
  <c r="G43" i="218"/>
  <c r="H43" i="218" s="1"/>
  <c r="G42" i="218"/>
  <c r="H42" i="218" s="1"/>
  <c r="G41" i="218"/>
  <c r="G44" i="218" s="1"/>
  <c r="G37" i="218"/>
  <c r="H37" i="218"/>
  <c r="G36" i="218"/>
  <c r="H36" i="218"/>
  <c r="G35" i="218"/>
  <c r="H35" i="218" s="1"/>
  <c r="H38" i="218" s="1"/>
  <c r="G31" i="218"/>
  <c r="H31" i="218" s="1"/>
  <c r="G30" i="218"/>
  <c r="H30" i="218" s="1"/>
  <c r="G29" i="218"/>
  <c r="G32" i="218" s="1"/>
  <c r="G25" i="218"/>
  <c r="H25" i="218" s="1"/>
  <c r="G24" i="218"/>
  <c r="H24" i="218" s="1"/>
  <c r="G23" i="218"/>
  <c r="H23" i="218"/>
  <c r="G19" i="218"/>
  <c r="H19" i="218" s="1"/>
  <c r="G18" i="218"/>
  <c r="G20" i="218" s="1"/>
  <c r="G17" i="218"/>
  <c r="G13" i="218"/>
  <c r="H13" i="218" s="1"/>
  <c r="G12" i="218"/>
  <c r="H12" i="218" s="1"/>
  <c r="G11" i="218"/>
  <c r="H11" i="218" s="1"/>
  <c r="R16" i="223"/>
  <c r="Q8" i="223"/>
  <c r="P8" i="223"/>
  <c r="R8" i="223" s="1"/>
  <c r="F31" i="172"/>
  <c r="F12" i="172" s="1"/>
  <c r="AB23" i="223"/>
  <c r="Q23" i="223"/>
  <c r="P23" i="223"/>
  <c r="R23" i="223" s="1"/>
  <c r="AB22" i="223"/>
  <c r="AC22" i="223" s="1"/>
  <c r="Q22" i="223"/>
  <c r="P22" i="223"/>
  <c r="R22" i="223" s="1"/>
  <c r="P21" i="223"/>
  <c r="R21" i="223" s="1"/>
  <c r="D26" i="223"/>
  <c r="I26" i="223"/>
  <c r="AB24" i="223"/>
  <c r="Q24" i="223"/>
  <c r="P24" i="223"/>
  <c r="R24" i="223" s="1"/>
  <c r="AB21" i="223"/>
  <c r="Q21" i="223"/>
  <c r="P9" i="223"/>
  <c r="R9" i="223" s="1"/>
  <c r="K26" i="223"/>
  <c r="M40" i="224"/>
  <c r="L40" i="224"/>
  <c r="K40" i="224"/>
  <c r="J40" i="224"/>
  <c r="E40" i="224"/>
  <c r="D40" i="224"/>
  <c r="C40" i="224"/>
  <c r="N39" i="224"/>
  <c r="Q39" i="224" s="1"/>
  <c r="F39" i="224"/>
  <c r="N38" i="224"/>
  <c r="Q38" i="224" s="1"/>
  <c r="P38" i="224"/>
  <c r="F38" i="224"/>
  <c r="N37" i="224"/>
  <c r="P37" i="224" s="1"/>
  <c r="F37" i="224"/>
  <c r="F40" i="224" s="1"/>
  <c r="N36" i="224"/>
  <c r="Q36" i="224" s="1"/>
  <c r="P36" i="224"/>
  <c r="F36" i="224"/>
  <c r="M34" i="224"/>
  <c r="L34" i="224"/>
  <c r="K34" i="224"/>
  <c r="J34" i="224"/>
  <c r="E34" i="224"/>
  <c r="D34" i="224"/>
  <c r="C34" i="224"/>
  <c r="N33" i="224"/>
  <c r="Q33" i="224"/>
  <c r="F33" i="224"/>
  <c r="N32" i="224"/>
  <c r="Q32" i="224" s="1"/>
  <c r="F32" i="224"/>
  <c r="Q31" i="224"/>
  <c r="N31" i="224"/>
  <c r="P31" i="224" s="1"/>
  <c r="F31" i="224"/>
  <c r="N30" i="224"/>
  <c r="P30" i="224" s="1"/>
  <c r="F30" i="224"/>
  <c r="M28" i="224"/>
  <c r="L28" i="224"/>
  <c r="K28" i="224"/>
  <c r="J28" i="224"/>
  <c r="E28" i="224"/>
  <c r="D28" i="224"/>
  <c r="C28" i="224"/>
  <c r="N27" i="224"/>
  <c r="Q27" i="224" s="1"/>
  <c r="F27" i="224"/>
  <c r="N26" i="224"/>
  <c r="P26" i="224" s="1"/>
  <c r="F26" i="224"/>
  <c r="Q25" i="224"/>
  <c r="N25" i="224"/>
  <c r="P25" i="224" s="1"/>
  <c r="F25" i="224"/>
  <c r="N24" i="224"/>
  <c r="Q24" i="224" s="1"/>
  <c r="F24" i="224"/>
  <c r="M22" i="224"/>
  <c r="L22" i="224"/>
  <c r="K22" i="224"/>
  <c r="J22" i="224"/>
  <c r="E22" i="224"/>
  <c r="D22" i="224"/>
  <c r="C22" i="224"/>
  <c r="N21" i="224"/>
  <c r="Q21" i="224" s="1"/>
  <c r="F21" i="224"/>
  <c r="N20" i="224"/>
  <c r="P20" i="224" s="1"/>
  <c r="F20" i="224"/>
  <c r="P19" i="224"/>
  <c r="N19" i="224"/>
  <c r="Q19" i="224" s="1"/>
  <c r="F19" i="224"/>
  <c r="N18" i="224"/>
  <c r="Q18" i="224" s="1"/>
  <c r="F18" i="224"/>
  <c r="M16" i="224"/>
  <c r="L16" i="224"/>
  <c r="K16" i="224"/>
  <c r="J16" i="224"/>
  <c r="E16" i="224"/>
  <c r="D16" i="224"/>
  <c r="D43" i="224" s="1"/>
  <c r="C16" i="224"/>
  <c r="N15" i="224"/>
  <c r="Q15" i="224"/>
  <c r="F15" i="224"/>
  <c r="N14" i="224"/>
  <c r="Q14" i="224" s="1"/>
  <c r="F14" i="224"/>
  <c r="N13" i="224"/>
  <c r="P13" i="224" s="1"/>
  <c r="F13" i="224"/>
  <c r="N12" i="224"/>
  <c r="P12" i="224" s="1"/>
  <c r="F12" i="224"/>
  <c r="M10" i="224"/>
  <c r="L10" i="224"/>
  <c r="K10" i="224"/>
  <c r="K43" i="224"/>
  <c r="J10" i="224"/>
  <c r="E10" i="224"/>
  <c r="E43" i="224"/>
  <c r="D10" i="224"/>
  <c r="C10" i="224"/>
  <c r="N9" i="224"/>
  <c r="Q9" i="224" s="1"/>
  <c r="F9" i="224"/>
  <c r="Q8" i="224"/>
  <c r="N8" i="224"/>
  <c r="P8" i="224"/>
  <c r="F8" i="224"/>
  <c r="N7" i="224"/>
  <c r="P7" i="224" s="1"/>
  <c r="F7" i="224"/>
  <c r="N6" i="224"/>
  <c r="Q6" i="224" s="1"/>
  <c r="F6" i="224"/>
  <c r="F10" i="224" s="1"/>
  <c r="P3" i="223"/>
  <c r="P4" i="223"/>
  <c r="P2" i="223"/>
  <c r="H3" i="223"/>
  <c r="H2" i="223"/>
  <c r="AA26" i="223"/>
  <c r="O26" i="223"/>
  <c r="N26" i="223"/>
  <c r="M26" i="223"/>
  <c r="L26" i="223"/>
  <c r="J26" i="223"/>
  <c r="H26" i="223"/>
  <c r="G26" i="223"/>
  <c r="F26" i="223"/>
  <c r="E26" i="223"/>
  <c r="AB25" i="223"/>
  <c r="Q25" i="223"/>
  <c r="P25" i="223"/>
  <c r="R25" i="223" s="1"/>
  <c r="AB20" i="223"/>
  <c r="AC20" i="223"/>
  <c r="Q20" i="223"/>
  <c r="P20" i="223"/>
  <c r="R20" i="223" s="1"/>
  <c r="AB19" i="223"/>
  <c r="AC19" i="223" s="1"/>
  <c r="Q19" i="223"/>
  <c r="P19" i="223"/>
  <c r="R19" i="223" s="1"/>
  <c r="AB18" i="223"/>
  <c r="Q18" i="223"/>
  <c r="P18" i="223"/>
  <c r="R18" i="223" s="1"/>
  <c r="AB17" i="223"/>
  <c r="Q17" i="223"/>
  <c r="P17" i="223"/>
  <c r="AC17" i="223" s="1"/>
  <c r="AB16" i="223"/>
  <c r="AC16" i="223" s="1"/>
  <c r="Q16" i="223"/>
  <c r="P16" i="223"/>
  <c r="AB15" i="223"/>
  <c r="Q15" i="223"/>
  <c r="P15" i="223"/>
  <c r="R15" i="223" s="1"/>
  <c r="AB14" i="223"/>
  <c r="Q14" i="223"/>
  <c r="P14" i="223"/>
  <c r="R14" i="223" s="1"/>
  <c r="AB13" i="223"/>
  <c r="Q13" i="223"/>
  <c r="P13" i="223"/>
  <c r="R13" i="223" s="1"/>
  <c r="AB12" i="223"/>
  <c r="Q12" i="223"/>
  <c r="P12" i="223"/>
  <c r="R12" i="223" s="1"/>
  <c r="AB11" i="223"/>
  <c r="Q11" i="223"/>
  <c r="P11" i="223"/>
  <c r="R11" i="223" s="1"/>
  <c r="AB10" i="223"/>
  <c r="Q10" i="223"/>
  <c r="P10" i="223"/>
  <c r="R10" i="223" s="1"/>
  <c r="AB9" i="223"/>
  <c r="AC9" i="223" s="1"/>
  <c r="Q9" i="223"/>
  <c r="AB8" i="223"/>
  <c r="R3" i="223"/>
  <c r="M2" i="222"/>
  <c r="M3" i="222"/>
  <c r="M1" i="222"/>
  <c r="G1" i="222"/>
  <c r="C81" i="222"/>
  <c r="E80" i="222"/>
  <c r="E79" i="222"/>
  <c r="E78" i="222"/>
  <c r="E77" i="222"/>
  <c r="E76" i="222"/>
  <c r="E75" i="222"/>
  <c r="E74" i="222"/>
  <c r="K69" i="222"/>
  <c r="J69" i="222"/>
  <c r="O40" i="222" s="1"/>
  <c r="P40" i="222" s="1"/>
  <c r="I69" i="222"/>
  <c r="O39" i="222" s="1"/>
  <c r="P39" i="222" s="1"/>
  <c r="H69" i="222"/>
  <c r="O36" i="222" s="1"/>
  <c r="P36" i="222" s="1"/>
  <c r="G69" i="222"/>
  <c r="O30" i="222" s="1"/>
  <c r="P30" i="222" s="1"/>
  <c r="F69" i="222"/>
  <c r="E69" i="222"/>
  <c r="D69" i="222"/>
  <c r="O27" i="222" s="1"/>
  <c r="P27" i="222" s="1"/>
  <c r="C69" i="222"/>
  <c r="B69" i="222"/>
  <c r="O21" i="222" s="1"/>
  <c r="P21" i="222" s="1"/>
  <c r="P47" i="222"/>
  <c r="P44" i="222"/>
  <c r="P43" i="222"/>
  <c r="P42" i="222"/>
  <c r="O41" i="222"/>
  <c r="N41" i="222"/>
  <c r="M41" i="222"/>
  <c r="L41" i="222"/>
  <c r="K41" i="222"/>
  <c r="J41" i="222"/>
  <c r="I41" i="222"/>
  <c r="H41" i="222"/>
  <c r="G41" i="222"/>
  <c r="F41" i="222"/>
  <c r="E41" i="222"/>
  <c r="D41" i="222"/>
  <c r="C41" i="222"/>
  <c r="B41" i="222"/>
  <c r="P38" i="222"/>
  <c r="O37" i="222"/>
  <c r="P37" i="222" s="1"/>
  <c r="P35" i="222"/>
  <c r="P34" i="222"/>
  <c r="P33" i="222"/>
  <c r="O32" i="222"/>
  <c r="N32" i="222"/>
  <c r="N45" i="222" s="1"/>
  <c r="M32" i="222"/>
  <c r="L32" i="222"/>
  <c r="K32" i="222"/>
  <c r="K45" i="222" s="1"/>
  <c r="J32" i="222"/>
  <c r="J45" i="222" s="1"/>
  <c r="J46" i="222" s="1"/>
  <c r="J48" i="222" s="1"/>
  <c r="I32" i="222"/>
  <c r="I45" i="222" s="1"/>
  <c r="H32" i="222"/>
  <c r="G32" i="222"/>
  <c r="G45" i="222" s="1"/>
  <c r="G46" i="222" s="1"/>
  <c r="G48" i="222" s="1"/>
  <c r="F32" i="222"/>
  <c r="F45" i="222" s="1"/>
  <c r="F46" i="222" s="1"/>
  <c r="F48" i="222" s="1"/>
  <c r="E32" i="222"/>
  <c r="E45" i="222" s="1"/>
  <c r="E46" i="222" s="1"/>
  <c r="E48" i="222" s="1"/>
  <c r="D32" i="222"/>
  <c r="D45" i="222"/>
  <c r="C32" i="222"/>
  <c r="B32" i="222"/>
  <c r="B45" i="222"/>
  <c r="P31" i="222"/>
  <c r="O29" i="222"/>
  <c r="P29" i="222"/>
  <c r="O28" i="222"/>
  <c r="P28" i="222" s="1"/>
  <c r="P26" i="222"/>
  <c r="O25" i="222"/>
  <c r="P25" i="222" s="1"/>
  <c r="P24" i="222"/>
  <c r="O24" i="222"/>
  <c r="P23" i="222"/>
  <c r="O22" i="222"/>
  <c r="P22" i="222" s="1"/>
  <c r="P20" i="222"/>
  <c r="P16" i="222"/>
  <c r="P15" i="222"/>
  <c r="O12" i="222"/>
  <c r="N12" i="222"/>
  <c r="N46" i="222" s="1"/>
  <c r="N48" i="222" s="1"/>
  <c r="M12" i="222"/>
  <c r="L12" i="222"/>
  <c r="K12" i="222"/>
  <c r="J12" i="222"/>
  <c r="I12" i="222"/>
  <c r="H12" i="222"/>
  <c r="G12" i="222"/>
  <c r="F12" i="222"/>
  <c r="E12" i="222"/>
  <c r="D12" i="222"/>
  <c r="C12" i="222"/>
  <c r="B12" i="222"/>
  <c r="P11" i="222"/>
  <c r="P10" i="222"/>
  <c r="P2" i="222"/>
  <c r="D41" i="195"/>
  <c r="D42" i="195"/>
  <c r="D43" i="195" s="1"/>
  <c r="D44" i="195" s="1"/>
  <c r="A50" i="195"/>
  <c r="A49" i="195"/>
  <c r="A48" i="195"/>
  <c r="A47" i="195"/>
  <c r="A46" i="195"/>
  <c r="A45" i="195"/>
  <c r="A44" i="195"/>
  <c r="A43" i="195"/>
  <c r="A42" i="195"/>
  <c r="E42" i="195" s="1"/>
  <c r="A41" i="195"/>
  <c r="F6" i="221"/>
  <c r="F5" i="221"/>
  <c r="F4" i="221"/>
  <c r="B5" i="221"/>
  <c r="A10" i="221" s="1"/>
  <c r="B4" i="221"/>
  <c r="D206" i="221"/>
  <c r="D192" i="221"/>
  <c r="D166" i="221"/>
  <c r="D149" i="221"/>
  <c r="D143" i="221"/>
  <c r="D135" i="221"/>
  <c r="D127" i="221"/>
  <c r="D118" i="221"/>
  <c r="D108" i="221"/>
  <c r="D96" i="221"/>
  <c r="D90" i="221"/>
  <c r="D83" i="221"/>
  <c r="D75" i="221"/>
  <c r="D69" i="221"/>
  <c r="D63" i="221"/>
  <c r="D56" i="221"/>
  <c r="D50" i="221"/>
  <c r="D43" i="221"/>
  <c r="D36" i="221"/>
  <c r="D31" i="221"/>
  <c r="D25" i="221"/>
  <c r="D18" i="221"/>
  <c r="H5" i="221"/>
  <c r="I6" i="219"/>
  <c r="I5" i="219"/>
  <c r="I4" i="219"/>
  <c r="B6" i="219"/>
  <c r="B4" i="219"/>
  <c r="K5" i="219"/>
  <c r="P10" i="219"/>
  <c r="P11" i="219"/>
  <c r="P12" i="219"/>
  <c r="P13" i="219"/>
  <c r="P14" i="219"/>
  <c r="P15" i="219"/>
  <c r="P16" i="219"/>
  <c r="P17" i="219"/>
  <c r="P18" i="219"/>
  <c r="P19" i="219"/>
  <c r="P20" i="219"/>
  <c r="P21" i="219"/>
  <c r="C22" i="219"/>
  <c r="C30" i="219" s="1"/>
  <c r="D22" i="219"/>
  <c r="E22" i="219"/>
  <c r="F22" i="219"/>
  <c r="G22" i="219"/>
  <c r="H22" i="219"/>
  <c r="I22" i="219"/>
  <c r="J22" i="219"/>
  <c r="K22" i="219"/>
  <c r="K24" i="219" s="1"/>
  <c r="L22" i="219"/>
  <c r="F30" i="219" s="1"/>
  <c r="M22" i="219"/>
  <c r="N22" i="219"/>
  <c r="O22" i="219"/>
  <c r="O24" i="219" s="1"/>
  <c r="O40" i="219"/>
  <c r="O44" i="219"/>
  <c r="O49" i="219"/>
  <c r="P56" i="219"/>
  <c r="L62" i="219"/>
  <c r="P69" i="219"/>
  <c r="G5" i="218"/>
  <c r="G4" i="218"/>
  <c r="G3" i="218"/>
  <c r="B4" i="218"/>
  <c r="A7" i="218" s="1"/>
  <c r="B3" i="218"/>
  <c r="E68" i="218"/>
  <c r="D68" i="218"/>
  <c r="E62" i="218"/>
  <c r="D62" i="218"/>
  <c r="E56" i="218"/>
  <c r="D56" i="218"/>
  <c r="E50" i="218"/>
  <c r="D50" i="218"/>
  <c r="E44" i="218"/>
  <c r="D44" i="218"/>
  <c r="E38" i="218"/>
  <c r="D38" i="218"/>
  <c r="E32" i="218"/>
  <c r="D32" i="218"/>
  <c r="E26" i="218"/>
  <c r="D26" i="218"/>
  <c r="E20" i="218"/>
  <c r="D20" i="218"/>
  <c r="E14" i="218"/>
  <c r="D14" i="218"/>
  <c r="I4" i="218"/>
  <c r="B12" i="214"/>
  <c r="G31" i="214"/>
  <c r="F31" i="214"/>
  <c r="F12" i="214" s="1"/>
  <c r="G12" i="214"/>
  <c r="F10" i="214"/>
  <c r="G10" i="214" s="1"/>
  <c r="F8" i="214"/>
  <c r="H7" i="214"/>
  <c r="F7" i="214"/>
  <c r="F6" i="214"/>
  <c r="B6" i="214"/>
  <c r="G31" i="172"/>
  <c r="G12" i="172"/>
  <c r="F10" i="172"/>
  <c r="G10" i="172" s="1"/>
  <c r="B7" i="208"/>
  <c r="B12" i="208" s="1"/>
  <c r="F58" i="208"/>
  <c r="F46" i="208"/>
  <c r="F35" i="208"/>
  <c r="F23" i="208"/>
  <c r="F8" i="208"/>
  <c r="H7" i="208"/>
  <c r="F7" i="208"/>
  <c r="F6" i="208"/>
  <c r="B6" i="208"/>
  <c r="F29" i="160"/>
  <c r="F32" i="160" s="1"/>
  <c r="B7" i="199"/>
  <c r="B12" i="199" s="1"/>
  <c r="G35" i="199"/>
  <c r="G12" i="199" s="1"/>
  <c r="F35" i="199"/>
  <c r="F12" i="199" s="1"/>
  <c r="F10" i="199"/>
  <c r="G10" i="199" s="1"/>
  <c r="F8" i="199"/>
  <c r="H7" i="199"/>
  <c r="F7" i="199"/>
  <c r="F6" i="199"/>
  <c r="B6" i="199"/>
  <c r="B7" i="195"/>
  <c r="B12" i="195" s="1"/>
  <c r="G28" i="195"/>
  <c r="G12" i="195" s="1"/>
  <c r="F28" i="195"/>
  <c r="F12" i="195" s="1"/>
  <c r="F10" i="195"/>
  <c r="G10" i="195" s="1"/>
  <c r="F8" i="195"/>
  <c r="H7" i="195"/>
  <c r="F7" i="195"/>
  <c r="F6" i="195"/>
  <c r="B6" i="195"/>
  <c r="B7" i="190"/>
  <c r="A12" i="190" s="1"/>
  <c r="G31" i="190"/>
  <c r="G23" i="190"/>
  <c r="F8" i="190"/>
  <c r="H7" i="190"/>
  <c r="F7" i="190"/>
  <c r="F6" i="190"/>
  <c r="B6" i="190"/>
  <c r="B7" i="172"/>
  <c r="B12" i="172" s="1"/>
  <c r="F8" i="172"/>
  <c r="H7" i="172"/>
  <c r="F7" i="172"/>
  <c r="F6" i="172"/>
  <c r="B6" i="172"/>
  <c r="B7" i="160"/>
  <c r="B12" i="160" s="1"/>
  <c r="F8" i="160"/>
  <c r="H7" i="160"/>
  <c r="F7" i="160"/>
  <c r="F6" i="160"/>
  <c r="B6" i="160"/>
  <c r="B6" i="137"/>
  <c r="F6" i="137"/>
  <c r="B7" i="137"/>
  <c r="B12" i="137" s="1"/>
  <c r="F7" i="137"/>
  <c r="H7" i="137"/>
  <c r="F8" i="137"/>
  <c r="F10" i="137"/>
  <c r="F35" i="137"/>
  <c r="F12" i="137" s="1"/>
  <c r="G35" i="137"/>
  <c r="G12" i="137" s="1"/>
  <c r="B6" i="127"/>
  <c r="F6" i="127"/>
  <c r="B7" i="127"/>
  <c r="B12" i="127" s="1"/>
  <c r="F7" i="127"/>
  <c r="H7" i="127"/>
  <c r="F8" i="127"/>
  <c r="F10" i="127"/>
  <c r="G25" i="127"/>
  <c r="G12" i="127"/>
  <c r="E33" i="127"/>
  <c r="F33" i="127" s="1"/>
  <c r="E34" i="127"/>
  <c r="F34" i="127" s="1"/>
  <c r="G34" i="127" s="1"/>
  <c r="E35" i="127"/>
  <c r="E36" i="127"/>
  <c r="E37" i="127"/>
  <c r="E38" i="127"/>
  <c r="E39" i="127"/>
  <c r="E40" i="127"/>
  <c r="B42" i="127"/>
  <c r="B6" i="125"/>
  <c r="F6" i="125"/>
  <c r="B7" i="125"/>
  <c r="B12" i="125" s="1"/>
  <c r="F7" i="125"/>
  <c r="H7" i="125"/>
  <c r="F8" i="125"/>
  <c r="F10" i="125"/>
  <c r="G10" i="125" s="1"/>
  <c r="F35" i="125"/>
  <c r="F12" i="125" s="1"/>
  <c r="G35" i="125"/>
  <c r="G12" i="125" s="1"/>
  <c r="B6" i="124"/>
  <c r="F6" i="124"/>
  <c r="B7" i="124"/>
  <c r="B12" i="124"/>
  <c r="F7" i="124"/>
  <c r="H7" i="124"/>
  <c r="F8" i="124"/>
  <c r="F10" i="124"/>
  <c r="G10" i="124" s="1"/>
  <c r="F35" i="124"/>
  <c r="F12" i="124"/>
  <c r="G35" i="124"/>
  <c r="G12" i="124"/>
  <c r="B8" i="125"/>
  <c r="O8" i="224"/>
  <c r="N10" i="224"/>
  <c r="O14" i="224"/>
  <c r="N16" i="224"/>
  <c r="O20" i="224"/>
  <c r="N22" i="224"/>
  <c r="O26" i="224"/>
  <c r="N28" i="224"/>
  <c r="O32" i="224"/>
  <c r="N34" i="224"/>
  <c r="O38" i="224"/>
  <c r="N40" i="224"/>
  <c r="O9" i="224"/>
  <c r="O15" i="224"/>
  <c r="O21" i="224"/>
  <c r="O27" i="224"/>
  <c r="O33" i="224"/>
  <c r="O39" i="224"/>
  <c r="O6" i="224"/>
  <c r="P9" i="224"/>
  <c r="O12" i="224"/>
  <c r="P15" i="224"/>
  <c r="O18" i="224"/>
  <c r="P21" i="224"/>
  <c r="O24" i="224"/>
  <c r="P27" i="224"/>
  <c r="O30" i="224"/>
  <c r="P33" i="224"/>
  <c r="O36" i="224"/>
  <c r="P39" i="224"/>
  <c r="P6" i="224"/>
  <c r="AC24" i="223"/>
  <c r="AC25" i="223"/>
  <c r="AC11" i="223"/>
  <c r="AC18" i="223"/>
  <c r="AC10" i="223"/>
  <c r="AC13" i="223"/>
  <c r="P26" i="223"/>
  <c r="H47" i="218"/>
  <c r="G14" i="218"/>
  <c r="G26" i="218"/>
  <c r="G38" i="218"/>
  <c r="G62" i="218"/>
  <c r="H17" i="218"/>
  <c r="H29" i="218"/>
  <c r="H41" i="218"/>
  <c r="H53" i="218"/>
  <c r="H65" i="218"/>
  <c r="P12" i="222" l="1"/>
  <c r="C45" i="222"/>
  <c r="I46" i="222"/>
  <c r="I48" i="222" s="1"/>
  <c r="P32" i="222"/>
  <c r="M43" i="224"/>
  <c r="Q37" i="224"/>
  <c r="Q40" i="224" s="1"/>
  <c r="Q26" i="223"/>
  <c r="Q12" i="224"/>
  <c r="F22" i="224"/>
  <c r="Q20" i="224"/>
  <c r="O25" i="224"/>
  <c r="O28" i="224" s="1"/>
  <c r="G48" i="190"/>
  <c r="G52" i="190" s="1"/>
  <c r="C46" i="222"/>
  <c r="C48" i="222" s="1"/>
  <c r="K46" i="222"/>
  <c r="K48" i="222" s="1"/>
  <c r="F28" i="224"/>
  <c r="N43" i="224"/>
  <c r="D46" i="222"/>
  <c r="D48" i="222" s="1"/>
  <c r="L45" i="222"/>
  <c r="L46" i="222" s="1"/>
  <c r="L48" i="222" s="1"/>
  <c r="AC15" i="223"/>
  <c r="Q13" i="224"/>
  <c r="P24" i="224"/>
  <c r="P28" i="224" s="1"/>
  <c r="P32" i="224"/>
  <c r="P34" i="224" s="1"/>
  <c r="AC23" i="223"/>
  <c r="E71" i="218"/>
  <c r="M45" i="222"/>
  <c r="M46" i="222" s="1"/>
  <c r="M48" i="222" s="1"/>
  <c r="AC12" i="223"/>
  <c r="L43" i="224"/>
  <c r="H32" i="218"/>
  <c r="O40" i="224"/>
  <c r="H44" i="218"/>
  <c r="F61" i="208"/>
  <c r="D71" i="218"/>
  <c r="B46" i="222"/>
  <c r="B48" i="222" s="1"/>
  <c r="P41" i="222"/>
  <c r="Q7" i="224"/>
  <c r="F34" i="224"/>
  <c r="O37" i="224"/>
  <c r="AC21" i="223"/>
  <c r="H26" i="218"/>
  <c r="P40" i="224"/>
  <c r="H45" i="222"/>
  <c r="F16" i="224"/>
  <c r="E43" i="195"/>
  <c r="F42" i="127"/>
  <c r="G33" i="127"/>
  <c r="G42" i="127" s="1"/>
  <c r="F19" i="127" s="1"/>
  <c r="F25" i="127" s="1"/>
  <c r="F12" i="127" s="1"/>
  <c r="Q16" i="224"/>
  <c r="H62" i="218"/>
  <c r="P71" i="222"/>
  <c r="H46" i="222"/>
  <c r="H48" i="222" s="1"/>
  <c r="L61" i="219"/>
  <c r="L63" i="219" s="1"/>
  <c r="F43" i="224"/>
  <c r="Q22" i="224"/>
  <c r="G71" i="218"/>
  <c r="P45" i="222"/>
  <c r="P72" i="222" s="1"/>
  <c r="Q10" i="224"/>
  <c r="D45" i="195"/>
  <c r="D46" i="195" s="1"/>
  <c r="D47" i="195" s="1"/>
  <c r="D48" i="195" s="1"/>
  <c r="E45" i="195"/>
  <c r="P10" i="224"/>
  <c r="H14" i="218"/>
  <c r="H68" i="218"/>
  <c r="B8" i="214"/>
  <c r="B8" i="160"/>
  <c r="AC8" i="223"/>
  <c r="AB26" i="223"/>
  <c r="O13" i="224"/>
  <c r="O16" i="224" s="1"/>
  <c r="Q30" i="224"/>
  <c r="Q34" i="224" s="1"/>
  <c r="H48" i="218"/>
  <c r="H50" i="218" s="1"/>
  <c r="H55" i="218"/>
  <c r="H56" i="218" s="1"/>
  <c r="AC14" i="223"/>
  <c r="O19" i="224"/>
  <c r="O22" i="224" s="1"/>
  <c r="Q26" i="224"/>
  <c r="Q28" i="224" s="1"/>
  <c r="R17" i="223"/>
  <c r="R26" i="223" s="1"/>
  <c r="H18" i="218"/>
  <c r="H20" i="218" s="1"/>
  <c r="B8" i="172"/>
  <c r="H4" i="223"/>
  <c r="B8" i="124"/>
  <c r="B6" i="221"/>
  <c r="P22" i="219"/>
  <c r="P58" i="219" s="1"/>
  <c r="P72" i="219" s="1"/>
  <c r="O7" i="224"/>
  <c r="O10" i="224" s="1"/>
  <c r="O31" i="224"/>
  <c r="O34" i="224" s="1"/>
  <c r="B8" i="190"/>
  <c r="B8" i="195"/>
  <c r="B8" i="127"/>
  <c r="F28" i="219"/>
  <c r="P14" i="224"/>
  <c r="P16" i="224" s="1"/>
  <c r="P18" i="224"/>
  <c r="P22" i="224" s="1"/>
  <c r="G3" i="222"/>
  <c r="B8" i="199"/>
  <c r="B8" i="208"/>
  <c r="B8" i="137"/>
  <c r="E44" i="195"/>
  <c r="O45" i="222"/>
  <c r="O46" i="222" s="1"/>
  <c r="O50" i="222"/>
  <c r="P43" i="224" l="1"/>
  <c r="Q43" i="224"/>
  <c r="E48" i="195"/>
  <c r="E47" i="195"/>
  <c r="E49" i="195"/>
  <c r="D49" i="195"/>
  <c r="H71" i="218"/>
  <c r="O43" i="224"/>
  <c r="AC26" i="223"/>
  <c r="E46" i="195"/>
  <c r="P46" i="222"/>
  <c r="P48" i="222" s="1"/>
  <c r="P73" i="222"/>
  <c r="E50" i="195" l="1"/>
  <c r="E51" i="195" s="1"/>
  <c r="D50" i="195"/>
  <c r="D51" i="195" s="1"/>
  <c r="P78" i="222"/>
  <c r="P77" i="222"/>
  <c r="P76" i="22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K9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Nicole Cosgrove</author>
  </authors>
  <commentList>
    <comment ref="O21" authorId="0" shapeId="0" xr:uid="{00000000-0006-0000-1000-000001000000}">
      <text>
        <r>
          <rPr>
            <b/>
            <sz val="9"/>
            <color indexed="81"/>
            <rFont val="Tahoma"/>
            <family val="2"/>
          </rPr>
          <t>Nicole Cosgrove:</t>
        </r>
        <r>
          <rPr>
            <sz val="9"/>
            <color indexed="81"/>
            <rFont val="Tahoma"/>
            <family val="2"/>
          </rPr>
          <t xml:space="preserve">
Show amounts below</t>
        </r>
      </text>
    </comment>
    <comment ref="O22" authorId="0" shapeId="0" xr:uid="{00000000-0006-0000-1000-000002000000}">
      <text>
        <r>
          <rPr>
            <b/>
            <sz val="9"/>
            <color indexed="81"/>
            <rFont val="Tahoma"/>
            <family val="2"/>
          </rPr>
          <t>Nicole Cosgrove:</t>
        </r>
        <r>
          <rPr>
            <sz val="9"/>
            <color indexed="81"/>
            <rFont val="Tahoma"/>
            <family val="2"/>
          </rPr>
          <t xml:space="preserve">
Show amounts below</t>
        </r>
      </text>
    </comment>
    <comment ref="O24" authorId="0" shapeId="0" xr:uid="{00000000-0006-0000-1000-000003000000}">
      <text>
        <r>
          <rPr>
            <b/>
            <sz val="9"/>
            <color indexed="81"/>
            <rFont val="Tahoma"/>
            <family val="2"/>
          </rPr>
          <t>Nicole Cosgrove:</t>
        </r>
        <r>
          <rPr>
            <sz val="9"/>
            <color indexed="81"/>
            <rFont val="Tahoma"/>
            <family val="2"/>
          </rPr>
          <t xml:space="preserve">
Show amounts below</t>
        </r>
      </text>
    </comment>
    <comment ref="O25" authorId="0" shapeId="0" xr:uid="{00000000-0006-0000-1000-000004000000}">
      <text>
        <r>
          <rPr>
            <b/>
            <sz val="9"/>
            <color indexed="81"/>
            <rFont val="Tahoma"/>
            <family val="2"/>
          </rPr>
          <t>Nicole Cosgrove:</t>
        </r>
        <r>
          <rPr>
            <sz val="9"/>
            <color indexed="81"/>
            <rFont val="Tahoma"/>
            <family val="2"/>
          </rPr>
          <t xml:space="preserve">
Show amounts below</t>
        </r>
      </text>
    </comment>
    <comment ref="O27" authorId="0" shapeId="0" xr:uid="{00000000-0006-0000-1000-000005000000}">
      <text>
        <r>
          <rPr>
            <b/>
            <sz val="9"/>
            <color indexed="81"/>
            <rFont val="Tahoma"/>
            <family val="2"/>
          </rPr>
          <t>Nicole Cosgrove:</t>
        </r>
        <r>
          <rPr>
            <sz val="9"/>
            <color indexed="81"/>
            <rFont val="Tahoma"/>
            <family val="2"/>
          </rPr>
          <t xml:space="preserve">
Show amounts below</t>
        </r>
      </text>
    </comment>
    <comment ref="O28" authorId="0" shapeId="0" xr:uid="{00000000-0006-0000-1000-000006000000}">
      <text>
        <r>
          <rPr>
            <b/>
            <sz val="9"/>
            <color indexed="81"/>
            <rFont val="Tahoma"/>
            <family val="2"/>
          </rPr>
          <t>Nicole Cosgrove:</t>
        </r>
        <r>
          <rPr>
            <sz val="9"/>
            <color indexed="81"/>
            <rFont val="Tahoma"/>
            <family val="2"/>
          </rPr>
          <t xml:space="preserve">
Show amounts below</t>
        </r>
      </text>
    </comment>
    <comment ref="O29" authorId="0" shapeId="0" xr:uid="{00000000-0006-0000-1000-000007000000}">
      <text>
        <r>
          <rPr>
            <b/>
            <sz val="9"/>
            <color indexed="81"/>
            <rFont val="Tahoma"/>
            <family val="2"/>
          </rPr>
          <t>Nicole Cosgrove:</t>
        </r>
        <r>
          <rPr>
            <sz val="9"/>
            <color indexed="81"/>
            <rFont val="Tahoma"/>
            <family val="2"/>
          </rPr>
          <t xml:space="preserve">
Show amounts below</t>
        </r>
      </text>
    </comment>
    <comment ref="O30" authorId="0" shapeId="0" xr:uid="{00000000-0006-0000-1000-000008000000}">
      <text>
        <r>
          <rPr>
            <b/>
            <sz val="9"/>
            <color indexed="81"/>
            <rFont val="Tahoma"/>
            <family val="2"/>
          </rPr>
          <t>Nicole Cosgrove:</t>
        </r>
        <r>
          <rPr>
            <sz val="9"/>
            <color indexed="81"/>
            <rFont val="Tahoma"/>
            <family val="2"/>
          </rPr>
          <t xml:space="preserve">
Show amounts below</t>
        </r>
      </text>
    </comment>
    <comment ref="P33" authorId="0" shapeId="0" xr:uid="{00000000-0006-0000-1000-000009000000}">
      <text>
        <r>
          <rPr>
            <b/>
            <sz val="9"/>
            <color indexed="81"/>
            <rFont val="Tahoma"/>
            <family val="2"/>
          </rPr>
          <t>Nicole Cosgrove:</t>
        </r>
        <r>
          <rPr>
            <sz val="9"/>
            <color indexed="81"/>
            <rFont val="Tahoma"/>
            <family val="2"/>
          </rPr>
          <t xml:space="preserve">
Subtotal only, do not show in ITR</t>
        </r>
      </text>
    </comment>
    <comment ref="P34" authorId="0" shapeId="0" xr:uid="{00000000-0006-0000-1000-00000A000000}">
      <text>
        <r>
          <rPr>
            <b/>
            <sz val="9"/>
            <color indexed="81"/>
            <rFont val="Tahoma"/>
            <family val="2"/>
          </rPr>
          <t>Nicole Cosgrove:</t>
        </r>
        <r>
          <rPr>
            <sz val="9"/>
            <color indexed="81"/>
            <rFont val="Tahoma"/>
            <family val="2"/>
          </rPr>
          <t xml:space="preserve">
Subtotal only, do not show in ITR</t>
        </r>
      </text>
    </comment>
    <comment ref="P35" authorId="0" shapeId="0" xr:uid="{00000000-0006-0000-1000-00000B000000}">
      <text>
        <r>
          <rPr>
            <b/>
            <sz val="9"/>
            <color indexed="81"/>
            <rFont val="Tahoma"/>
            <family val="2"/>
          </rPr>
          <t>Nicole Cosgrove:</t>
        </r>
        <r>
          <rPr>
            <sz val="9"/>
            <color indexed="81"/>
            <rFont val="Tahoma"/>
            <family val="2"/>
          </rPr>
          <t xml:space="preserve">
Subtotal only, do not show in ITR</t>
        </r>
      </text>
    </comment>
    <comment ref="O36" authorId="0" shapeId="0" xr:uid="{00000000-0006-0000-1000-00000C000000}">
      <text>
        <r>
          <rPr>
            <b/>
            <sz val="9"/>
            <color indexed="81"/>
            <rFont val="Tahoma"/>
            <family val="2"/>
          </rPr>
          <t>Nicole Cosgrove:</t>
        </r>
        <r>
          <rPr>
            <sz val="9"/>
            <color indexed="81"/>
            <rFont val="Tahoma"/>
            <family val="2"/>
          </rPr>
          <t xml:space="preserve">
Show amounts below</t>
        </r>
      </text>
    </comment>
    <comment ref="O37" authorId="0" shapeId="0" xr:uid="{00000000-0006-0000-1000-00000D000000}">
      <text>
        <r>
          <rPr>
            <b/>
            <sz val="9"/>
            <color indexed="81"/>
            <rFont val="Tahoma"/>
            <family val="2"/>
          </rPr>
          <t>Nicole Cosgrove:</t>
        </r>
        <r>
          <rPr>
            <sz val="9"/>
            <color indexed="81"/>
            <rFont val="Tahoma"/>
            <family val="2"/>
          </rPr>
          <t xml:space="preserve">
Show amounts below</t>
        </r>
      </text>
    </comment>
    <comment ref="O39" authorId="0" shapeId="0" xr:uid="{00000000-0006-0000-1000-00000E000000}">
      <text>
        <r>
          <rPr>
            <b/>
            <sz val="9"/>
            <color indexed="81"/>
            <rFont val="Tahoma"/>
            <family val="2"/>
          </rPr>
          <t>Nicole Cosgrove:</t>
        </r>
        <r>
          <rPr>
            <sz val="9"/>
            <color indexed="81"/>
            <rFont val="Tahoma"/>
            <family val="2"/>
          </rPr>
          <t xml:space="preserve">
Show amounts below</t>
        </r>
      </text>
    </comment>
    <comment ref="O40" authorId="0" shapeId="0" xr:uid="{00000000-0006-0000-1000-00000F000000}">
      <text>
        <r>
          <rPr>
            <b/>
            <sz val="9"/>
            <color indexed="81"/>
            <rFont val="Tahoma"/>
            <family val="2"/>
          </rPr>
          <t>Nicole Cosgrove:</t>
        </r>
        <r>
          <rPr>
            <sz val="9"/>
            <color indexed="81"/>
            <rFont val="Tahoma"/>
            <family val="2"/>
          </rPr>
          <t xml:space="preserve">
Show amounts below</t>
        </r>
      </text>
    </comment>
    <comment ref="P42" authorId="0" shapeId="0" xr:uid="{00000000-0006-0000-1000-000010000000}">
      <text>
        <r>
          <rPr>
            <b/>
            <sz val="9"/>
            <color indexed="81"/>
            <rFont val="Tahoma"/>
            <family val="2"/>
          </rPr>
          <t>Nicole Cosgrove:</t>
        </r>
        <r>
          <rPr>
            <sz val="9"/>
            <color indexed="81"/>
            <rFont val="Tahoma"/>
            <family val="2"/>
          </rPr>
          <t xml:space="preserve">
Subtotal only, do not show in ITR</t>
        </r>
      </text>
    </comment>
    <comment ref="P43" authorId="0" shapeId="0" xr:uid="{00000000-0006-0000-1000-000011000000}">
      <text>
        <r>
          <rPr>
            <b/>
            <sz val="9"/>
            <color indexed="81"/>
            <rFont val="Tahoma"/>
            <family val="2"/>
          </rPr>
          <t>Nicole Cosgrove:</t>
        </r>
        <r>
          <rPr>
            <sz val="9"/>
            <color indexed="81"/>
            <rFont val="Tahoma"/>
            <family val="2"/>
          </rPr>
          <t xml:space="preserve">
Subtotal only, do not show in ITR</t>
        </r>
      </text>
    </comment>
    <comment ref="P44" authorId="0" shapeId="0" xr:uid="{00000000-0006-0000-1000-000012000000}">
      <text>
        <r>
          <rPr>
            <b/>
            <sz val="9"/>
            <color indexed="81"/>
            <rFont val="Tahoma"/>
            <family val="2"/>
          </rPr>
          <t>Nicole Cosgrove:</t>
        </r>
        <r>
          <rPr>
            <sz val="9"/>
            <color indexed="81"/>
            <rFont val="Tahoma"/>
            <family val="2"/>
          </rPr>
          <t xml:space="preserve">
Subtotal only, do not show in ITR</t>
        </r>
      </text>
    </comment>
    <comment ref="P47" authorId="0" shapeId="0" xr:uid="{00000000-0006-0000-1000-000013000000}">
      <text>
        <r>
          <rPr>
            <b/>
            <sz val="9"/>
            <color indexed="81"/>
            <rFont val="Tahoma"/>
            <family val="2"/>
          </rPr>
          <t>Nicole Cosgrove:</t>
        </r>
        <r>
          <rPr>
            <sz val="9"/>
            <color indexed="81"/>
            <rFont val="Tahoma"/>
            <family val="2"/>
          </rPr>
          <t xml:space="preserve">
Subtotal only, do not show in ITR</t>
        </r>
      </text>
    </comment>
  </commentList>
</comments>
</file>

<file path=xl/sharedStrings.xml><?xml version="1.0" encoding="utf-8"?>
<sst xmlns="http://schemas.openxmlformats.org/spreadsheetml/2006/main" count="824" uniqueCount="423">
  <si>
    <t>Dividends Received</t>
  </si>
  <si>
    <t>Other</t>
  </si>
  <si>
    <t>Closing Balance</t>
  </si>
  <si>
    <t>Interest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</si>
  <si>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</si>
  <si>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</si>
  <si>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</si>
  <si>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</si>
  <si>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</si>
  <si>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</si>
  <si>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</si>
  <si>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</si>
  <si>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</si>
  <si>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</si>
  <si>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</si>
  <si>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</si>
  <si>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Net</t>
  </si>
  <si>
    <t>Opening Balance</t>
  </si>
  <si>
    <t>Repairs</t>
  </si>
  <si>
    <t>Cleaning</t>
  </si>
  <si>
    <t>Insurance</t>
  </si>
  <si>
    <t>Rates</t>
  </si>
  <si>
    <t>Check</t>
  </si>
  <si>
    <t>Date</t>
  </si>
  <si>
    <t>Total</t>
  </si>
  <si>
    <t>Amount</t>
  </si>
  <si>
    <t>Year :</t>
  </si>
  <si>
    <t>Prepared by :</t>
  </si>
  <si>
    <t>Notes &amp; Queries</t>
  </si>
  <si>
    <t>Click here</t>
  </si>
  <si>
    <t>Client Code</t>
  </si>
  <si>
    <t>Reviewed by</t>
  </si>
  <si>
    <t>Review Points</t>
  </si>
  <si>
    <t>Click Here</t>
  </si>
  <si>
    <t>Client:</t>
  </si>
  <si>
    <t>Prepared:</t>
  </si>
  <si>
    <t>Date :</t>
  </si>
  <si>
    <t>Reviewed:</t>
  </si>
  <si>
    <t>Being :</t>
  </si>
  <si>
    <t>The Macro Group</t>
  </si>
  <si>
    <t>Workpaper</t>
  </si>
  <si>
    <t>Period</t>
  </si>
  <si>
    <t>Rental Income</t>
  </si>
  <si>
    <t>Detail</t>
  </si>
  <si>
    <t>Item</t>
  </si>
  <si>
    <t>Asset Additions</t>
  </si>
  <si>
    <t>REF</t>
  </si>
  <si>
    <t>To Do List</t>
  </si>
  <si>
    <t>Less:</t>
  </si>
  <si>
    <t>Assets</t>
  </si>
  <si>
    <t>Liabilities</t>
  </si>
  <si>
    <t>Carry FWD Matters</t>
  </si>
  <si>
    <t>PROFIT AND LOSS ACCOUNT</t>
  </si>
  <si>
    <t>Prepayments</t>
  </si>
  <si>
    <t>Sundry Debtors</t>
  </si>
  <si>
    <t>Add:</t>
  </si>
  <si>
    <t>Only Complete this lead sheet where a manual reconciliation is required</t>
  </si>
  <si>
    <t>Link</t>
  </si>
  <si>
    <t>Details</t>
  </si>
  <si>
    <t>Date Paid</t>
  </si>
  <si>
    <t>Year End</t>
  </si>
  <si>
    <t>Claimed</t>
  </si>
  <si>
    <t>Prepymt</t>
  </si>
  <si>
    <t>Example</t>
  </si>
  <si>
    <t>CALCULATION</t>
  </si>
  <si>
    <t>No Days</t>
  </si>
  <si>
    <t>Current Year Prepayments</t>
  </si>
  <si>
    <t xml:space="preserve">For Non-STS and other taxpayers, the following prepayments are deductible </t>
  </si>
  <si>
    <t>for taxation purposes:</t>
  </si>
  <si>
    <t xml:space="preserve">   - Amounts required to be paid by law or court order ie, Workers </t>
  </si>
  <si>
    <t xml:space="preserve">     Compensation Insurance</t>
  </si>
  <si>
    <t xml:space="preserve">   - If the GST Exclusive amount on the Invoice is &lt;$1,000</t>
  </si>
  <si>
    <t xml:space="preserve">   - Payments of Salary &amp; Wages</t>
  </si>
  <si>
    <t xml:space="preserve">  See the Master Tax Guide for STS taxpayer prepayment rules.  </t>
  </si>
  <si>
    <t>Opening Balance B/F</t>
  </si>
  <si>
    <t>Closing Balance C / F</t>
  </si>
  <si>
    <t>Fines and Penalties</t>
  </si>
  <si>
    <t xml:space="preserve">                                </t>
  </si>
  <si>
    <t>RECONCILIATIONS</t>
  </si>
  <si>
    <t>Sundry Creditors</t>
  </si>
  <si>
    <t>Loan</t>
  </si>
  <si>
    <t>Less</t>
  </si>
  <si>
    <t>Net profit per accounts</t>
  </si>
  <si>
    <t>Taxable Income</t>
  </si>
  <si>
    <t>Being:</t>
  </si>
  <si>
    <t>Capital Gains - Shares</t>
  </si>
  <si>
    <t>Capital Gains - General</t>
  </si>
  <si>
    <t>Interest Received</t>
  </si>
  <si>
    <t>Australian
Income</t>
  </si>
  <si>
    <t>Capital Gains
Indexation Method</t>
  </si>
  <si>
    <t>Capital Gains
Other Method</t>
  </si>
  <si>
    <t>Tax Free
Distribution</t>
  </si>
  <si>
    <t>Tax Deferred Distribution</t>
  </si>
  <si>
    <t>Foreign Income
Tax Offsets</t>
  </si>
  <si>
    <t>Franking
Credits</t>
  </si>
  <si>
    <t>TFN Tax
Withheld</t>
  </si>
  <si>
    <t>Cash Distribution</t>
  </si>
  <si>
    <t>Tax  Distribution</t>
  </si>
  <si>
    <t>Distributions Receivable</t>
  </si>
  <si>
    <t>Dividends Receivable</t>
  </si>
  <si>
    <t>Benchmark Interest Rate</t>
  </si>
  <si>
    <t>Loans  - In House 1</t>
  </si>
  <si>
    <t>Tax Reconciliation - Super Fund</t>
  </si>
  <si>
    <t>RND</t>
  </si>
  <si>
    <t>Employer Contributions</t>
  </si>
  <si>
    <t xml:space="preserve">NAME OF TRUST </t>
  </si>
  <si>
    <t>Member</t>
  </si>
  <si>
    <t>FUND</t>
  </si>
  <si>
    <t>Member 1</t>
  </si>
  <si>
    <t>Member 2</t>
  </si>
  <si>
    <t>Member 3</t>
  </si>
  <si>
    <t>Member 4</t>
  </si>
  <si>
    <t>ENTER MEMBER NAME</t>
  </si>
  <si>
    <t>Member Contributions</t>
  </si>
  <si>
    <t>Proceeds On Disposal</t>
  </si>
  <si>
    <t>Cost Base</t>
  </si>
  <si>
    <t>Total Cost Base</t>
  </si>
  <si>
    <t>Capital Gain</t>
  </si>
  <si>
    <t>Insurance Premiums</t>
  </si>
  <si>
    <t>Total Insurance Premiums Paid</t>
  </si>
  <si>
    <t>Other Expense - 1</t>
  </si>
  <si>
    <t>Interest Paid</t>
  </si>
  <si>
    <t>I 12</t>
  </si>
  <si>
    <t>Share</t>
  </si>
  <si>
    <t>Number</t>
  </si>
  <si>
    <t>Unfranked</t>
  </si>
  <si>
    <t>Franked</t>
  </si>
  <si>
    <t>Imp Credit</t>
  </si>
  <si>
    <t>Total Dividends</t>
  </si>
  <si>
    <t>Balance</t>
  </si>
  <si>
    <t>Gross Capital Gains
Discount Method</t>
  </si>
  <si>
    <t>Net Foreign Income</t>
  </si>
  <si>
    <t>CGT Concession Amount</t>
  </si>
  <si>
    <t>Should be Nil</t>
  </si>
  <si>
    <t>Difference</t>
  </si>
  <si>
    <t>Closing ATO Running Balance Account</t>
  </si>
  <si>
    <t>June BAS</t>
  </si>
  <si>
    <t>PAYG payable</t>
  </si>
  <si>
    <t>GST Payable/refundable</t>
  </si>
  <si>
    <t>Disection of GST Accounts</t>
  </si>
  <si>
    <t>Amounts outstanding allocated to Gst Accounts</t>
  </si>
  <si>
    <t>Payments / (Refunds) Received by the ATO</t>
  </si>
  <si>
    <t>Interest Expense</t>
  </si>
  <si>
    <t>Interest Income</t>
  </si>
  <si>
    <t xml:space="preserve"> </t>
  </si>
  <si>
    <t>Prior Year Outstanding BAS Lodged</t>
  </si>
  <si>
    <t>Net PAYGI</t>
  </si>
  <si>
    <t>Opening ATO Running Balance</t>
  </si>
  <si>
    <t>Net GST</t>
  </si>
  <si>
    <t>Sales Per Accounts</t>
  </si>
  <si>
    <t>Reconcile these amounts to ATO portal revenue report:</t>
  </si>
  <si>
    <t>(Underclaimed) / Overclaimed</t>
  </si>
  <si>
    <t>(Overpaid)/ Underpaid</t>
  </si>
  <si>
    <t>DIFFERENCE</t>
  </si>
  <si>
    <t>PER ACCOUNTS CASH BASIS</t>
  </si>
  <si>
    <t>Totals</t>
  </si>
  <si>
    <t>May BAS</t>
  </si>
  <si>
    <t>April BAS</t>
  </si>
  <si>
    <t>March BAS</t>
  </si>
  <si>
    <t>February BAS</t>
  </si>
  <si>
    <t>January BAS</t>
  </si>
  <si>
    <t>December BAS</t>
  </si>
  <si>
    <t>November BAS</t>
  </si>
  <si>
    <t>October BAS</t>
  </si>
  <si>
    <t>September BAS</t>
  </si>
  <si>
    <t>August BAS</t>
  </si>
  <si>
    <t>July BAS</t>
  </si>
  <si>
    <t>Total Payable</t>
  </si>
  <si>
    <t>1B</t>
  </si>
  <si>
    <t>7A</t>
  </si>
  <si>
    <t>6A</t>
  </si>
  <si>
    <t>5A</t>
  </si>
  <si>
    <t>1A</t>
  </si>
  <si>
    <t>W2</t>
  </si>
  <si>
    <t>W1</t>
  </si>
  <si>
    <t>G21</t>
  </si>
  <si>
    <t>G11</t>
  </si>
  <si>
    <t>G10</t>
  </si>
  <si>
    <t>G3</t>
  </si>
  <si>
    <t>G2</t>
  </si>
  <si>
    <t>G1</t>
  </si>
  <si>
    <t>BAS Lodged</t>
  </si>
  <si>
    <t>BAS Reconciliation</t>
  </si>
  <si>
    <t>BAS reconciliation</t>
  </si>
  <si>
    <t>Income</t>
  </si>
  <si>
    <t>Net capital gain</t>
  </si>
  <si>
    <t>Capital gains/losses - taxable</t>
  </si>
  <si>
    <t>Capital gains/losses - non-taxable</t>
  </si>
  <si>
    <t>TOTAL</t>
  </si>
  <si>
    <t>Gross rent and other leasing &amp; hiring income</t>
  </si>
  <si>
    <t>Commercial Rents</t>
  </si>
  <si>
    <t>Residential Rents</t>
  </si>
  <si>
    <t>Gross interest</t>
  </si>
  <si>
    <t>Interest - other</t>
  </si>
  <si>
    <t>Forestry managed investment scheme income</t>
  </si>
  <si>
    <t>Distributions</t>
  </si>
  <si>
    <t>Gross foreign income</t>
  </si>
  <si>
    <t>Dividends</t>
  </si>
  <si>
    <t>Net foreign income</t>
  </si>
  <si>
    <t>Gross distributions from partnerships</t>
  </si>
  <si>
    <t>Partnership distributions</t>
  </si>
  <si>
    <t xml:space="preserve">Other </t>
  </si>
  <si>
    <t>Unfranked dividends</t>
  </si>
  <si>
    <t>&lt;239&gt;</t>
  </si>
  <si>
    <t>Franked dividends</t>
  </si>
  <si>
    <t>Dividend franking credit</t>
  </si>
  <si>
    <t>Gross trust distributions</t>
  </si>
  <si>
    <t>Trust distributions</t>
  </si>
  <si>
    <t>Assessable employer contributions</t>
  </si>
  <si>
    <t>Employer contributions - concessional</t>
  </si>
  <si>
    <t>Expenses</t>
  </si>
  <si>
    <t>Depreciation expense</t>
  </si>
  <si>
    <t>Depreciation</t>
  </si>
  <si>
    <t>MV depreciation - car</t>
  </si>
  <si>
    <t>Less borrowing costs write off</t>
  </si>
  <si>
    <t>Death or disability premiums</t>
  </si>
  <si>
    <t>Less non-death and disability premiums</t>
  </si>
  <si>
    <t>Approved auditor fee</t>
  </si>
  <si>
    <t>Investment expenses</t>
  </si>
  <si>
    <t>Borrowing costs write off</t>
  </si>
  <si>
    <t>Rental property insurance</t>
  </si>
  <si>
    <t>Rental property rates &amp; land taxes</t>
  </si>
  <si>
    <t>Rental property repairs</t>
  </si>
  <si>
    <t>Management &amp; administration expenses</t>
  </si>
  <si>
    <t>Accounting fees</t>
  </si>
  <si>
    <t>ATO supervisory levy</t>
  </si>
  <si>
    <t>Bank fees</t>
  </si>
  <si>
    <t>General expenses</t>
  </si>
  <si>
    <t>Filing fees</t>
  </si>
  <si>
    <t>Forestry managed investment scheme deductions</t>
  </si>
  <si>
    <t>Other deductions (list)</t>
  </si>
  <si>
    <t>Total Expenses</t>
  </si>
  <si>
    <t>Less non-deductible expenses</t>
  </si>
  <si>
    <t>Carried forward losses</t>
  </si>
  <si>
    <t>Tax losses carried forward to later income years</t>
  </si>
  <si>
    <t>Net capital losses carried forward to later income years</t>
  </si>
  <si>
    <t>Listed trusts</t>
  </si>
  <si>
    <t>Unlisted trusts</t>
  </si>
  <si>
    <t>Insurance policy</t>
  </si>
  <si>
    <t>Other managed investments</t>
  </si>
  <si>
    <t>Cash and term deposits</t>
  </si>
  <si>
    <t>Debt securities</t>
  </si>
  <si>
    <t>Loans</t>
  </si>
  <si>
    <t>Listed shares</t>
  </si>
  <si>
    <t>Unlisted shares</t>
  </si>
  <si>
    <t>Derivatives and instalment warrants</t>
  </si>
  <si>
    <t>Non-residential real property</t>
  </si>
  <si>
    <t>Residential real property</t>
  </si>
  <si>
    <t>Artworks, collectibles, metal or jewels</t>
  </si>
  <si>
    <t>Other assets</t>
  </si>
  <si>
    <t>Dividends receivable</t>
  </si>
  <si>
    <t>Income tax refundable</t>
  </si>
  <si>
    <t>Structural improvements</t>
  </si>
  <si>
    <t>Borrowing costs</t>
  </si>
  <si>
    <t>Borrowings</t>
  </si>
  <si>
    <t>Reserve accounts</t>
  </si>
  <si>
    <t>Other liabilities</t>
  </si>
  <si>
    <t>GST payable/refundable</t>
  </si>
  <si>
    <t>Income tax payable</t>
  </si>
  <si>
    <t>Sundry creditors</t>
  </si>
  <si>
    <t>ITR labels</t>
  </si>
  <si>
    <t>Sundry debtors</t>
  </si>
  <si>
    <t>MV Interest</t>
  </si>
  <si>
    <t>Net losses - 2011</t>
  </si>
  <si>
    <t>Bank account 1</t>
  </si>
  <si>
    <t>Bank account 2</t>
  </si>
  <si>
    <t>Bank account 3</t>
  </si>
  <si>
    <t>Div 7A rate for 2016</t>
  </si>
  <si>
    <t>Opening balance</t>
  </si>
  <si>
    <t>I 21</t>
  </si>
  <si>
    <t>Property Address</t>
  </si>
  <si>
    <t>Address</t>
  </si>
  <si>
    <t>Suburb</t>
  </si>
  <si>
    <t>DO NOT TYPE IN YELLOW BOXES - THESE ARE FORMULAE THAT SHOULD NOT BE OVERWRITTEN</t>
  </si>
  <si>
    <t>State</t>
  </si>
  <si>
    <t>Enter monthly rental statement amounts below only if annual statement is not provided or not reliable.</t>
  </si>
  <si>
    <t>Check annual statements for reasonableness and completeness before use</t>
  </si>
  <si>
    <t>Per Agent Summary</t>
  </si>
  <si>
    <t>Annual 
(per agent)</t>
  </si>
  <si>
    <t>Client extra</t>
  </si>
  <si>
    <t>ITR code</t>
  </si>
  <si>
    <t>RENTAL INCOME</t>
  </si>
  <si>
    <t>Rent received</t>
  </si>
  <si>
    <t>Other income</t>
  </si>
  <si>
    <t>TOTAL INCOME</t>
  </si>
  <si>
    <t>BONDS RECEIVED &amp; REFUNDED</t>
  </si>
  <si>
    <t>Bonds received</t>
  </si>
  <si>
    <t>n/a</t>
  </si>
  <si>
    <t>Bonds refunded</t>
  </si>
  <si>
    <t>Bonds forfeited should be included as income above</t>
  </si>
  <si>
    <t>RENTAL EXPENSES</t>
  </si>
  <si>
    <t>Advertising</t>
  </si>
  <si>
    <t>D</t>
  </si>
  <si>
    <t>Body corporate fees</t>
  </si>
  <si>
    <t>E</t>
  </si>
  <si>
    <t>Borrowing expenses</t>
  </si>
  <si>
    <t>F</t>
  </si>
  <si>
    <t>G</t>
  </si>
  <si>
    <t>Council rates</t>
  </si>
  <si>
    <t>H</t>
  </si>
  <si>
    <t>Capital allowances (depn)</t>
  </si>
  <si>
    <t>I</t>
  </si>
  <si>
    <t>Gardening</t>
  </si>
  <si>
    <t>J</t>
  </si>
  <si>
    <t>K</t>
  </si>
  <si>
    <t>L</t>
  </si>
  <si>
    <t>Land tax</t>
  </si>
  <si>
    <t>M</t>
  </si>
  <si>
    <t>Legal fees</t>
  </si>
  <si>
    <t>N</t>
  </si>
  <si>
    <t>Pest control</t>
  </si>
  <si>
    <t>O</t>
  </si>
  <si>
    <t>Property mgt fees</t>
  </si>
  <si>
    <t>P</t>
  </si>
  <si>
    <t>Management fees</t>
  </si>
  <si>
    <t>Let fees</t>
  </si>
  <si>
    <t>Sundries/petties &amp; post</t>
  </si>
  <si>
    <t>Q</t>
  </si>
  <si>
    <t>Capital works (SBWO)</t>
  </si>
  <si>
    <t>R</t>
  </si>
  <si>
    <t>Stationery, phone &amp; postage</t>
  </si>
  <si>
    <t>S</t>
  </si>
  <si>
    <t>Travel expenses</t>
  </si>
  <si>
    <t>T</t>
  </si>
  <si>
    <t>Water charges</t>
  </si>
  <si>
    <t>U</t>
  </si>
  <si>
    <t>Sundry rental expenses</t>
  </si>
  <si>
    <t>V</t>
  </si>
  <si>
    <t>{Description}</t>
  </si>
  <si>
    <t>TOTAL EXPENSES</t>
  </si>
  <si>
    <t>NET RENT</t>
  </si>
  <si>
    <t>Amount banked</t>
  </si>
  <si>
    <t>Ref</t>
  </si>
  <si>
    <t>Check total for "client extra" expenses</t>
  </si>
  <si>
    <t>Additional client records</t>
  </si>
  <si>
    <t>Body corp</t>
  </si>
  <si>
    <t>Travel</t>
  </si>
  <si>
    <t>Water</t>
  </si>
  <si>
    <t>Borrowing costs per HT schedule</t>
  </si>
  <si>
    <t>Depn per HT schedule - general</t>
  </si>
  <si>
    <t>Depn per HT schedule - special bldg w/off</t>
  </si>
  <si>
    <t>Qty surveyor depreciation (Div 43)</t>
  </si>
  <si>
    <t>Qty surveyor special building write off</t>
  </si>
  <si>
    <t>Other (need to add to relevant "client extra" total above):</t>
  </si>
  <si>
    <t>REFERENCE</t>
  </si>
  <si>
    <t>Total income</t>
  </si>
  <si>
    <t>Total expenses</t>
  </si>
  <si>
    <t>Effective life</t>
  </si>
  <si>
    <t>Depn rate</t>
  </si>
  <si>
    <t>Net rent</t>
  </si>
  <si>
    <t>Client name</t>
  </si>
  <si>
    <t>Ownership %</t>
  </si>
  <si>
    <t>If Handi Ledger is used to process the rental property transactions do not complete income &amp; expenses.</t>
  </si>
  <si>
    <t>Amounts per managed fund tax statement</t>
  </si>
  <si>
    <t>Reconciliation to cash banked</t>
  </si>
  <si>
    <t>Total per ledger</t>
  </si>
  <si>
    <t>Sept</t>
  </si>
  <si>
    <t>Dec</t>
  </si>
  <si>
    <t>Payable from prior year</t>
  </si>
  <si>
    <t>Payable next year</t>
  </si>
  <si>
    <t>Only prepare where multiple managed funds are held by client</t>
  </si>
  <si>
    <t>Managed funds</t>
  </si>
  <si>
    <t>Return of capital</t>
  </si>
  <si>
    <t>Shares held</t>
  </si>
  <si>
    <t>Share disposals</t>
  </si>
  <si>
    <t>SHARE</t>
  </si>
  <si>
    <t>Units</t>
  </si>
  <si>
    <t>Cost</t>
  </si>
  <si>
    <t>Other Costs</t>
  </si>
  <si>
    <t>Total Cost</t>
  </si>
  <si>
    <t>Sale date</t>
  </si>
  <si>
    <t>Discountable Y/N</t>
  </si>
  <si>
    <t>No Units
Disposed</t>
  </si>
  <si>
    <t>Sale proceeds</t>
  </si>
  <si>
    <t>Sale brokerage</t>
  </si>
  <si>
    <t>Cost base</t>
  </si>
  <si>
    <t>Gain / loss 
on disposal</t>
  </si>
  <si>
    <t>Other 
gain</t>
  </si>
  <si>
    <t>Discount 
gain</t>
  </si>
  <si>
    <t>Loss</t>
  </si>
  <si>
    <t>ENTER NAME OF SHARE</t>
  </si>
  <si>
    <t>Enter details eg purchase/sale</t>
  </si>
  <si>
    <t>Total Investments</t>
  </si>
  <si>
    <t>Purchase price</t>
  </si>
  <si>
    <t>Legal fees on purchase</t>
  </si>
  <si>
    <t>Stamp duty on purchase</t>
  </si>
  <si>
    <t>Inspection fees on purchase</t>
  </si>
  <si>
    <t>Legal fees on sale</t>
  </si>
  <si>
    <t>Commission on sale</t>
  </si>
  <si>
    <t>Bank fees on sale (only if capital)</t>
  </si>
  <si>
    <t>Investment value</t>
  </si>
  <si>
    <t>* stapled security</t>
  </si>
  <si>
    <t>No. units held</t>
  </si>
  <si>
    <t>Imp Rate</t>
  </si>
  <si>
    <t>AIA Insurance Worksheet</t>
  </si>
  <si>
    <t>Life Cover</t>
  </si>
  <si>
    <t>TPD</t>
  </si>
  <si>
    <t>Income Protect</t>
  </si>
  <si>
    <t>Fee</t>
  </si>
  <si>
    <t>Paid</t>
  </si>
  <si>
    <t>Entered prior</t>
  </si>
  <si>
    <t>Remaining</t>
  </si>
  <si>
    <t>To Be Entered</t>
  </si>
  <si>
    <t>[39000]</t>
  </si>
  <si>
    <t>[39500]</t>
  </si>
  <si>
    <t>[39400]</t>
  </si>
  <si>
    <t xml:space="preserve">[38000] </t>
  </si>
  <si>
    <t>Code</t>
  </si>
  <si>
    <t>Client</t>
  </si>
  <si>
    <t>Response</t>
  </si>
  <si>
    <t>Action</t>
  </si>
  <si>
    <t>Balance on TB end of 2021</t>
  </si>
  <si>
    <t>Refund Due in 2020</t>
  </si>
  <si>
    <t>CHECK if not 0</t>
  </si>
  <si>
    <t>Less Supervisory Levy in Arrears for 2021 (Current year)</t>
  </si>
  <si>
    <t>This is inclusive of the Supervisory Levy for 2020</t>
  </si>
  <si>
    <t>Giacomo has some super contributions from one of his 2 jobs that he hasn’t received in cash - I prepared a journal to represent this in the account (please advise if I should be recording receivable super contributions or basing purely off cash)</t>
  </si>
  <si>
    <t>2021 Tax Refundable</t>
  </si>
  <si>
    <t>(REFUNDABLE)</t>
  </si>
  <si>
    <t>DR</t>
  </si>
  <si>
    <t>CR +</t>
  </si>
  <si>
    <t>DR -</t>
  </si>
  <si>
    <t>I have request MLC Insurance premiums as I don't have it on-hand there may be some delay - have been partially advised that 12 Monthly payments indicates we shouldn't have to chase down documents before going to audit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</si>
</sst>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.00;\(###0.00\)"/>
    <numFmt numFmtId="168" formatCode="0_ ;\-0\ "/>
    <numFmt numFmtId="169" formatCode="d/m/yy;@"/>
    <numFmt numFmtId="170" formatCode="#,##0.00;\(#,##0.00\)"/>
    <numFmt numFmtId="171" formatCode="0.0%"/>
    <numFmt numFmtId="172" formatCode="#,##0;\(#,##0\)"/>
    <numFmt numFmtId="173" formatCode="dd/mm/yy;@"/>
    <numFmt numFmtId="174" formatCode="_(* #,##0_);_(* \(#,##0\);_(* &quot;-&quot;??_);_(@_)"/>
    <numFmt numFmtId="175" formatCode="d/mm/yy;@"/>
    <numFmt numFmtId="176" formatCode="d\-mmm\-yyyy"/>
    <numFmt numFmtId="177" formatCode="_ * #,##0.00_ ;_ * \-#,##0.00_ ;_ * &quot;-&quot;??_ ;_ @_ "/>
    <numFmt numFmtId="178" formatCode="#,##0;\(###0\)"/>
    <numFmt numFmtId="179" formatCode="#,##0.00_);\(#,##0.00\);_-* &quot;-&quot;??_-;_-@_-"/>
    <numFmt numFmtId="180" formatCode="#,##0_);\(#,##0\);_-* &quot;-&quot;??_-;_-@_-"/>
  </numFmts>
  <fonts count="6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6"/>
      <name val="Times New Roman"/>
      <family val="1"/>
    </font>
    <font>
      <sz val="8"/>
      <name val="Arial"/>
      <family val="2"/>
    </font>
    <font>
      <sz val="10"/>
      <name val="Verdana"/>
      <family val="2"/>
    </font>
    <font>
      <sz val="14"/>
      <name val="Times New Roman"/>
      <family val="1"/>
    </font>
    <font>
      <b/>
      <sz val="10"/>
      <name val="Times New Roman"/>
      <family val="1"/>
    </font>
    <font>
      <b/>
      <sz val="18"/>
      <name val="Verdana"/>
      <family val="2"/>
    </font>
    <font>
      <b/>
      <sz val="10"/>
      <name val="Verdana"/>
      <family val="2"/>
    </font>
    <font>
      <sz val="10"/>
      <color indexed="12"/>
      <name val="Verdana"/>
      <family val="2"/>
    </font>
    <font>
      <i/>
      <sz val="10"/>
      <name val="Verdana"/>
      <family val="2"/>
    </font>
    <font>
      <b/>
      <u/>
      <sz val="10"/>
      <name val="Verdana"/>
      <family val="2"/>
    </font>
    <font>
      <sz val="9.5"/>
      <name val="Verdana"/>
      <family val="2"/>
    </font>
    <font>
      <b/>
      <sz val="12"/>
      <name val="Verdana"/>
      <family val="2"/>
    </font>
    <font>
      <b/>
      <sz val="14"/>
      <name val="Verdana"/>
      <family val="2"/>
    </font>
    <font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16"/>
      <name val="Verdana"/>
      <family val="2"/>
    </font>
    <font>
      <b/>
      <sz val="8"/>
      <color indexed="81"/>
      <name val="Tahoma"/>
      <family val="2"/>
    </font>
    <font>
      <b/>
      <sz val="14"/>
      <name val="Times New Roman"/>
      <family val="1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color indexed="8"/>
      <name val="Verdana"/>
      <family val="2"/>
    </font>
    <font>
      <b/>
      <u/>
      <sz val="10"/>
      <color indexed="8"/>
      <name val="Verdana"/>
      <family val="2"/>
    </font>
    <font>
      <b/>
      <i/>
      <sz val="10"/>
      <color indexed="8"/>
      <name val="Verdana"/>
      <family val="2"/>
    </font>
    <font>
      <sz val="10"/>
      <name val="Lucida Bright"/>
      <family val="1"/>
    </font>
    <font>
      <sz val="10"/>
      <name val="Tahoma"/>
      <family val="2"/>
    </font>
    <font>
      <b/>
      <sz val="8"/>
      <color indexed="8"/>
      <name val="Verdan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3"/>
      <name val="Times New Roman"/>
      <family val="1"/>
    </font>
    <font>
      <sz val="11"/>
      <name val="Calibri"/>
      <family val="2"/>
    </font>
    <font>
      <b/>
      <sz val="11"/>
      <name val="Calibri"/>
      <family val="2"/>
    </font>
    <font>
      <b/>
      <u/>
      <sz val="11"/>
      <name val="Calibri"/>
      <family val="2"/>
    </font>
    <font>
      <b/>
      <i/>
      <sz val="11"/>
      <name val="Calibri"/>
      <family val="2"/>
    </font>
    <font>
      <i/>
      <sz val="11"/>
      <name val="Calibri"/>
      <family val="2"/>
    </font>
    <font>
      <b/>
      <sz val="14"/>
      <name val="Calibri"/>
      <family val="2"/>
    </font>
    <font>
      <sz val="8"/>
      <color indexed="81"/>
      <name val="Tahoma"/>
      <family val="2"/>
    </font>
    <font>
      <sz val="10"/>
      <name val="Arial"/>
      <family val="2"/>
    </font>
    <font>
      <b/>
      <sz val="8"/>
      <name val="Calibri"/>
      <family val="2"/>
    </font>
    <font>
      <b/>
      <sz val="10"/>
      <name val="Calibri"/>
      <family val="2"/>
    </font>
    <font>
      <b/>
      <sz val="18"/>
      <name val="Calibri"/>
      <family val="2"/>
    </font>
    <font>
      <b/>
      <sz val="16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Verdana"/>
      <family val="2"/>
    </font>
    <font>
      <sz val="10"/>
      <name val="Calibri"/>
      <family val="2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sz val="11"/>
      <color rgb="FF00B050"/>
      <name val="Calibri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6"/>
      <name val="Arial"/>
      <family val="2"/>
    </font>
    <font>
      <b/>
      <sz val="10"/>
      <color theme="0"/>
      <name val="Arial"/>
      <family val="2"/>
    </font>
    <font>
      <i/>
      <sz val="10"/>
      <name val="Calibri"/>
      <family val="2"/>
    </font>
    <font>
      <b/>
      <sz val="12"/>
      <name val="Calibri"/>
      <family val="2"/>
    </font>
    <font>
      <b/>
      <sz val="10"/>
      <color rgb="FFFF0000"/>
      <name val="Verdana"/>
      <family val="2"/>
    </font>
    <font>
      <i/>
      <sz val="10"/>
      <color indexed="8"/>
      <name val="Verdana"/>
      <family val="2"/>
    </font>
  </fonts>
  <fills count="2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CFDB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E2F2F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CFDC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D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/>
      <bottom/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/>
      <diagonal/>
    </border>
    <border>
      <left style="thin">
        <color indexed="64"/>
      </left>
      <right style="hair">
        <color indexed="8"/>
      </right>
      <top style="hair">
        <color indexed="8"/>
      </top>
      <bottom/>
      <diagonal/>
    </border>
    <border>
      <left/>
      <right style="thin">
        <color indexed="64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/>
      <right style="thin">
        <color indexed="64"/>
      </right>
      <top style="hair">
        <color indexed="8"/>
      </top>
      <bottom/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double">
        <color indexed="64"/>
      </bottom>
      <diagonal/>
    </border>
    <border>
      <left style="hair">
        <color indexed="8"/>
      </left>
      <right/>
      <top style="hair">
        <color indexed="8"/>
      </top>
      <bottom style="double">
        <color indexed="64"/>
      </bottom>
      <diagonal/>
    </border>
    <border>
      <left style="hair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35">
    <xf numFmtId="0" fontId="0" fillId="0" borderId="0"/>
    <xf numFmtId="166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41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29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8" fillId="0" borderId="0"/>
    <xf numFmtId="0" fontId="29" fillId="0" borderId="0"/>
    <xf numFmtId="0" fontId="3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 applyNumberFormat="0" applyFill="0" applyBorder="0" applyAlignment="0" applyProtection="0"/>
  </cellStyleXfs>
  <cellXfs count="942">
    <xf numFmtId="0" fontId="0" fillId="0" borderId="0" xfId="0"/>
    <xf numFmtId="43" fontId="7" fillId="0" borderId="0" xfId="0" applyNumberFormat="1" applyFont="1"/>
    <xf numFmtId="43" fontId="8" fillId="0" borderId="0" xfId="0" applyNumberFormat="1" applyFont="1"/>
    <xf numFmtId="43" fontId="10" fillId="0" borderId="0" xfId="0" applyNumberFormat="1" applyFont="1" applyAlignment="1">
      <alignment horizontal="centerContinuous"/>
    </xf>
    <xf numFmtId="43" fontId="7" fillId="0" borderId="0" xfId="0" applyNumberFormat="1" applyFont="1" applyAlignment="1">
      <alignment horizontal="centerContinuous"/>
    </xf>
    <xf numFmtId="43" fontId="11" fillId="0" borderId="0" xfId="0" applyNumberFormat="1" applyFont="1"/>
    <xf numFmtId="43" fontId="11" fillId="0" borderId="0" xfId="0" applyNumberFormat="1" applyFont="1" applyAlignment="1">
      <alignment vertical="top"/>
    </xf>
    <xf numFmtId="43" fontId="7" fillId="0" borderId="0" xfId="0" applyNumberFormat="1" applyFont="1" applyAlignment="1">
      <alignment vertical="top"/>
    </xf>
    <xf numFmtId="43" fontId="14" fillId="0" borderId="0" xfId="0" applyNumberFormat="1" applyFont="1" applyAlignment="1">
      <alignment horizontal="center" vertical="top"/>
    </xf>
    <xf numFmtId="43" fontId="11" fillId="0" borderId="0" xfId="0" applyNumberFormat="1" applyFont="1" applyAlignment="1">
      <alignment horizontal="left" vertical="top"/>
    </xf>
    <xf numFmtId="43" fontId="7" fillId="0" borderId="0" xfId="0" quotePrefix="1" applyNumberFormat="1" applyFont="1" applyBorder="1" applyAlignment="1">
      <alignment vertical="top"/>
    </xf>
    <xf numFmtId="43" fontId="7" fillId="0" borderId="0" xfId="0" applyNumberFormat="1" applyFont="1" applyBorder="1" applyAlignment="1">
      <alignment vertical="top"/>
    </xf>
    <xf numFmtId="43" fontId="16" fillId="0" borderId="1" xfId="0" applyNumberFormat="1" applyFont="1" applyBorder="1" applyAlignment="1"/>
    <xf numFmtId="43" fontId="7" fillId="0" borderId="2" xfId="0" applyNumberFormat="1" applyFont="1" applyBorder="1" applyAlignment="1">
      <alignment horizontal="left" vertical="top"/>
    </xf>
    <xf numFmtId="43" fontId="7" fillId="0" borderId="3" xfId="0" applyNumberFormat="1" applyFont="1" applyBorder="1" applyAlignment="1">
      <alignment vertical="top"/>
    </xf>
    <xf numFmtId="43" fontId="7" fillId="0" borderId="4" xfId="0" applyNumberFormat="1" applyFont="1" applyBorder="1" applyAlignment="1">
      <alignment vertical="top"/>
    </xf>
    <xf numFmtId="43" fontId="7" fillId="0" borderId="0" xfId="0" applyNumberFormat="1" applyFont="1" applyBorder="1" applyAlignment="1">
      <alignment horizontal="left" vertical="top"/>
    </xf>
    <xf numFmtId="43" fontId="15" fillId="0" borderId="0" xfId="22" applyNumberFormat="1" applyFont="1" applyBorder="1" applyAlignment="1" applyProtection="1">
      <alignment vertical="top"/>
    </xf>
    <xf numFmtId="43" fontId="7" fillId="0" borderId="0" xfId="22" applyNumberFormat="1" applyFont="1" applyBorder="1" applyAlignment="1" applyProtection="1">
      <alignment horizontal="center" vertical="top"/>
    </xf>
    <xf numFmtId="43" fontId="11" fillId="0" borderId="0" xfId="22" applyNumberFormat="1" applyFont="1" applyAlignment="1" applyProtection="1"/>
    <xf numFmtId="43" fontId="13" fillId="0" borderId="0" xfId="0" quotePrefix="1" applyNumberFormat="1" applyFont="1" applyBorder="1" applyProtection="1"/>
    <xf numFmtId="43" fontId="13" fillId="0" borderId="0" xfId="0" quotePrefix="1" applyNumberFormat="1" applyFont="1" applyBorder="1"/>
    <xf numFmtId="43" fontId="8" fillId="0" borderId="0" xfId="0" applyNumberFormat="1" applyFont="1" applyAlignment="1">
      <alignment vertical="center"/>
    </xf>
    <xf numFmtId="167" fontId="18" fillId="0" borderId="5" xfId="0" applyNumberFormat="1" applyFont="1" applyBorder="1" applyAlignment="1">
      <alignment horizontal="left" vertical="center"/>
    </xf>
    <xf numFmtId="167" fontId="18" fillId="0" borderId="5" xfId="0" applyNumberFormat="1" applyFont="1" applyBorder="1" applyAlignment="1">
      <alignment horizontal="right" vertical="center"/>
    </xf>
    <xf numFmtId="167" fontId="18" fillId="0" borderId="6" xfId="0" applyNumberFormat="1" applyFont="1" applyBorder="1" applyAlignment="1">
      <alignment horizontal="right" vertical="center"/>
    </xf>
    <xf numFmtId="167" fontId="18" fillId="0" borderId="5" xfId="0" quotePrefix="1" applyNumberFormat="1" applyFont="1" applyBorder="1" applyAlignment="1">
      <alignment horizontal="left" vertical="center"/>
    </xf>
    <xf numFmtId="167" fontId="18" fillId="0" borderId="7" xfId="0" applyNumberFormat="1" applyFont="1" applyBorder="1" applyAlignment="1">
      <alignment horizontal="right" vertical="center"/>
    </xf>
    <xf numFmtId="167" fontId="18" fillId="0" borderId="7" xfId="0" quotePrefix="1" applyNumberFormat="1" applyFont="1" applyBorder="1" applyAlignment="1">
      <alignment horizontal="right" vertical="center"/>
    </xf>
    <xf numFmtId="167" fontId="18" fillId="0" borderId="5" xfId="0" quotePrefix="1" applyNumberFormat="1" applyFont="1" applyBorder="1" applyAlignment="1">
      <alignment horizontal="right" vertical="center"/>
    </xf>
    <xf numFmtId="167" fontId="19" fillId="0" borderId="5" xfId="0" applyNumberFormat="1" applyFont="1" applyBorder="1" applyAlignment="1">
      <alignment horizontal="left" vertical="center"/>
    </xf>
    <xf numFmtId="167" fontId="18" fillId="0" borderId="8" xfId="0" applyNumberFormat="1" applyFont="1" applyBorder="1" applyAlignment="1">
      <alignment horizontal="right" vertical="center"/>
    </xf>
    <xf numFmtId="43" fontId="7" fillId="0" borderId="1" xfId="0" applyNumberFormat="1" applyFont="1" applyBorder="1" applyAlignment="1">
      <alignment horizontal="left"/>
    </xf>
    <xf numFmtId="43" fontId="7" fillId="0" borderId="1" xfId="0" applyNumberFormat="1" applyFont="1" applyBorder="1" applyAlignment="1">
      <alignment vertical="top"/>
    </xf>
    <xf numFmtId="43" fontId="11" fillId="0" borderId="0" xfId="0" applyNumberFormat="1" applyFont="1" applyAlignment="1"/>
    <xf numFmtId="167" fontId="18" fillId="0" borderId="9" xfId="0" applyNumberFormat="1" applyFont="1" applyBorder="1" applyAlignment="1">
      <alignment horizontal="right" vertical="center"/>
    </xf>
    <xf numFmtId="43" fontId="8" fillId="0" borderId="0" xfId="0" applyNumberFormat="1" applyFont="1" applyBorder="1" applyAlignment="1">
      <alignment vertical="center"/>
    </xf>
    <xf numFmtId="167" fontId="18" fillId="0" borderId="8" xfId="0" applyNumberFormat="1" applyFont="1" applyBorder="1" applyAlignment="1">
      <alignment horizontal="left" vertical="center"/>
    </xf>
    <xf numFmtId="167" fontId="18" fillId="0" borderId="10" xfId="0" quotePrefix="1" applyNumberFormat="1" applyFont="1" applyBorder="1" applyAlignment="1">
      <alignment horizontal="right" vertical="center"/>
    </xf>
    <xf numFmtId="167" fontId="18" fillId="0" borderId="6" xfId="0" applyNumberFormat="1" applyFont="1" applyBorder="1" applyAlignment="1">
      <alignment horizontal="left" vertical="center"/>
    </xf>
    <xf numFmtId="167" fontId="18" fillId="0" borderId="11" xfId="0" applyNumberFormat="1" applyFont="1" applyBorder="1" applyAlignment="1">
      <alignment horizontal="right" vertical="center"/>
    </xf>
    <xf numFmtId="167" fontId="18" fillId="0" borderId="12" xfId="0" applyNumberFormat="1" applyFont="1" applyBorder="1" applyAlignment="1">
      <alignment horizontal="right" vertical="center"/>
    </xf>
    <xf numFmtId="167" fontId="18" fillId="0" borderId="13" xfId="0" applyNumberFormat="1" applyFont="1" applyBorder="1" applyAlignment="1">
      <alignment horizontal="right" vertical="center"/>
    </xf>
    <xf numFmtId="167" fontId="18" fillId="0" borderId="14" xfId="0" applyNumberFormat="1" applyFont="1" applyBorder="1" applyAlignment="1">
      <alignment horizontal="right" vertical="center"/>
    </xf>
    <xf numFmtId="167" fontId="18" fillId="0" borderId="15" xfId="0" applyNumberFormat="1" applyFont="1" applyBorder="1" applyAlignment="1">
      <alignment horizontal="left" vertical="center"/>
    </xf>
    <xf numFmtId="167" fontId="18" fillId="0" borderId="16" xfId="0" applyNumberFormat="1" applyFont="1" applyBorder="1" applyAlignment="1">
      <alignment horizontal="right" vertical="center"/>
    </xf>
    <xf numFmtId="167" fontId="18" fillId="0" borderId="17" xfId="0" applyNumberFormat="1" applyFont="1" applyBorder="1" applyAlignment="1">
      <alignment horizontal="right" vertical="center"/>
    </xf>
    <xf numFmtId="167" fontId="18" fillId="0" borderId="18" xfId="0" applyNumberFormat="1" applyFont="1" applyBorder="1" applyAlignment="1">
      <alignment horizontal="right" vertical="center"/>
    </xf>
    <xf numFmtId="167" fontId="18" fillId="0" borderId="19" xfId="0" applyNumberFormat="1" applyFont="1" applyBorder="1" applyAlignment="1">
      <alignment horizontal="right" vertical="center"/>
    </xf>
    <xf numFmtId="167" fontId="18" fillId="0" borderId="20" xfId="0" applyNumberFormat="1" applyFont="1" applyBorder="1" applyAlignment="1">
      <alignment horizontal="right" vertical="center"/>
    </xf>
    <xf numFmtId="167" fontId="18" fillId="0" borderId="21" xfId="0" applyNumberFormat="1" applyFont="1" applyBorder="1" applyAlignment="1">
      <alignment horizontal="right" vertical="center"/>
    </xf>
    <xf numFmtId="167" fontId="18" fillId="0" borderId="22" xfId="0" applyNumberFormat="1" applyFont="1" applyBorder="1" applyAlignment="1">
      <alignment horizontal="right" vertical="center"/>
    </xf>
    <xf numFmtId="167" fontId="18" fillId="0" borderId="23" xfId="0" quotePrefix="1" applyNumberFormat="1" applyFont="1" applyBorder="1" applyAlignment="1">
      <alignment horizontal="right" vertical="center"/>
    </xf>
    <xf numFmtId="167" fontId="18" fillId="0" borderId="15" xfId="0" applyNumberFormat="1" applyFont="1" applyBorder="1" applyAlignment="1">
      <alignment horizontal="right" vertical="center"/>
    </xf>
    <xf numFmtId="167" fontId="18" fillId="0" borderId="24" xfId="0" applyNumberFormat="1" applyFont="1" applyBorder="1" applyAlignment="1">
      <alignment horizontal="right" vertical="center"/>
    </xf>
    <xf numFmtId="43" fontId="11" fillId="0" borderId="0" xfId="0" applyNumberFormat="1" applyFont="1" applyBorder="1" applyAlignment="1"/>
    <xf numFmtId="43" fontId="17" fillId="0" borderId="0" xfId="0" applyNumberFormat="1" applyFont="1" applyBorder="1" applyAlignment="1">
      <alignment horizontal="center"/>
    </xf>
    <xf numFmtId="167" fontId="19" fillId="0" borderId="7" xfId="0" applyNumberFormat="1" applyFont="1" applyBorder="1" applyAlignment="1">
      <alignment horizontal="center" vertical="center"/>
    </xf>
    <xf numFmtId="43" fontId="7" fillId="0" borderId="0" xfId="0" applyNumberFormat="1" applyFont="1" applyBorder="1"/>
    <xf numFmtId="43" fontId="7" fillId="0" borderId="25" xfId="0" applyNumberFormat="1" applyFont="1" applyBorder="1"/>
    <xf numFmtId="43" fontId="7" fillId="0" borderId="26" xfId="0" applyNumberFormat="1" applyFont="1" applyBorder="1"/>
    <xf numFmtId="43" fontId="7" fillId="0" borderId="27" xfId="0" applyNumberFormat="1" applyFont="1" applyBorder="1"/>
    <xf numFmtId="169" fontId="11" fillId="0" borderId="28" xfId="0" quotePrefix="1" applyNumberFormat="1" applyFont="1" applyBorder="1" applyAlignment="1">
      <alignment horizontal="left"/>
    </xf>
    <xf numFmtId="43" fontId="7" fillId="0" borderId="29" xfId="0" applyNumberFormat="1" applyFont="1" applyBorder="1"/>
    <xf numFmtId="15" fontId="7" fillId="0" borderId="30" xfId="0" quotePrefix="1" applyNumberFormat="1" applyFont="1" applyBorder="1"/>
    <xf numFmtId="43" fontId="7" fillId="0" borderId="30" xfId="0" applyNumberFormat="1" applyFont="1" applyBorder="1"/>
    <xf numFmtId="43" fontId="7" fillId="0" borderId="28" xfId="0" applyNumberFormat="1" applyFont="1" applyBorder="1"/>
    <xf numFmtId="43" fontId="7" fillId="0" borderId="31" xfId="0" applyNumberFormat="1" applyFont="1" applyBorder="1"/>
    <xf numFmtId="43" fontId="13" fillId="0" borderId="28" xfId="0" applyNumberFormat="1" applyFont="1" applyBorder="1"/>
    <xf numFmtId="43" fontId="13" fillId="0" borderId="31" xfId="0" applyNumberFormat="1" applyFont="1" applyBorder="1"/>
    <xf numFmtId="43" fontId="8" fillId="0" borderId="3" xfId="0" applyNumberFormat="1" applyFont="1" applyBorder="1"/>
    <xf numFmtId="43" fontId="7" fillId="0" borderId="3" xfId="0" applyNumberFormat="1" applyFont="1" applyBorder="1" applyAlignment="1">
      <alignment horizontal="left" vertical="top"/>
    </xf>
    <xf numFmtId="43" fontId="7" fillId="0" borderId="3" xfId="0" applyNumberFormat="1" applyFont="1" applyBorder="1"/>
    <xf numFmtId="43" fontId="8" fillId="0" borderId="0" xfId="0" applyNumberFormat="1" applyFont="1" applyBorder="1"/>
    <xf numFmtId="43" fontId="12" fillId="0" borderId="32" xfId="0" applyNumberFormat="1" applyFont="1" applyBorder="1"/>
    <xf numFmtId="43" fontId="7" fillId="0" borderId="0" xfId="0" quotePrefix="1" applyNumberFormat="1" applyFont="1" applyBorder="1"/>
    <xf numFmtId="43" fontId="12" fillId="0" borderId="0" xfId="0" applyNumberFormat="1" applyFont="1" applyBorder="1"/>
    <xf numFmtId="43" fontId="12" fillId="0" borderId="29" xfId="0" applyNumberFormat="1" applyFont="1" applyBorder="1"/>
    <xf numFmtId="43" fontId="12" fillId="0" borderId="30" xfId="0" applyNumberFormat="1" applyFont="1" applyBorder="1"/>
    <xf numFmtId="15" fontId="11" fillId="0" borderId="31" xfId="0" applyNumberFormat="1" applyFont="1" applyBorder="1"/>
    <xf numFmtId="43" fontId="12" fillId="0" borderId="32" xfId="0" applyNumberFormat="1" applyFont="1" applyBorder="1" applyAlignment="1">
      <alignment horizontal="left"/>
    </xf>
    <xf numFmtId="43" fontId="12" fillId="0" borderId="32" xfId="0" quotePrefix="1" applyNumberFormat="1" applyFont="1" applyBorder="1" applyAlignment="1">
      <alignment horizontal="left"/>
    </xf>
    <xf numFmtId="43" fontId="12" fillId="0" borderId="29" xfId="0" quotePrefix="1" applyNumberFormat="1" applyFont="1" applyBorder="1" applyAlignment="1">
      <alignment horizontal="left"/>
    </xf>
    <xf numFmtId="167" fontId="18" fillId="0" borderId="6" xfId="0" quotePrefix="1" applyNumberFormat="1" applyFont="1" applyBorder="1" applyAlignment="1">
      <alignment horizontal="right" vertical="center"/>
    </xf>
    <xf numFmtId="167" fontId="18" fillId="0" borderId="33" xfId="0" applyNumberFormat="1" applyFont="1" applyBorder="1" applyAlignment="1">
      <alignment horizontal="right" vertical="center"/>
    </xf>
    <xf numFmtId="43" fontId="18" fillId="0" borderId="2" xfId="0" applyNumberFormat="1" applyFont="1" applyBorder="1" applyAlignment="1">
      <alignment horizontal="center"/>
    </xf>
    <xf numFmtId="43" fontId="18" fillId="0" borderId="3" xfId="0" applyNumberFormat="1" applyFont="1" applyBorder="1" applyAlignment="1">
      <alignment horizontal="center"/>
    </xf>
    <xf numFmtId="43" fontId="18" fillId="0" borderId="4" xfId="0" applyNumberFormat="1" applyFont="1" applyBorder="1" applyAlignment="1">
      <alignment horizontal="center"/>
    </xf>
    <xf numFmtId="168" fontId="19" fillId="0" borderId="1" xfId="0" quotePrefix="1" applyNumberFormat="1" applyFont="1" applyBorder="1" applyAlignment="1">
      <alignment horizontal="center"/>
    </xf>
    <xf numFmtId="167" fontId="18" fillId="0" borderId="34" xfId="0" applyNumberFormat="1" applyFont="1" applyBorder="1" applyAlignment="1">
      <alignment horizontal="right" vertical="center"/>
    </xf>
    <xf numFmtId="167" fontId="18" fillId="0" borderId="12" xfId="0" applyNumberFormat="1" applyFont="1" applyBorder="1" applyAlignment="1">
      <alignment horizontal="center" vertical="center"/>
    </xf>
    <xf numFmtId="167" fontId="18" fillId="0" borderId="12" xfId="0" applyNumberFormat="1" applyFont="1" applyBorder="1" applyAlignment="1">
      <alignment horizontal="left" vertical="center"/>
    </xf>
    <xf numFmtId="167" fontId="18" fillId="0" borderId="35" xfId="0" applyNumberFormat="1" applyFont="1" applyBorder="1" applyAlignment="1">
      <alignment horizontal="right" vertical="center"/>
    </xf>
    <xf numFmtId="167" fontId="18" fillId="0" borderId="36" xfId="0" applyNumberFormat="1" applyFont="1" applyBorder="1" applyAlignment="1">
      <alignment horizontal="right" vertical="center"/>
    </xf>
    <xf numFmtId="167" fontId="19" fillId="0" borderId="5" xfId="0" applyNumberFormat="1" applyFont="1" applyBorder="1" applyAlignment="1">
      <alignment horizontal="center" vertical="center"/>
    </xf>
    <xf numFmtId="167" fontId="18" fillId="0" borderId="5" xfId="0" applyNumberFormat="1" applyFont="1" applyBorder="1" applyAlignment="1">
      <alignment horizontal="center" vertical="center"/>
    </xf>
    <xf numFmtId="167" fontId="19" fillId="0" borderId="12" xfId="0" applyNumberFormat="1" applyFont="1" applyBorder="1" applyAlignment="1">
      <alignment horizontal="center" vertical="center"/>
    </xf>
    <xf numFmtId="166" fontId="18" fillId="0" borderId="5" xfId="1" applyFont="1" applyBorder="1" applyAlignment="1">
      <alignment horizontal="right" vertical="center"/>
    </xf>
    <xf numFmtId="166" fontId="19" fillId="0" borderId="5" xfId="1" applyFont="1" applyBorder="1" applyAlignment="1">
      <alignment horizontal="left" vertical="center"/>
    </xf>
    <xf numFmtId="166" fontId="18" fillId="0" borderId="7" xfId="1" quotePrefix="1" applyFont="1" applyBorder="1" applyAlignment="1">
      <alignment horizontal="right" vertical="center"/>
    </xf>
    <xf numFmtId="166" fontId="18" fillId="0" borderId="37" xfId="1" quotePrefix="1" applyFont="1" applyBorder="1" applyAlignment="1">
      <alignment horizontal="right" vertical="center"/>
    </xf>
    <xf numFmtId="166" fontId="18" fillId="0" borderId="6" xfId="1" applyFont="1" applyBorder="1" applyAlignment="1">
      <alignment horizontal="right" vertical="center"/>
    </xf>
    <xf numFmtId="167" fontId="25" fillId="0" borderId="25" xfId="0" applyNumberFormat="1" applyFont="1" applyBorder="1" applyAlignment="1">
      <alignment horizontal="left" vertical="center" indent="1"/>
    </xf>
    <xf numFmtId="167" fontId="25" fillId="0" borderId="26" xfId="0" applyNumberFormat="1" applyFont="1" applyBorder="1" applyAlignment="1">
      <alignment horizontal="left" vertical="center" indent="1"/>
    </xf>
    <xf numFmtId="167" fontId="25" fillId="0" borderId="27" xfId="0" applyNumberFormat="1" applyFont="1" applyBorder="1" applyAlignment="1">
      <alignment horizontal="left" vertical="center" indent="1"/>
    </xf>
    <xf numFmtId="167" fontId="25" fillId="0" borderId="32" xfId="0" applyNumberFormat="1" applyFont="1" applyBorder="1" applyAlignment="1">
      <alignment horizontal="left" vertical="center" indent="1"/>
    </xf>
    <xf numFmtId="167" fontId="25" fillId="0" borderId="0" xfId="0" applyNumberFormat="1" applyFont="1" applyBorder="1" applyAlignment="1">
      <alignment horizontal="left" vertical="center" indent="1"/>
    </xf>
    <xf numFmtId="167" fontId="25" fillId="0" borderId="28" xfId="0" applyNumberFormat="1" applyFont="1" applyBorder="1" applyAlignment="1">
      <alignment horizontal="left" vertical="center" indent="1"/>
    </xf>
    <xf numFmtId="167" fontId="25" fillId="0" borderId="29" xfId="0" applyNumberFormat="1" applyFont="1" applyBorder="1" applyAlignment="1">
      <alignment horizontal="left" vertical="center" indent="1"/>
    </xf>
    <xf numFmtId="167" fontId="25" fillId="0" borderId="30" xfId="0" applyNumberFormat="1" applyFont="1" applyBorder="1" applyAlignment="1">
      <alignment horizontal="left" vertical="center" indent="1"/>
    </xf>
    <xf numFmtId="167" fontId="25" fillId="0" borderId="31" xfId="0" applyNumberFormat="1" applyFont="1" applyBorder="1" applyAlignment="1">
      <alignment horizontal="left" vertical="center" indent="1"/>
    </xf>
    <xf numFmtId="167" fontId="18" fillId="0" borderId="38" xfId="0" applyNumberFormat="1" applyFont="1" applyBorder="1" applyAlignment="1">
      <alignment horizontal="right" vertical="center"/>
    </xf>
    <xf numFmtId="167" fontId="18" fillId="0" borderId="39" xfId="0" applyNumberFormat="1" applyFont="1" applyBorder="1" applyAlignment="1">
      <alignment horizontal="right" vertical="center"/>
    </xf>
    <xf numFmtId="167" fontId="18" fillId="0" borderId="39" xfId="0" quotePrefix="1" applyNumberFormat="1" applyFont="1" applyBorder="1" applyAlignment="1">
      <alignment horizontal="right" vertical="center"/>
    </xf>
    <xf numFmtId="167" fontId="18" fillId="0" borderId="40" xfId="0" applyNumberFormat="1" applyFont="1" applyBorder="1" applyAlignment="1">
      <alignment horizontal="right" vertical="center"/>
    </xf>
    <xf numFmtId="167" fontId="18" fillId="0" borderId="41" xfId="0" applyNumberFormat="1" applyFont="1" applyBorder="1" applyAlignment="1">
      <alignment horizontal="left" vertical="center"/>
    </xf>
    <xf numFmtId="43" fontId="12" fillId="0" borderId="0" xfId="0" applyNumberFormat="1" applyFont="1" applyBorder="1" applyAlignment="1">
      <alignment horizontal="left" vertical="top"/>
    </xf>
    <xf numFmtId="43" fontId="8" fillId="0" borderId="0" xfId="0" applyNumberFormat="1" applyFont="1" applyFill="1" applyBorder="1"/>
    <xf numFmtId="43" fontId="7" fillId="0" borderId="0" xfId="0" applyNumberFormat="1" applyFont="1" applyFill="1" applyBorder="1" applyAlignment="1">
      <alignment horizontal="left" vertical="top"/>
    </xf>
    <xf numFmtId="43" fontId="7" fillId="0" borderId="0" xfId="0" applyNumberFormat="1" applyFont="1" applyFill="1" applyBorder="1" applyAlignment="1">
      <alignment vertical="top"/>
    </xf>
    <xf numFmtId="43" fontId="7" fillId="0" borderId="0" xfId="22" applyNumberFormat="1" applyFont="1" applyFill="1" applyBorder="1" applyAlignment="1" applyProtection="1">
      <alignment horizontal="center" vertical="top"/>
    </xf>
    <xf numFmtId="43" fontId="11" fillId="0" borderId="0" xfId="0" applyNumberFormat="1" applyFont="1" applyFill="1" applyBorder="1" applyAlignment="1">
      <alignment horizontal="left" vertical="top"/>
    </xf>
    <xf numFmtId="43" fontId="2" fillId="0" borderId="0" xfId="19" applyNumberFormat="1" applyFont="1" applyFill="1" applyBorder="1" applyAlignment="1" applyProtection="1">
      <alignment horizontal="center" vertical="top"/>
    </xf>
    <xf numFmtId="167" fontId="19" fillId="0" borderId="6" xfId="0" applyNumberFormat="1" applyFont="1" applyBorder="1" applyAlignment="1">
      <alignment horizontal="center" vertical="center"/>
    </xf>
    <xf numFmtId="166" fontId="18" fillId="0" borderId="10" xfId="1" quotePrefix="1" applyFont="1" applyBorder="1" applyAlignment="1">
      <alignment horizontal="right" vertical="center"/>
    </xf>
    <xf numFmtId="167" fontId="18" fillId="0" borderId="33" xfId="0" applyNumberFormat="1" applyFont="1" applyBorder="1" applyAlignment="1">
      <alignment horizontal="left" vertical="center"/>
    </xf>
    <xf numFmtId="167" fontId="18" fillId="0" borderId="41" xfId="0" applyNumberFormat="1" applyFont="1" applyBorder="1" applyAlignment="1">
      <alignment horizontal="right" vertical="center"/>
    </xf>
    <xf numFmtId="0" fontId="18" fillId="0" borderId="12" xfId="0" applyFont="1" applyBorder="1" applyAlignment="1">
      <alignment horizontal="right" vertical="center"/>
    </xf>
    <xf numFmtId="0" fontId="18" fillId="0" borderId="5" xfId="0" applyFont="1" applyBorder="1" applyAlignment="1">
      <alignment horizontal="right" vertical="center"/>
    </xf>
    <xf numFmtId="0" fontId="18" fillId="0" borderId="5" xfId="0" applyFont="1" applyBorder="1" applyAlignment="1">
      <alignment horizontal="left" vertical="center"/>
    </xf>
    <xf numFmtId="10" fontId="18" fillId="0" borderId="5" xfId="0" applyNumberFormat="1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167" fontId="18" fillId="0" borderId="7" xfId="0" quotePrefix="1" applyNumberFormat="1" applyFont="1" applyBorder="1" applyAlignment="1">
      <alignment horizontal="left" vertical="center"/>
    </xf>
    <xf numFmtId="0" fontId="19" fillId="0" borderId="12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18" fillId="0" borderId="7" xfId="0" quotePrefix="1" applyFont="1" applyBorder="1" applyAlignment="1">
      <alignment horizontal="right" vertical="center"/>
    </xf>
    <xf numFmtId="0" fontId="18" fillId="0" borderId="20" xfId="0" applyFont="1" applyBorder="1" applyAlignment="1">
      <alignment horizontal="right" vertical="center"/>
    </xf>
    <xf numFmtId="0" fontId="18" fillId="0" borderId="7" xfId="0" quotePrefix="1" applyFont="1" applyBorder="1" applyAlignment="1">
      <alignment horizontal="left" vertical="center"/>
    </xf>
    <xf numFmtId="0" fontId="19" fillId="0" borderId="5" xfId="0" applyFont="1" applyBorder="1" applyAlignment="1">
      <alignment horizontal="center" vertical="center"/>
    </xf>
    <xf numFmtId="167" fontId="18" fillId="0" borderId="9" xfId="0" quotePrefix="1" applyNumberFormat="1" applyFont="1" applyBorder="1" applyAlignment="1">
      <alignment horizontal="right" vertical="center"/>
    </xf>
    <xf numFmtId="167" fontId="18" fillId="0" borderId="42" xfId="0" applyNumberFormat="1" applyFont="1" applyBorder="1" applyAlignment="1">
      <alignment horizontal="right" vertical="center"/>
    </xf>
    <xf numFmtId="166" fontId="18" fillId="0" borderId="5" xfId="0" applyNumberFormat="1" applyFont="1" applyBorder="1" applyAlignment="1">
      <alignment horizontal="right" vertical="center"/>
    </xf>
    <xf numFmtId="0" fontId="19" fillId="2" borderId="43" xfId="0" applyFont="1" applyFill="1" applyBorder="1" applyAlignment="1">
      <alignment horizontal="center" vertical="center"/>
    </xf>
    <xf numFmtId="166" fontId="18" fillId="0" borderId="44" xfId="0" applyNumberFormat="1" applyFont="1" applyBorder="1" applyAlignment="1">
      <alignment horizontal="right" vertical="center"/>
    </xf>
    <xf numFmtId="0" fontId="19" fillId="2" borderId="44" xfId="0" applyFont="1" applyFill="1" applyBorder="1" applyAlignment="1">
      <alignment horizontal="center" vertical="center"/>
    </xf>
    <xf numFmtId="0" fontId="18" fillId="0" borderId="7" xfId="0" applyFont="1" applyBorder="1" applyAlignment="1">
      <alignment horizontal="left" vertical="center"/>
    </xf>
    <xf numFmtId="0" fontId="18" fillId="0" borderId="5" xfId="0" quotePrefix="1" applyFont="1" applyBorder="1" applyAlignment="1">
      <alignment horizontal="left" vertical="center"/>
    </xf>
    <xf numFmtId="0" fontId="19" fillId="0" borderId="5" xfId="1" applyNumberFormat="1" applyFont="1" applyBorder="1" applyAlignment="1">
      <alignment horizontal="left" vertical="center"/>
    </xf>
    <xf numFmtId="2" fontId="19" fillId="0" borderId="5" xfId="1" applyNumberFormat="1" applyFont="1" applyBorder="1" applyAlignment="1">
      <alignment horizontal="left" vertical="center"/>
    </xf>
    <xf numFmtId="0" fontId="18" fillId="0" borderId="12" xfId="0" applyFont="1" applyBorder="1" applyAlignment="1">
      <alignment horizontal="center" vertical="center"/>
    </xf>
    <xf numFmtId="2" fontId="18" fillId="0" borderId="5" xfId="1" applyNumberFormat="1" applyFont="1" applyBorder="1" applyAlignment="1">
      <alignment horizontal="right" vertical="center"/>
    </xf>
    <xf numFmtId="167" fontId="18" fillId="0" borderId="17" xfId="0" applyNumberFormat="1" applyFont="1" applyBorder="1" applyAlignment="1">
      <alignment horizontal="left" vertical="center"/>
    </xf>
    <xf numFmtId="167" fontId="18" fillId="0" borderId="18" xfId="0" applyNumberFormat="1" applyFont="1" applyBorder="1" applyAlignment="1">
      <alignment horizontal="left" vertical="center"/>
    </xf>
    <xf numFmtId="0" fontId="18" fillId="0" borderId="7" xfId="0" applyFont="1" applyBorder="1" applyAlignment="1">
      <alignment horizontal="right" vertical="center"/>
    </xf>
    <xf numFmtId="0" fontId="18" fillId="0" borderId="42" xfId="0" applyFont="1" applyBorder="1" applyAlignment="1">
      <alignment horizontal="right" vertical="center"/>
    </xf>
    <xf numFmtId="0" fontId="18" fillId="0" borderId="7" xfId="1" quotePrefix="1" applyNumberFormat="1" applyFont="1" applyBorder="1" applyAlignment="1">
      <alignment horizontal="right" vertical="center"/>
    </xf>
    <xf numFmtId="2" fontId="18" fillId="0" borderId="6" xfId="1" applyNumberFormat="1" applyFont="1" applyBorder="1" applyAlignment="1">
      <alignment horizontal="right" vertical="center"/>
    </xf>
    <xf numFmtId="167" fontId="18" fillId="0" borderId="7" xfId="0" applyNumberFormat="1" applyFont="1" applyBorder="1" applyAlignment="1">
      <alignment horizontal="left" vertical="center"/>
    </xf>
    <xf numFmtId="2" fontId="18" fillId="0" borderId="7" xfId="1" quotePrefix="1" applyNumberFormat="1" applyFont="1" applyBorder="1" applyAlignment="1">
      <alignment horizontal="right" vertical="center"/>
    </xf>
    <xf numFmtId="0" fontId="27" fillId="0" borderId="12" xfId="0" applyFont="1" applyBorder="1" applyAlignment="1">
      <alignment horizontal="center" vertical="center"/>
    </xf>
    <xf numFmtId="0" fontId="27" fillId="0" borderId="5" xfId="0" applyFont="1" applyBorder="1" applyAlignment="1">
      <alignment horizontal="left" vertical="center"/>
    </xf>
    <xf numFmtId="0" fontId="27" fillId="0" borderId="5" xfId="0" applyFont="1" applyBorder="1" applyAlignment="1">
      <alignment horizontal="right" vertical="center"/>
    </xf>
    <xf numFmtId="43" fontId="12" fillId="0" borderId="32" xfId="0" applyNumberFormat="1" applyFont="1" applyBorder="1" applyAlignment="1"/>
    <xf numFmtId="43" fontId="12" fillId="0" borderId="32" xfId="0" quotePrefix="1" applyNumberFormat="1" applyFont="1" applyBorder="1" applyAlignment="1"/>
    <xf numFmtId="43" fontId="12" fillId="0" borderId="29" xfId="0" quotePrefix="1" applyNumberFormat="1" applyFont="1" applyBorder="1" applyAlignment="1"/>
    <xf numFmtId="2" fontId="18" fillId="0" borderId="8" xfId="1" applyNumberFormat="1" applyFont="1" applyBorder="1" applyAlignment="1">
      <alignment horizontal="right" vertical="center"/>
    </xf>
    <xf numFmtId="2" fontId="19" fillId="0" borderId="6" xfId="1" applyNumberFormat="1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43" fontId="7" fillId="0" borderId="30" xfId="0" applyNumberFormat="1" applyFont="1" applyBorder="1" applyAlignment="1">
      <alignment horizontal="left" vertical="top"/>
    </xf>
    <xf numFmtId="166" fontId="19" fillId="0" borderId="6" xfId="1" applyFont="1" applyBorder="1" applyAlignment="1">
      <alignment horizontal="left" vertical="center"/>
    </xf>
    <xf numFmtId="166" fontId="18" fillId="0" borderId="9" xfId="1" quotePrefix="1" applyFont="1" applyBorder="1" applyAlignment="1">
      <alignment horizontal="right" vertical="center"/>
    </xf>
    <xf numFmtId="167" fontId="18" fillId="0" borderId="45" xfId="0" applyNumberFormat="1" applyFont="1" applyBorder="1" applyAlignment="1">
      <alignment horizontal="right" vertical="center"/>
    </xf>
    <xf numFmtId="167" fontId="18" fillId="0" borderId="13" xfId="0" quotePrefix="1" applyNumberFormat="1" applyFont="1" applyBorder="1" applyAlignment="1">
      <alignment horizontal="center" vertical="center"/>
    </xf>
    <xf numFmtId="167" fontId="18" fillId="0" borderId="13" xfId="0" quotePrefix="1" applyNumberFormat="1" applyFont="1" applyBorder="1" applyAlignment="1">
      <alignment horizontal="right" vertical="center"/>
    </xf>
    <xf numFmtId="0" fontId="18" fillId="0" borderId="13" xfId="0" quotePrefix="1" applyFont="1" applyBorder="1" applyAlignment="1">
      <alignment horizontal="left" vertical="center"/>
    </xf>
    <xf numFmtId="43" fontId="8" fillId="0" borderId="30" xfId="0" applyNumberFormat="1" applyFont="1" applyBorder="1" applyAlignment="1">
      <alignment vertical="center"/>
    </xf>
    <xf numFmtId="43" fontId="7" fillId="0" borderId="31" xfId="0" applyNumberFormat="1" applyFont="1" applyBorder="1" applyAlignment="1">
      <alignment vertical="top"/>
    </xf>
    <xf numFmtId="0" fontId="18" fillId="0" borderId="42" xfId="0" applyFont="1" applyBorder="1" applyAlignment="1">
      <alignment horizontal="center" vertical="center"/>
    </xf>
    <xf numFmtId="2" fontId="18" fillId="3" borderId="5" xfId="1" applyNumberFormat="1" applyFont="1" applyFill="1" applyBorder="1" applyAlignment="1">
      <alignment horizontal="right" vertical="center"/>
    </xf>
    <xf numFmtId="2" fontId="18" fillId="3" borderId="6" xfId="1" applyNumberFormat="1" applyFont="1" applyFill="1" applyBorder="1" applyAlignment="1">
      <alignment horizontal="right" vertical="center"/>
    </xf>
    <xf numFmtId="43" fontId="7" fillId="0" borderId="0" xfId="0" applyNumberFormat="1" applyFont="1" applyFill="1" applyBorder="1"/>
    <xf numFmtId="1" fontId="19" fillId="0" borderId="1" xfId="0" applyNumberFormat="1" applyFont="1" applyBorder="1" applyAlignment="1">
      <alignment horizontal="center"/>
    </xf>
    <xf numFmtId="167" fontId="19" fillId="0" borderId="7" xfId="0" quotePrefix="1" applyNumberFormat="1" applyFont="1" applyBorder="1" applyAlignment="1">
      <alignment horizontal="center" vertical="center"/>
    </xf>
    <xf numFmtId="167" fontId="18" fillId="0" borderId="5" xfId="0" applyNumberFormat="1" applyFont="1" applyBorder="1" applyAlignment="1">
      <alignment vertical="center"/>
    </xf>
    <xf numFmtId="167" fontId="18" fillId="0" borderId="5" xfId="0" quotePrefix="1" applyNumberFormat="1" applyFont="1" applyBorder="1" applyAlignment="1">
      <alignment vertical="center"/>
    </xf>
    <xf numFmtId="167" fontId="18" fillId="0" borderId="7" xfId="0" quotePrefix="1" applyNumberFormat="1" applyFont="1" applyBorder="1" applyAlignment="1">
      <alignment vertical="center"/>
    </xf>
    <xf numFmtId="15" fontId="18" fillId="0" borderId="46" xfId="0" applyNumberFormat="1" applyFont="1" applyBorder="1" applyAlignment="1">
      <alignment horizontal="left" vertical="center"/>
    </xf>
    <xf numFmtId="15" fontId="18" fillId="0" borderId="47" xfId="0" applyNumberFormat="1" applyFont="1" applyBorder="1" applyAlignment="1">
      <alignment horizontal="left" vertical="center"/>
    </xf>
    <xf numFmtId="166" fontId="18" fillId="0" borderId="5" xfId="0" applyNumberFormat="1" applyFont="1" applyBorder="1" applyAlignment="1">
      <alignment horizontal="center" vertical="center"/>
    </xf>
    <xf numFmtId="166" fontId="18" fillId="0" borderId="44" xfId="0" applyNumberFormat="1" applyFont="1" applyBorder="1" applyAlignment="1">
      <alignment horizontal="center" vertical="center"/>
    </xf>
    <xf numFmtId="43" fontId="10" fillId="4" borderId="3" xfId="0" applyNumberFormat="1" applyFont="1" applyFill="1" applyBorder="1" applyAlignment="1">
      <alignment horizontal="left"/>
    </xf>
    <xf numFmtId="43" fontId="10" fillId="4" borderId="4" xfId="0" applyNumberFormat="1" applyFont="1" applyFill="1" applyBorder="1" applyAlignment="1">
      <alignment horizontal="left"/>
    </xf>
    <xf numFmtId="0" fontId="11" fillId="4" borderId="4" xfId="0" applyNumberFormat="1" applyFont="1" applyFill="1" applyBorder="1" applyAlignment="1">
      <alignment horizontal="left" vertical="top"/>
    </xf>
    <xf numFmtId="43" fontId="11" fillId="4" borderId="2" xfId="0" applyNumberFormat="1" applyFont="1" applyFill="1" applyBorder="1" applyAlignment="1">
      <alignment horizontal="left" vertical="top"/>
    </xf>
    <xf numFmtId="43" fontId="11" fillId="4" borderId="3" xfId="0" applyNumberFormat="1" applyFont="1" applyFill="1" applyBorder="1" applyAlignment="1">
      <alignment horizontal="left" vertical="top"/>
    </xf>
    <xf numFmtId="43" fontId="11" fillId="4" borderId="4" xfId="0" applyNumberFormat="1" applyFont="1" applyFill="1" applyBorder="1" applyAlignment="1">
      <alignment horizontal="left" vertical="top"/>
    </xf>
    <xf numFmtId="43" fontId="7" fillId="0" borderId="2" xfId="0" applyNumberFormat="1" applyFont="1" applyBorder="1" applyAlignment="1">
      <alignment vertical="top"/>
    </xf>
    <xf numFmtId="1" fontId="11" fillId="4" borderId="4" xfId="0" applyNumberFormat="1" applyFont="1" applyFill="1" applyBorder="1" applyAlignment="1">
      <alignment horizontal="left" vertical="top"/>
    </xf>
    <xf numFmtId="0" fontId="11" fillId="4" borderId="29" xfId="0" applyNumberFormat="1" applyFont="1" applyFill="1" applyBorder="1" applyAlignment="1">
      <alignment horizontal="left" vertical="top"/>
    </xf>
    <xf numFmtId="0" fontId="11" fillId="4" borderId="30" xfId="0" applyNumberFormat="1" applyFont="1" applyFill="1" applyBorder="1" applyAlignment="1">
      <alignment horizontal="left" vertical="top"/>
    </xf>
    <xf numFmtId="166" fontId="18" fillId="4" borderId="5" xfId="1" applyFont="1" applyFill="1" applyBorder="1" applyAlignment="1">
      <alignment horizontal="right" vertical="center"/>
    </xf>
    <xf numFmtId="166" fontId="18" fillId="4" borderId="7" xfId="1" quotePrefix="1" applyFont="1" applyFill="1" applyBorder="1" applyAlignment="1">
      <alignment horizontal="right" vertical="center"/>
    </xf>
    <xf numFmtId="166" fontId="18" fillId="5" borderId="48" xfId="1" quotePrefix="1" applyFont="1" applyFill="1" applyBorder="1" applyAlignment="1">
      <alignment horizontal="right" vertical="center"/>
    </xf>
    <xf numFmtId="43" fontId="2" fillId="5" borderId="1" xfId="19" applyNumberFormat="1" applyFont="1" applyFill="1" applyBorder="1" applyAlignment="1" applyProtection="1">
      <alignment horizontal="center" vertical="top"/>
    </xf>
    <xf numFmtId="43" fontId="7" fillId="5" borderId="1" xfId="19" applyNumberFormat="1" applyFont="1" applyFill="1" applyBorder="1" applyAlignment="1" applyProtection="1">
      <alignment vertical="top"/>
    </xf>
    <xf numFmtId="43" fontId="7" fillId="5" borderId="1" xfId="19" applyNumberFormat="1" applyFont="1" applyFill="1" applyBorder="1" applyAlignment="1" applyProtection="1">
      <alignment horizontal="center" vertical="top"/>
    </xf>
    <xf numFmtId="167" fontId="19" fillId="0" borderId="5" xfId="0" applyNumberFormat="1" applyFont="1" applyBorder="1" applyAlignment="1">
      <alignment vertical="center"/>
    </xf>
    <xf numFmtId="167" fontId="19" fillId="0" borderId="7" xfId="0" applyNumberFormat="1" applyFont="1" applyBorder="1" applyAlignment="1">
      <alignment vertical="center"/>
    </xf>
    <xf numFmtId="167" fontId="18" fillId="0" borderId="7" xfId="0" applyNumberFormat="1" applyFont="1" applyBorder="1" applyAlignment="1">
      <alignment vertical="center"/>
    </xf>
    <xf numFmtId="167" fontId="19" fillId="0" borderId="7" xfId="0" quotePrefix="1" applyNumberFormat="1" applyFont="1" applyBorder="1" applyAlignment="1">
      <alignment vertical="center"/>
    </xf>
    <xf numFmtId="166" fontId="18" fillId="5" borderId="49" xfId="1" applyFont="1" applyFill="1" applyBorder="1" applyAlignment="1">
      <alignment horizontal="right" vertical="center"/>
    </xf>
    <xf numFmtId="167" fontId="19" fillId="6" borderId="38" xfId="0" applyNumberFormat="1" applyFont="1" applyFill="1" applyBorder="1" applyAlignment="1">
      <alignment horizontal="center" vertical="center"/>
    </xf>
    <xf numFmtId="167" fontId="19" fillId="6" borderId="40" xfId="0" applyNumberFormat="1" applyFont="1" applyFill="1" applyBorder="1" applyAlignment="1">
      <alignment horizontal="center" vertical="center"/>
    </xf>
    <xf numFmtId="167" fontId="19" fillId="6" borderId="39" xfId="0" applyNumberFormat="1" applyFont="1" applyFill="1" applyBorder="1" applyAlignment="1">
      <alignment horizontal="center" vertical="center"/>
    </xf>
    <xf numFmtId="167" fontId="19" fillId="6" borderId="50" xfId="0" applyNumberFormat="1" applyFont="1" applyFill="1" applyBorder="1" applyAlignment="1">
      <alignment horizontal="center" vertical="center"/>
    </xf>
    <xf numFmtId="167" fontId="19" fillId="6" borderId="39" xfId="0" applyNumberFormat="1" applyFont="1" applyFill="1" applyBorder="1" applyAlignment="1">
      <alignment horizontal="right" vertical="center"/>
    </xf>
    <xf numFmtId="43" fontId="22" fillId="6" borderId="26" xfId="0" applyNumberFormat="1" applyFont="1" applyFill="1" applyBorder="1" applyAlignment="1">
      <alignment vertical="center"/>
    </xf>
    <xf numFmtId="167" fontId="18" fillId="6" borderId="22" xfId="0" applyNumberFormat="1" applyFont="1" applyFill="1" applyBorder="1" applyAlignment="1">
      <alignment horizontal="right" vertical="center"/>
    </xf>
    <xf numFmtId="167" fontId="19" fillId="6" borderId="14" xfId="0" applyNumberFormat="1" applyFont="1" applyFill="1" applyBorder="1" applyAlignment="1">
      <alignment horizontal="left" vertical="center"/>
    </xf>
    <xf numFmtId="167" fontId="19" fillId="6" borderId="15" xfId="0" applyNumberFormat="1" applyFont="1" applyFill="1" applyBorder="1" applyAlignment="1">
      <alignment horizontal="center" vertical="center"/>
    </xf>
    <xf numFmtId="167" fontId="19" fillId="6" borderId="23" xfId="0" applyNumberFormat="1" applyFont="1" applyFill="1" applyBorder="1" applyAlignment="1">
      <alignment horizontal="center" vertical="center"/>
    </xf>
    <xf numFmtId="167" fontId="19" fillId="6" borderId="15" xfId="0" applyNumberFormat="1" applyFont="1" applyFill="1" applyBorder="1" applyAlignment="1">
      <alignment horizontal="right" vertical="center"/>
    </xf>
    <xf numFmtId="167" fontId="19" fillId="6" borderId="16" xfId="0" applyNumberFormat="1" applyFont="1" applyFill="1" applyBorder="1" applyAlignment="1">
      <alignment horizontal="center" vertical="center"/>
    </xf>
    <xf numFmtId="167" fontId="19" fillId="6" borderId="51" xfId="0" applyNumberFormat="1" applyFont="1" applyFill="1" applyBorder="1" applyAlignment="1">
      <alignment horizontal="left" vertical="center"/>
    </xf>
    <xf numFmtId="167" fontId="18" fillId="6" borderId="52" xfId="0" applyNumberFormat="1" applyFont="1" applyFill="1" applyBorder="1" applyAlignment="1">
      <alignment horizontal="right" vertical="center"/>
    </xf>
    <xf numFmtId="167" fontId="18" fillId="6" borderId="52" xfId="0" applyNumberFormat="1" applyFont="1" applyFill="1" applyBorder="1" applyAlignment="1">
      <alignment horizontal="left" vertical="center"/>
    </xf>
    <xf numFmtId="167" fontId="18" fillId="6" borderId="53" xfId="0" quotePrefix="1" applyNumberFormat="1" applyFont="1" applyFill="1" applyBorder="1" applyAlignment="1">
      <alignment horizontal="right" vertical="center"/>
    </xf>
    <xf numFmtId="167" fontId="18" fillId="6" borderId="54" xfId="0" applyNumberFormat="1" applyFont="1" applyFill="1" applyBorder="1" applyAlignment="1">
      <alignment horizontal="right" vertical="center"/>
    </xf>
    <xf numFmtId="167" fontId="18" fillId="0" borderId="55" xfId="0" applyNumberFormat="1" applyFont="1" applyBorder="1" applyAlignment="1">
      <alignment horizontal="right" vertical="center"/>
    </xf>
    <xf numFmtId="167" fontId="19" fillId="5" borderId="1" xfId="0" quotePrefix="1" applyNumberFormat="1" applyFont="1" applyFill="1" applyBorder="1" applyAlignment="1">
      <alignment horizontal="right" vertical="center"/>
    </xf>
    <xf numFmtId="167" fontId="18" fillId="5" borderId="56" xfId="0" quotePrefix="1" applyNumberFormat="1" applyFont="1" applyFill="1" applyBorder="1" applyAlignment="1">
      <alignment horizontal="right" vertical="center"/>
    </xf>
    <xf numFmtId="167" fontId="18" fillId="5" borderId="57" xfId="0" quotePrefix="1" applyNumberFormat="1" applyFont="1" applyFill="1" applyBorder="1" applyAlignment="1">
      <alignment horizontal="right" vertical="center"/>
    </xf>
    <xf numFmtId="167" fontId="18" fillId="5" borderId="57" xfId="0" applyNumberFormat="1" applyFont="1" applyFill="1" applyBorder="1" applyAlignment="1">
      <alignment horizontal="right" vertical="center"/>
    </xf>
    <xf numFmtId="167" fontId="18" fillId="5" borderId="17" xfId="0" applyNumberFormat="1" applyFont="1" applyFill="1" applyBorder="1" applyAlignment="1">
      <alignment horizontal="right" vertical="center"/>
    </xf>
    <xf numFmtId="167" fontId="18" fillId="5" borderId="18" xfId="0" applyNumberFormat="1" applyFont="1" applyFill="1" applyBorder="1" applyAlignment="1">
      <alignment horizontal="right" vertical="center"/>
    </xf>
    <xf numFmtId="167" fontId="18" fillId="5" borderId="18" xfId="0" quotePrefix="1" applyNumberFormat="1" applyFont="1" applyFill="1" applyBorder="1" applyAlignment="1">
      <alignment horizontal="right" vertical="center"/>
    </xf>
    <xf numFmtId="175" fontId="18" fillId="4" borderId="56" xfId="0" applyNumberFormat="1" applyFont="1" applyFill="1" applyBorder="1" applyAlignment="1">
      <alignment horizontal="right" vertical="center"/>
    </xf>
    <xf numFmtId="175" fontId="18" fillId="4" borderId="57" xfId="0" applyNumberFormat="1" applyFont="1" applyFill="1" applyBorder="1" applyAlignment="1">
      <alignment horizontal="right" vertical="center"/>
    </xf>
    <xf numFmtId="175" fontId="18" fillId="4" borderId="18" xfId="0" applyNumberFormat="1" applyFont="1" applyFill="1" applyBorder="1" applyAlignment="1">
      <alignment horizontal="right" vertical="center"/>
    </xf>
    <xf numFmtId="167" fontId="18" fillId="4" borderId="57" xfId="0" applyNumberFormat="1" applyFont="1" applyFill="1" applyBorder="1" applyAlignment="1">
      <alignment horizontal="right" vertical="center"/>
    </xf>
    <xf numFmtId="166" fontId="18" fillId="4" borderId="56" xfId="1" applyFont="1" applyFill="1" applyBorder="1" applyAlignment="1">
      <alignment horizontal="left" vertical="center"/>
    </xf>
    <xf numFmtId="166" fontId="18" fillId="4" borderId="57" xfId="1" applyFont="1" applyFill="1" applyBorder="1" applyAlignment="1">
      <alignment horizontal="left" vertical="center"/>
    </xf>
    <xf numFmtId="166" fontId="18" fillId="4" borderId="57" xfId="1" applyFont="1" applyFill="1" applyBorder="1" applyAlignment="1">
      <alignment horizontal="right" vertical="center"/>
    </xf>
    <xf numFmtId="175" fontId="18" fillId="4" borderId="18" xfId="0" applyNumberFormat="1" applyFont="1" applyFill="1" applyBorder="1" applyAlignment="1">
      <alignment horizontal="left" vertical="center"/>
    </xf>
    <xf numFmtId="175" fontId="18" fillId="4" borderId="57" xfId="0" applyNumberFormat="1" applyFont="1" applyFill="1" applyBorder="1" applyAlignment="1">
      <alignment horizontal="left" vertical="center"/>
    </xf>
    <xf numFmtId="167" fontId="18" fillId="4" borderId="57" xfId="0" applyNumberFormat="1" applyFont="1" applyFill="1" applyBorder="1" applyAlignment="1">
      <alignment horizontal="left" vertical="center"/>
    </xf>
    <xf numFmtId="167" fontId="19" fillId="5" borderId="58" xfId="0" applyNumberFormat="1" applyFont="1" applyFill="1" applyBorder="1" applyAlignment="1">
      <alignment horizontal="right" vertical="center"/>
    </xf>
    <xf numFmtId="167" fontId="18" fillId="6" borderId="58" xfId="0" applyNumberFormat="1" applyFont="1" applyFill="1" applyBorder="1" applyAlignment="1">
      <alignment horizontal="left" vertical="center"/>
    </xf>
    <xf numFmtId="167" fontId="18" fillId="6" borderId="58" xfId="0" applyNumberFormat="1" applyFont="1" applyFill="1" applyBorder="1" applyAlignment="1">
      <alignment horizontal="right" vertical="center"/>
    </xf>
    <xf numFmtId="167" fontId="18" fillId="4" borderId="19" xfId="0" applyNumberFormat="1" applyFont="1" applyFill="1" applyBorder="1" applyAlignment="1">
      <alignment horizontal="right" vertical="center"/>
    </xf>
    <xf numFmtId="167" fontId="18" fillId="4" borderId="19" xfId="0" applyNumberFormat="1" applyFont="1" applyFill="1" applyBorder="1" applyAlignment="1">
      <alignment horizontal="left" vertical="center"/>
    </xf>
    <xf numFmtId="167" fontId="18" fillId="5" borderId="19" xfId="0" applyNumberFormat="1" applyFont="1" applyFill="1" applyBorder="1" applyAlignment="1">
      <alignment horizontal="right" vertical="center"/>
    </xf>
    <xf numFmtId="166" fontId="18" fillId="5" borderId="5" xfId="1" quotePrefix="1" applyFont="1" applyFill="1" applyBorder="1" applyAlignment="1">
      <alignment horizontal="left" vertical="center"/>
    </xf>
    <xf numFmtId="166" fontId="19" fillId="5" borderId="5" xfId="1" applyFont="1" applyFill="1" applyBorder="1" applyAlignment="1">
      <alignment horizontal="left" vertical="center"/>
    </xf>
    <xf numFmtId="166" fontId="19" fillId="4" borderId="5" xfId="1" applyFont="1" applyFill="1" applyBorder="1" applyAlignment="1">
      <alignment horizontal="left" vertical="center"/>
    </xf>
    <xf numFmtId="2" fontId="18" fillId="5" borderId="52" xfId="1" applyNumberFormat="1" applyFont="1" applyFill="1" applyBorder="1" applyAlignment="1">
      <alignment horizontal="right" vertical="center"/>
    </xf>
    <xf numFmtId="2" fontId="19" fillId="5" borderId="6" xfId="1" applyNumberFormat="1" applyFont="1" applyFill="1" applyBorder="1" applyAlignment="1">
      <alignment horizontal="right" vertical="center"/>
    </xf>
    <xf numFmtId="0" fontId="19" fillId="0" borderId="7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43" fontId="7" fillId="4" borderId="1" xfId="19" applyNumberFormat="1" applyFont="1" applyFill="1" applyBorder="1" applyAlignment="1" applyProtection="1">
      <alignment vertical="top"/>
    </xf>
    <xf numFmtId="166" fontId="18" fillId="4" borderId="8" xfId="1" applyFont="1" applyFill="1" applyBorder="1" applyAlignment="1">
      <alignment horizontal="right" vertical="center"/>
    </xf>
    <xf numFmtId="166" fontId="18" fillId="5" borderId="48" xfId="1" applyFont="1" applyFill="1" applyBorder="1" applyAlignment="1">
      <alignment horizontal="right" vertical="center"/>
    </xf>
    <xf numFmtId="43" fontId="7" fillId="4" borderId="1" xfId="19" applyNumberFormat="1" applyFont="1" applyFill="1" applyBorder="1" applyAlignment="1" applyProtection="1">
      <alignment horizontal="left" vertical="top"/>
    </xf>
    <xf numFmtId="49" fontId="19" fillId="0" borderId="5" xfId="0" applyNumberFormat="1" applyFont="1" applyFill="1" applyBorder="1" applyAlignment="1">
      <alignment horizontal="left" vertical="center"/>
    </xf>
    <xf numFmtId="167" fontId="18" fillId="0" borderId="5" xfId="0" quotePrefix="1" applyNumberFormat="1" applyFont="1" applyFill="1" applyBorder="1" applyAlignment="1">
      <alignment horizontal="left" vertical="center"/>
    </xf>
    <xf numFmtId="167" fontId="18" fillId="0" borderId="7" xfId="0" applyNumberFormat="1" applyFont="1" applyFill="1" applyBorder="1" applyAlignment="1">
      <alignment horizontal="right" vertical="center"/>
    </xf>
    <xf numFmtId="166" fontId="18" fillId="4" borderId="15" xfId="1" applyFont="1" applyFill="1" applyBorder="1" applyAlignment="1">
      <alignment horizontal="right" vertical="center"/>
    </xf>
    <xf numFmtId="166" fontId="18" fillId="5" borderId="6" xfId="1" applyFont="1" applyFill="1" applyBorder="1" applyAlignment="1">
      <alignment horizontal="right" vertical="center"/>
    </xf>
    <xf numFmtId="166" fontId="18" fillId="5" borderId="59" xfId="1" quotePrefix="1" applyFont="1" applyFill="1" applyBorder="1" applyAlignment="1">
      <alignment horizontal="right" vertical="center"/>
    </xf>
    <xf numFmtId="43" fontId="2" fillId="5" borderId="1" xfId="19" applyNumberFormat="1" applyFont="1" applyFill="1" applyBorder="1" applyAlignment="1" applyProtection="1">
      <alignment horizontal="center"/>
    </xf>
    <xf numFmtId="43" fontId="7" fillId="0" borderId="2" xfId="0" applyNumberFormat="1" applyFont="1" applyFill="1" applyBorder="1"/>
    <xf numFmtId="43" fontId="7" fillId="0" borderId="32" xfId="0" applyNumberFormat="1" applyFont="1" applyFill="1" applyBorder="1"/>
    <xf numFmtId="43" fontId="7" fillId="0" borderId="2" xfId="0" applyNumberFormat="1" applyFont="1" applyFill="1" applyBorder="1" applyAlignment="1">
      <alignment horizontal="left" vertical="top"/>
    </xf>
    <xf numFmtId="4" fontId="11" fillId="0" borderId="26" xfId="4" applyNumberFormat="1" applyFont="1" applyBorder="1" applyAlignment="1">
      <alignment horizontal="center"/>
    </xf>
    <xf numFmtId="4" fontId="11" fillId="0" borderId="26" xfId="23" applyNumberFormat="1" applyFont="1" applyBorder="1" applyAlignment="1">
      <alignment horizontal="center"/>
    </xf>
    <xf numFmtId="4" fontId="7" fillId="0" borderId="26" xfId="23" applyNumberFormat="1" applyFont="1" applyBorder="1" applyAlignment="1">
      <alignment horizontal="center"/>
    </xf>
    <xf numFmtId="43" fontId="17" fillId="0" borderId="60" xfId="23" applyNumberFormat="1" applyFont="1" applyBorder="1" applyAlignment="1">
      <alignment horizontal="center"/>
    </xf>
    <xf numFmtId="43" fontId="8" fillId="0" borderId="0" xfId="23" applyNumberFormat="1" applyFont="1"/>
    <xf numFmtId="43" fontId="7" fillId="0" borderId="0" xfId="23" applyNumberFormat="1" applyFont="1" applyBorder="1"/>
    <xf numFmtId="4" fontId="7" fillId="0" borderId="0" xfId="4" applyNumberFormat="1" applyFont="1" applyBorder="1" applyAlignment="1">
      <alignment horizontal="center"/>
    </xf>
    <xf numFmtId="4" fontId="7" fillId="0" borderId="0" xfId="23" applyNumberFormat="1" applyFont="1" applyBorder="1" applyAlignment="1">
      <alignment horizontal="center"/>
    </xf>
    <xf numFmtId="43" fontId="8" fillId="0" borderId="28" xfId="23" applyNumberFormat="1" applyFont="1" applyBorder="1"/>
    <xf numFmtId="43" fontId="7" fillId="0" borderId="3" xfId="23" applyNumberFormat="1" applyFont="1" applyBorder="1"/>
    <xf numFmtId="4" fontId="13" fillId="0" borderId="0" xfId="4" quotePrefix="1" applyNumberFormat="1" applyFont="1" applyBorder="1" applyAlignment="1" applyProtection="1">
      <alignment horizontal="center"/>
    </xf>
    <xf numFmtId="4" fontId="7" fillId="0" borderId="2" xfId="23" applyNumberFormat="1" applyFont="1" applyBorder="1" applyAlignment="1">
      <alignment horizontal="center"/>
    </xf>
    <xf numFmtId="166" fontId="7" fillId="0" borderId="4" xfId="4" quotePrefix="1" applyFont="1" applyBorder="1" applyAlignment="1">
      <alignment horizontal="center"/>
    </xf>
    <xf numFmtId="4" fontId="7" fillId="0" borderId="4" xfId="23" applyNumberFormat="1" applyFont="1" applyBorder="1" applyAlignment="1">
      <alignment horizontal="center"/>
    </xf>
    <xf numFmtId="166" fontId="7" fillId="0" borderId="4" xfId="4" applyFont="1" applyBorder="1" applyAlignment="1">
      <alignment horizontal="center"/>
    </xf>
    <xf numFmtId="169" fontId="11" fillId="0" borderId="4" xfId="23" quotePrefix="1" applyNumberFormat="1" applyFont="1" applyBorder="1" applyAlignment="1">
      <alignment horizontal="center"/>
    </xf>
    <xf numFmtId="15" fontId="7" fillId="0" borderId="3" xfId="23" quotePrefix="1" applyNumberFormat="1" applyFont="1" applyBorder="1"/>
    <xf numFmtId="4" fontId="13" fillId="0" borderId="0" xfId="4" quotePrefix="1" applyNumberFormat="1" applyFont="1" applyBorder="1" applyAlignment="1">
      <alignment horizontal="center"/>
    </xf>
    <xf numFmtId="4" fontId="11" fillId="0" borderId="4" xfId="23" applyNumberFormat="1" applyFont="1" applyBorder="1" applyAlignment="1">
      <alignment horizontal="center"/>
    </xf>
    <xf numFmtId="15" fontId="7" fillId="0" borderId="0" xfId="23" quotePrefix="1" applyNumberFormat="1" applyFont="1" applyBorder="1"/>
    <xf numFmtId="4" fontId="7" fillId="0" borderId="0" xfId="23" quotePrefix="1" applyNumberFormat="1" applyFont="1" applyBorder="1" applyAlignment="1">
      <alignment horizontal="center"/>
    </xf>
    <xf numFmtId="4" fontId="11" fillId="0" borderId="0" xfId="23" applyNumberFormat="1" applyFont="1" applyBorder="1" applyAlignment="1">
      <alignment horizontal="center"/>
    </xf>
    <xf numFmtId="43" fontId="8" fillId="0" borderId="26" xfId="23" applyNumberFormat="1" applyFont="1" applyBorder="1" applyAlignment="1">
      <alignment vertical="center"/>
    </xf>
    <xf numFmtId="4" fontId="18" fillId="0" borderId="26" xfId="4" applyNumberFormat="1" applyFont="1" applyBorder="1" applyAlignment="1">
      <alignment horizontal="center" vertical="center"/>
    </xf>
    <xf numFmtId="4" fontId="18" fillId="0" borderId="26" xfId="23" quotePrefix="1" applyNumberFormat="1" applyFont="1" applyBorder="1" applyAlignment="1">
      <alignment horizontal="center" vertical="center"/>
    </xf>
    <xf numFmtId="4" fontId="18" fillId="0" borderId="26" xfId="23" applyNumberFormat="1" applyFont="1" applyBorder="1" applyAlignment="1">
      <alignment horizontal="center" vertical="center"/>
    </xf>
    <xf numFmtId="4" fontId="18" fillId="0" borderId="27" xfId="23" applyNumberFormat="1" applyFont="1" applyBorder="1" applyAlignment="1">
      <alignment horizontal="center" vertical="center"/>
    </xf>
    <xf numFmtId="167" fontId="18" fillId="0" borderId="28" xfId="23" applyNumberFormat="1" applyFont="1" applyBorder="1" applyAlignment="1">
      <alignment horizontal="right" vertical="center"/>
    </xf>
    <xf numFmtId="43" fontId="8" fillId="0" borderId="0" xfId="23" applyNumberFormat="1" applyFont="1" applyBorder="1" applyAlignment="1">
      <alignment vertical="center"/>
    </xf>
    <xf numFmtId="43" fontId="8" fillId="0" borderId="30" xfId="23" applyNumberFormat="1" applyFont="1" applyBorder="1" applyAlignment="1">
      <alignment vertical="center"/>
    </xf>
    <xf numFmtId="4" fontId="18" fillId="0" borderId="30" xfId="4" applyNumberFormat="1" applyFont="1" applyBorder="1" applyAlignment="1">
      <alignment horizontal="center" vertical="center"/>
    </xf>
    <xf numFmtId="4" fontId="18" fillId="0" borderId="30" xfId="23" quotePrefix="1" applyNumberFormat="1" applyFont="1" applyBorder="1" applyAlignment="1">
      <alignment horizontal="center" vertical="center"/>
    </xf>
    <xf numFmtId="4" fontId="18" fillId="0" borderId="30" xfId="23" applyNumberFormat="1" applyFont="1" applyBorder="1" applyAlignment="1">
      <alignment horizontal="center" vertical="center"/>
    </xf>
    <xf numFmtId="4" fontId="18" fillId="0" borderId="31" xfId="23" applyNumberFormat="1" applyFont="1" applyBorder="1" applyAlignment="1">
      <alignment horizontal="center" vertical="center"/>
    </xf>
    <xf numFmtId="167" fontId="18" fillId="0" borderId="0" xfId="23" applyNumberFormat="1" applyFont="1" applyBorder="1" applyAlignment="1">
      <alignment horizontal="left" vertical="center"/>
    </xf>
    <xf numFmtId="4" fontId="18" fillId="0" borderId="0" xfId="4" applyNumberFormat="1" applyFont="1" applyBorder="1" applyAlignment="1">
      <alignment horizontal="center" vertical="center"/>
    </xf>
    <xf numFmtId="4" fontId="18" fillId="0" borderId="0" xfId="23" applyNumberFormat="1" applyFont="1" applyBorder="1" applyAlignment="1">
      <alignment horizontal="center" vertical="center"/>
    </xf>
    <xf numFmtId="0" fontId="2" fillId="7" borderId="1" xfId="23" applyFont="1" applyFill="1" applyBorder="1" applyAlignment="1">
      <alignment horizontal="center" vertical="center" wrapText="1"/>
    </xf>
    <xf numFmtId="4" fontId="2" fillId="7" borderId="1" xfId="4" applyNumberFormat="1" applyFont="1" applyFill="1" applyBorder="1" applyAlignment="1">
      <alignment horizontal="center" vertical="center" wrapText="1"/>
    </xf>
    <xf numFmtId="4" fontId="2" fillId="7" borderId="1" xfId="23" applyNumberFormat="1" applyFont="1" applyFill="1" applyBorder="1" applyAlignment="1">
      <alignment horizontal="center" vertical="center" wrapText="1"/>
    </xf>
    <xf numFmtId="43" fontId="8" fillId="0" borderId="0" xfId="23" applyNumberFormat="1" applyFont="1" applyAlignment="1">
      <alignment vertical="center"/>
    </xf>
    <xf numFmtId="0" fontId="3" fillId="0" borderId="58" xfId="23" applyBorder="1" applyAlignment="1">
      <alignment horizontal="left"/>
    </xf>
    <xf numFmtId="166" fontId="0" fillId="0" borderId="58" xfId="4" applyFont="1" applyBorder="1" applyAlignment="1">
      <alignment horizontal="center"/>
    </xf>
    <xf numFmtId="4" fontId="2" fillId="0" borderId="1" xfId="23" applyNumberFormat="1" applyFont="1" applyBorder="1" applyAlignment="1">
      <alignment horizontal="center"/>
    </xf>
    <xf numFmtId="0" fontId="3" fillId="0" borderId="1" xfId="23" applyBorder="1" applyAlignment="1">
      <alignment horizontal="left"/>
    </xf>
    <xf numFmtId="166" fontId="0" fillId="0" borderId="1" xfId="4" applyFont="1" applyBorder="1" applyAlignment="1">
      <alignment horizontal="center"/>
    </xf>
    <xf numFmtId="0" fontId="3" fillId="0" borderId="0" xfId="23" applyFill="1" applyBorder="1" applyAlignment="1">
      <alignment horizontal="left"/>
    </xf>
    <xf numFmtId="1" fontId="0" fillId="0" borderId="0" xfId="4" applyNumberFormat="1" applyFont="1" applyFill="1" applyBorder="1" applyAlignment="1">
      <alignment horizontal="center"/>
    </xf>
    <xf numFmtId="4" fontId="0" fillId="0" borderId="0" xfId="4" applyNumberFormat="1" applyFont="1" applyFill="1" applyBorder="1" applyAlignment="1">
      <alignment horizontal="center"/>
    </xf>
    <xf numFmtId="4" fontId="3" fillId="0" borderId="0" xfId="23" applyNumberFormat="1" applyFill="1" applyBorder="1" applyAlignment="1">
      <alignment horizontal="center"/>
    </xf>
    <xf numFmtId="167" fontId="19" fillId="0" borderId="28" xfId="23" applyNumberFormat="1" applyFont="1" applyBorder="1" applyAlignment="1">
      <alignment horizontal="center" vertical="center"/>
    </xf>
    <xf numFmtId="43" fontId="8" fillId="0" borderId="0" xfId="23" applyNumberFormat="1" applyFont="1" applyFill="1" applyBorder="1" applyAlignment="1">
      <alignment vertical="center"/>
    </xf>
    <xf numFmtId="4" fontId="18" fillId="0" borderId="0" xfId="4" quotePrefix="1" applyNumberFormat="1" applyFont="1" applyBorder="1" applyAlignment="1">
      <alignment horizontal="center" vertical="center"/>
    </xf>
    <xf numFmtId="4" fontId="18" fillId="0" borderId="0" xfId="23" quotePrefix="1" applyNumberFormat="1" applyFont="1" applyBorder="1" applyAlignment="1">
      <alignment horizontal="center" vertical="center"/>
    </xf>
    <xf numFmtId="167" fontId="18" fillId="0" borderId="0" xfId="23" applyNumberFormat="1" applyFont="1" applyBorder="1" applyAlignment="1">
      <alignment horizontal="right" vertical="center"/>
    </xf>
    <xf numFmtId="4" fontId="19" fillId="0" borderId="0" xfId="23" applyNumberFormat="1" applyFont="1" applyBorder="1" applyAlignment="1">
      <alignment horizontal="center" vertical="center"/>
    </xf>
    <xf numFmtId="167" fontId="19" fillId="0" borderId="4" xfId="23" applyNumberFormat="1" applyFont="1" applyBorder="1" applyAlignment="1">
      <alignment horizontal="right" vertical="center"/>
    </xf>
    <xf numFmtId="167" fontId="18" fillId="0" borderId="30" xfId="23" applyNumberFormat="1" applyFont="1" applyBorder="1" applyAlignment="1">
      <alignment horizontal="right" vertical="center"/>
    </xf>
    <xf numFmtId="43" fontId="8" fillId="0" borderId="31" xfId="23" applyNumberFormat="1" applyFont="1" applyBorder="1" applyAlignment="1">
      <alignment vertical="center"/>
    </xf>
    <xf numFmtId="43" fontId="7" fillId="0" borderId="0" xfId="23" applyNumberFormat="1" applyFont="1"/>
    <xf numFmtId="4" fontId="7" fillId="0" borderId="0" xfId="4" applyNumberFormat="1" applyFont="1" applyAlignment="1">
      <alignment horizontal="center"/>
    </xf>
    <xf numFmtId="4" fontId="7" fillId="0" borderId="0" xfId="23" applyNumberFormat="1" applyFont="1" applyAlignment="1">
      <alignment horizontal="center"/>
    </xf>
    <xf numFmtId="166" fontId="19" fillId="8" borderId="1" xfId="1" applyFont="1" applyFill="1" applyBorder="1" applyAlignment="1">
      <alignment horizontal="center" vertical="center"/>
    </xf>
    <xf numFmtId="4" fontId="19" fillId="0" borderId="30" xfId="23" applyNumberFormat="1" applyFont="1" applyBorder="1" applyAlignment="1">
      <alignment horizontal="center" vertical="center"/>
    </xf>
    <xf numFmtId="166" fontId="19" fillId="8" borderId="1" xfId="4" applyFont="1" applyFill="1" applyBorder="1" applyAlignment="1">
      <alignment horizontal="center" vertical="center"/>
    </xf>
    <xf numFmtId="166" fontId="3" fillId="8" borderId="1" xfId="4" applyFont="1" applyFill="1" applyBorder="1" applyAlignment="1">
      <alignment horizontal="center"/>
    </xf>
    <xf numFmtId="0" fontId="18" fillId="0" borderId="61" xfId="0" applyFont="1" applyBorder="1" applyAlignment="1">
      <alignment horizontal="left" vertical="center"/>
    </xf>
    <xf numFmtId="0" fontId="19" fillId="2" borderId="62" xfId="0" applyFont="1" applyFill="1" applyBorder="1" applyAlignment="1">
      <alignment horizontal="center" vertical="center"/>
    </xf>
    <xf numFmtId="0" fontId="18" fillId="2" borderId="47" xfId="0" applyFont="1" applyFill="1" applyBorder="1" applyAlignment="1">
      <alignment horizontal="right" vertical="center"/>
    </xf>
    <xf numFmtId="0" fontId="19" fillId="2" borderId="63" xfId="0" applyFont="1" applyFill="1" applyBorder="1" applyAlignment="1">
      <alignment horizontal="center" vertical="center"/>
    </xf>
    <xf numFmtId="2" fontId="18" fillId="0" borderId="64" xfId="0" applyNumberFormat="1" applyFont="1" applyBorder="1" applyAlignment="1">
      <alignment horizontal="right" vertical="center"/>
    </xf>
    <xf numFmtId="15" fontId="18" fillId="0" borderId="65" xfId="0" applyNumberFormat="1" applyFont="1" applyBorder="1" applyAlignment="1">
      <alignment horizontal="left" vertical="center"/>
    </xf>
    <xf numFmtId="166" fontId="18" fillId="0" borderId="11" xfId="0" applyNumberFormat="1" applyFont="1" applyBorder="1" applyAlignment="1">
      <alignment horizontal="right" vertical="center"/>
    </xf>
    <xf numFmtId="166" fontId="18" fillId="0" borderId="6" xfId="0" applyNumberFormat="1" applyFont="1" applyBorder="1" applyAlignment="1">
      <alignment horizontal="center" vertical="center"/>
    </xf>
    <xf numFmtId="2" fontId="18" fillId="0" borderId="66" xfId="0" applyNumberFormat="1" applyFont="1" applyBorder="1" applyAlignment="1">
      <alignment horizontal="right" vertical="center"/>
    </xf>
    <xf numFmtId="0" fontId="30" fillId="0" borderId="61" xfId="0" applyFont="1" applyBorder="1" applyAlignment="1">
      <alignment horizontal="center" vertical="center"/>
    </xf>
    <xf numFmtId="166" fontId="18" fillId="8" borderId="67" xfId="1" applyFont="1" applyFill="1" applyBorder="1" applyAlignment="1">
      <alignment horizontal="left" vertical="center"/>
    </xf>
    <xf numFmtId="166" fontId="18" fillId="8" borderId="67" xfId="1" applyFont="1" applyFill="1" applyBorder="1" applyAlignment="1">
      <alignment horizontal="right" vertical="center"/>
    </xf>
    <xf numFmtId="169" fontId="2" fillId="0" borderId="32" xfId="23" applyNumberFormat="1" applyFont="1" applyFill="1" applyBorder="1" applyAlignment="1">
      <alignment horizontal="left"/>
    </xf>
    <xf numFmtId="167" fontId="19" fillId="0" borderId="32" xfId="23" applyNumberFormat="1" applyFont="1" applyBorder="1" applyAlignment="1">
      <alignment horizontal="left" vertical="center"/>
    </xf>
    <xf numFmtId="43" fontId="7" fillId="0" borderId="0" xfId="23" applyNumberFormat="1" applyFont="1" applyAlignment="1">
      <alignment horizontal="left"/>
    </xf>
    <xf numFmtId="0" fontId="2" fillId="7" borderId="1" xfId="23" applyFont="1" applyFill="1" applyBorder="1" applyAlignment="1">
      <alignment horizontal="left" vertical="center" wrapText="1"/>
    </xf>
    <xf numFmtId="167" fontId="18" fillId="0" borderId="32" xfId="23" applyNumberFormat="1" applyFont="1" applyBorder="1" applyAlignment="1">
      <alignment horizontal="left" vertical="center"/>
    </xf>
    <xf numFmtId="43" fontId="7" fillId="0" borderId="32" xfId="23" applyNumberFormat="1" applyFont="1" applyBorder="1" applyAlignment="1">
      <alignment horizontal="left"/>
    </xf>
    <xf numFmtId="43" fontId="11" fillId="0" borderId="32" xfId="22" applyNumberFormat="1" applyFont="1" applyBorder="1" applyAlignment="1" applyProtection="1">
      <alignment horizontal="left"/>
    </xf>
    <xf numFmtId="43" fontId="7" fillId="0" borderId="2" xfId="23" applyNumberFormat="1" applyFont="1" applyBorder="1" applyAlignment="1">
      <alignment horizontal="left"/>
    </xf>
    <xf numFmtId="1" fontId="7" fillId="0" borderId="0" xfId="4" applyNumberFormat="1" applyFont="1" applyBorder="1" applyAlignment="1">
      <alignment horizontal="center"/>
    </xf>
    <xf numFmtId="1" fontId="13" fillId="0" borderId="4" xfId="4" applyNumberFormat="1" applyFont="1" applyBorder="1" applyAlignment="1">
      <alignment horizontal="center"/>
    </xf>
    <xf numFmtId="1" fontId="13" fillId="0" borderId="0" xfId="4" applyNumberFormat="1" applyFont="1" applyBorder="1" applyAlignment="1">
      <alignment horizontal="center"/>
    </xf>
    <xf numFmtId="167" fontId="19" fillId="0" borderId="25" xfId="23" applyNumberFormat="1" applyFont="1" applyBorder="1" applyAlignment="1">
      <alignment horizontal="left" vertical="center"/>
    </xf>
    <xf numFmtId="1" fontId="18" fillId="0" borderId="26" xfId="4" applyNumberFormat="1" applyFont="1" applyBorder="1" applyAlignment="1">
      <alignment horizontal="center" vertical="center"/>
    </xf>
    <xf numFmtId="167" fontId="18" fillId="0" borderId="29" xfId="23" applyNumberFormat="1" applyFont="1" applyBorder="1" applyAlignment="1">
      <alignment horizontal="left" vertical="center"/>
    </xf>
    <xf numFmtId="1" fontId="18" fillId="0" borderId="30" xfId="4" applyNumberFormat="1" applyFont="1" applyBorder="1" applyAlignment="1">
      <alignment horizontal="center" vertical="center"/>
    </xf>
    <xf numFmtId="1" fontId="18" fillId="0" borderId="0" xfId="4" applyNumberFormat="1" applyFont="1" applyBorder="1" applyAlignment="1">
      <alignment horizontal="center" vertical="center"/>
    </xf>
    <xf numFmtId="1" fontId="2" fillId="7" borderId="1" xfId="4" applyNumberFormat="1" applyFont="1" applyFill="1" applyBorder="1" applyAlignment="1">
      <alignment horizontal="center" vertical="center" wrapText="1"/>
    </xf>
    <xf numFmtId="169" fontId="3" fillId="0" borderId="32" xfId="23" applyNumberFormat="1" applyFill="1" applyBorder="1" applyAlignment="1">
      <alignment horizontal="left"/>
    </xf>
    <xf numFmtId="167" fontId="19" fillId="0" borderId="2" xfId="23" applyNumberFormat="1" applyFont="1" applyBorder="1" applyAlignment="1">
      <alignment horizontal="left" vertical="center"/>
    </xf>
    <xf numFmtId="1" fontId="7" fillId="0" borderId="0" xfId="4" applyNumberFormat="1" applyFont="1" applyAlignment="1">
      <alignment horizontal="center"/>
    </xf>
    <xf numFmtId="1" fontId="0" fillId="0" borderId="58" xfId="4" applyNumberFormat="1" applyFont="1" applyBorder="1" applyAlignment="1">
      <alignment horizontal="center"/>
    </xf>
    <xf numFmtId="1" fontId="0" fillId="0" borderId="1" xfId="4" applyNumberFormat="1" applyFont="1" applyBorder="1" applyAlignment="1">
      <alignment horizontal="center"/>
    </xf>
    <xf numFmtId="1" fontId="3" fillId="0" borderId="0" xfId="23" applyNumberFormat="1" applyFill="1" applyBorder="1" applyAlignment="1">
      <alignment horizontal="left"/>
    </xf>
    <xf numFmtId="167" fontId="19" fillId="0" borderId="12" xfId="0" applyNumberFormat="1" applyFont="1" applyBorder="1" applyAlignment="1">
      <alignment horizontal="left" vertical="center"/>
    </xf>
    <xf numFmtId="14" fontId="3" fillId="0" borderId="58" xfId="23" applyNumberFormat="1" applyBorder="1" applyAlignment="1">
      <alignment horizontal="left"/>
    </xf>
    <xf numFmtId="0" fontId="34" fillId="0" borderId="0" xfId="26" applyFont="1" applyAlignment="1"/>
    <xf numFmtId="0" fontId="34" fillId="0" borderId="0" xfId="26" applyFont="1" applyAlignment="1">
      <alignment horizontal="left"/>
    </xf>
    <xf numFmtId="0" fontId="34" fillId="0" borderId="0" xfId="26" applyFont="1" applyAlignment="1">
      <alignment horizontal="center"/>
    </xf>
    <xf numFmtId="0" fontId="35" fillId="0" borderId="0" xfId="26" applyFont="1" applyAlignment="1">
      <alignment horizontal="center"/>
    </xf>
    <xf numFmtId="177" fontId="34" fillId="9" borderId="1" xfId="26" applyNumberFormat="1" applyFont="1" applyFill="1" applyBorder="1" applyAlignment="1">
      <alignment horizontal="center"/>
    </xf>
    <xf numFmtId="0" fontId="35" fillId="0" borderId="0" xfId="26" applyFont="1" applyAlignment="1"/>
    <xf numFmtId="177" fontId="34" fillId="4" borderId="1" xfId="26" applyNumberFormat="1" applyFont="1" applyFill="1" applyBorder="1" applyAlignment="1">
      <alignment horizontal="center"/>
    </xf>
    <xf numFmtId="0" fontId="35" fillId="0" borderId="0" xfId="26" applyFont="1" applyAlignment="1">
      <alignment horizontal="left"/>
    </xf>
    <xf numFmtId="166" fontId="34" fillId="9" borderId="1" xfId="4" applyFont="1" applyFill="1" applyBorder="1" applyAlignment="1">
      <alignment horizontal="center"/>
    </xf>
    <xf numFmtId="166" fontId="34" fillId="4" borderId="1" xfId="4" applyFont="1" applyFill="1" applyBorder="1" applyAlignment="1">
      <alignment horizontal="center"/>
    </xf>
    <xf numFmtId="0" fontId="36" fillId="0" borderId="0" xfId="26" applyFont="1" applyAlignment="1"/>
    <xf numFmtId="0" fontId="37" fillId="0" borderId="0" xfId="26" applyFont="1" applyAlignment="1"/>
    <xf numFmtId="166" fontId="34" fillId="0" borderId="0" xfId="4" applyFont="1" applyAlignment="1">
      <alignment horizontal="center"/>
    </xf>
    <xf numFmtId="0" fontId="34" fillId="0" borderId="0" xfId="26" applyFont="1" applyBorder="1" applyAlignment="1"/>
    <xf numFmtId="0" fontId="34" fillId="0" borderId="0" xfId="26" applyFont="1" applyBorder="1" applyAlignment="1">
      <alignment horizontal="left"/>
    </xf>
    <xf numFmtId="166" fontId="34" fillId="0" borderId="0" xfId="15" applyFont="1"/>
    <xf numFmtId="166" fontId="34" fillId="0" borderId="0" xfId="15" applyFont="1" applyFill="1"/>
    <xf numFmtId="166" fontId="34" fillId="0" borderId="0" xfId="15" applyFont="1" applyBorder="1"/>
    <xf numFmtId="166" fontId="34" fillId="0" borderId="0" xfId="15" applyFont="1" applyBorder="1" applyAlignment="1">
      <alignment horizontal="left"/>
    </xf>
    <xf numFmtId="166" fontId="35" fillId="0" borderId="0" xfId="15" applyFont="1" applyBorder="1" applyAlignment="1">
      <alignment horizontal="left"/>
    </xf>
    <xf numFmtId="166" fontId="35" fillId="0" borderId="0" xfId="15" applyFont="1"/>
    <xf numFmtId="166" fontId="34" fillId="0" borderId="0" xfId="15" applyFont="1" applyAlignment="1">
      <alignment horizontal="center"/>
    </xf>
    <xf numFmtId="166" fontId="34" fillId="0" borderId="0" xfId="15" applyFont="1" applyAlignment="1">
      <alignment horizontal="left"/>
    </xf>
    <xf numFmtId="177" fontId="34" fillId="9" borderId="1" xfId="26" applyNumberFormat="1" applyFont="1" applyFill="1" applyBorder="1" applyAlignment="1"/>
    <xf numFmtId="177" fontId="34" fillId="10" borderId="0" xfId="26" applyNumberFormat="1" applyFont="1" applyFill="1" applyBorder="1" applyAlignment="1">
      <alignment horizontal="center"/>
    </xf>
    <xf numFmtId="49" fontId="34" fillId="0" borderId="0" xfId="26" applyNumberFormat="1" applyFont="1" applyAlignment="1"/>
    <xf numFmtId="49" fontId="34" fillId="0" borderId="0" xfId="15" applyNumberFormat="1" applyFont="1"/>
    <xf numFmtId="49" fontId="34" fillId="0" borderId="0" xfId="15" applyNumberFormat="1" applyFont="1" applyAlignment="1">
      <alignment horizontal="left"/>
    </xf>
    <xf numFmtId="49" fontId="34" fillId="0" borderId="0" xfId="26" applyNumberFormat="1" applyFont="1" applyAlignment="1">
      <alignment horizontal="left"/>
    </xf>
    <xf numFmtId="17" fontId="34" fillId="0" borderId="0" xfId="26" applyNumberFormat="1" applyFont="1" applyAlignment="1">
      <alignment horizontal="left"/>
    </xf>
    <xf numFmtId="166" fontId="34" fillId="8" borderId="1" xfId="15" applyFont="1" applyFill="1" applyBorder="1"/>
    <xf numFmtId="166" fontId="34" fillId="9" borderId="68" xfId="15" applyFont="1" applyFill="1" applyBorder="1"/>
    <xf numFmtId="166" fontId="35" fillId="0" borderId="0" xfId="15" applyFont="1" applyAlignment="1">
      <alignment horizontal="left"/>
    </xf>
    <xf numFmtId="166" fontId="34" fillId="4" borderId="0" xfId="4" applyFont="1" applyFill="1"/>
    <xf numFmtId="166" fontId="35" fillId="0" borderId="0" xfId="15" applyFont="1" applyAlignment="1">
      <alignment horizontal="center"/>
    </xf>
    <xf numFmtId="166" fontId="34" fillId="4" borderId="1" xfId="4" applyFont="1" applyFill="1" applyBorder="1"/>
    <xf numFmtId="174" fontId="34" fillId="11" borderId="1" xfId="15" applyNumberFormat="1" applyFont="1" applyFill="1" applyBorder="1" applyAlignment="1">
      <alignment horizontal="center"/>
    </xf>
    <xf numFmtId="174" fontId="34" fillId="4" borderId="1" xfId="4" applyNumberFormat="1" applyFont="1" applyFill="1" applyBorder="1" applyAlignment="1">
      <alignment horizontal="center"/>
    </xf>
    <xf numFmtId="43" fontId="34" fillId="0" borderId="0" xfId="26" applyNumberFormat="1" applyFont="1" applyAlignment="1"/>
    <xf numFmtId="174" fontId="34" fillId="0" borderId="0" xfId="26" applyNumberFormat="1" applyFont="1" applyAlignment="1"/>
    <xf numFmtId="166" fontId="35" fillId="0" borderId="1" xfId="15" applyFont="1" applyBorder="1" applyAlignment="1">
      <alignment horizontal="center" vertical="center"/>
    </xf>
    <xf numFmtId="0" fontId="35" fillId="0" borderId="1" xfId="23" applyFont="1" applyBorder="1" applyAlignment="1">
      <alignment horizontal="center" vertical="center" wrapText="1"/>
    </xf>
    <xf numFmtId="15" fontId="34" fillId="0" borderId="0" xfId="23" applyNumberFormat="1" applyFont="1" applyFill="1" applyBorder="1" applyAlignment="1"/>
    <xf numFmtId="0" fontId="35" fillId="0" borderId="0" xfId="23" applyFont="1" applyFill="1" applyBorder="1" applyAlignment="1"/>
    <xf numFmtId="0" fontId="35" fillId="0" borderId="0" xfId="23" applyFont="1" applyFill="1" applyBorder="1"/>
    <xf numFmtId="0" fontId="35" fillId="0" borderId="0" xfId="23" applyFont="1" applyFill="1" applyAlignment="1"/>
    <xf numFmtId="176" fontId="35" fillId="0" borderId="0" xfId="23" applyNumberFormat="1" applyFont="1" applyFill="1" applyAlignment="1">
      <alignment horizontal="left"/>
    </xf>
    <xf numFmtId="15" fontId="35" fillId="0" borderId="0" xfId="23" applyNumberFormat="1" applyFont="1" applyFill="1" applyAlignment="1">
      <alignment horizontal="left"/>
    </xf>
    <xf numFmtId="0" fontId="35" fillId="0" borderId="0" xfId="23" applyFont="1" applyAlignment="1"/>
    <xf numFmtId="15" fontId="34" fillId="0" borderId="0" xfId="23" applyNumberFormat="1" applyFont="1" applyFill="1" applyBorder="1"/>
    <xf numFmtId="15" fontId="34" fillId="0" borderId="31" xfId="26" applyNumberFormat="1" applyFont="1" applyBorder="1" applyAlignment="1"/>
    <xf numFmtId="43" fontId="34" fillId="0" borderId="30" xfId="23" applyNumberFormat="1" applyFont="1" applyBorder="1"/>
    <xf numFmtId="43" fontId="34" fillId="0" borderId="30" xfId="23" applyNumberFormat="1" applyFont="1" applyBorder="1" applyAlignment="1"/>
    <xf numFmtId="43" fontId="34" fillId="0" borderId="29" xfId="23" applyNumberFormat="1" applyFont="1" applyBorder="1"/>
    <xf numFmtId="43" fontId="34" fillId="0" borderId="31" xfId="23" applyNumberFormat="1" applyFont="1" applyBorder="1" applyAlignment="1"/>
    <xf numFmtId="1" fontId="34" fillId="0" borderId="30" xfId="23" applyNumberFormat="1" applyFont="1" applyFill="1" applyBorder="1" applyAlignment="1">
      <alignment horizontal="left"/>
    </xf>
    <xf numFmtId="0" fontId="35" fillId="0" borderId="0" xfId="23" applyFont="1" applyFill="1" applyBorder="1" applyAlignment="1">
      <alignment horizontal="center" vertical="center"/>
    </xf>
    <xf numFmtId="169" fontId="34" fillId="0" borderId="28" xfId="26" applyNumberFormat="1" applyFont="1" applyBorder="1" applyAlignment="1"/>
    <xf numFmtId="43" fontId="34" fillId="0" borderId="0" xfId="23" applyNumberFormat="1" applyFont="1" applyBorder="1"/>
    <xf numFmtId="43" fontId="34" fillId="0" borderId="0" xfId="23" applyNumberFormat="1" applyFont="1" applyBorder="1" applyAlignment="1"/>
    <xf numFmtId="43" fontId="34" fillId="0" borderId="32" xfId="23" applyNumberFormat="1" applyFont="1" applyBorder="1"/>
    <xf numFmtId="43" fontId="35" fillId="0" borderId="28" xfId="23" applyNumberFormat="1" applyFont="1" applyBorder="1" applyAlignment="1"/>
    <xf numFmtId="43" fontId="34" fillId="0" borderId="0" xfId="23" applyNumberFormat="1" applyFont="1" applyFill="1" applyBorder="1" applyAlignment="1"/>
    <xf numFmtId="0" fontId="34" fillId="0" borderId="0" xfId="23" applyNumberFormat="1" applyFont="1" applyFill="1" applyBorder="1" applyAlignment="1"/>
    <xf numFmtId="43" fontId="35" fillId="0" borderId="28" xfId="23" applyNumberFormat="1" applyFont="1" applyBorder="1"/>
    <xf numFmtId="43" fontId="38" fillId="0" borderId="28" xfId="23" quotePrefix="1" applyNumberFormat="1" applyFont="1" applyBorder="1"/>
    <xf numFmtId="43" fontId="38" fillId="0" borderId="0" xfId="23" applyNumberFormat="1" applyFont="1" applyBorder="1"/>
    <xf numFmtId="43" fontId="34" fillId="0" borderId="0" xfId="23" quotePrefix="1" applyNumberFormat="1" applyFont="1" applyBorder="1"/>
    <xf numFmtId="0" fontId="34" fillId="0" borderId="0" xfId="23" applyFont="1" applyBorder="1"/>
    <xf numFmtId="0" fontId="34" fillId="0" borderId="27" xfId="26" applyFont="1" applyBorder="1" applyAlignment="1"/>
    <xf numFmtId="0" fontId="34" fillId="0" borderId="26" xfId="26" applyFont="1" applyBorder="1" applyAlignment="1"/>
    <xf numFmtId="0" fontId="34" fillId="0" borderId="26" xfId="23" applyNumberFormat="1" applyFont="1" applyBorder="1"/>
    <xf numFmtId="0" fontId="34" fillId="0" borderId="25" xfId="23" applyNumberFormat="1" applyFont="1" applyBorder="1"/>
    <xf numFmtId="0" fontId="34" fillId="0" borderId="0" xfId="23" applyNumberFormat="1" applyFont="1" applyBorder="1"/>
    <xf numFmtId="0" fontId="34" fillId="0" borderId="27" xfId="23" applyNumberFormat="1" applyFont="1" applyBorder="1"/>
    <xf numFmtId="0" fontId="35" fillId="0" borderId="25" xfId="23" applyNumberFormat="1" applyFont="1" applyBorder="1"/>
    <xf numFmtId="0" fontId="35" fillId="0" borderId="0" xfId="23" applyNumberFormat="1" applyFont="1" applyBorder="1"/>
    <xf numFmtId="0" fontId="34" fillId="0" borderId="0" xfId="23" applyNumberFormat="1" applyFont="1"/>
    <xf numFmtId="43" fontId="35" fillId="0" borderId="0" xfId="19" applyNumberFormat="1" applyFont="1" applyBorder="1" applyAlignment="1" applyProtection="1"/>
    <xf numFmtId="166" fontId="35" fillId="0" borderId="0" xfId="14" applyFont="1" applyBorder="1" applyAlignment="1">
      <alignment horizontal="center"/>
    </xf>
    <xf numFmtId="43" fontId="34" fillId="0" borderId="0" xfId="23" applyNumberFormat="1" applyFont="1"/>
    <xf numFmtId="43" fontId="35" fillId="0" borderId="0" xfId="23" applyNumberFormat="1" applyFont="1" applyBorder="1" applyAlignment="1"/>
    <xf numFmtId="43" fontId="35" fillId="0" borderId="0" xfId="23" applyNumberFormat="1" applyFont="1" applyBorder="1" applyAlignment="1">
      <alignment horizontal="center"/>
    </xf>
    <xf numFmtId="43" fontId="35" fillId="0" borderId="0" xfId="22" applyNumberFormat="1" applyFont="1" applyBorder="1" applyAlignment="1" applyProtection="1"/>
    <xf numFmtId="43" fontId="34" fillId="0" borderId="25" xfId="23" applyNumberFormat="1" applyFont="1" applyBorder="1"/>
    <xf numFmtId="43" fontId="34" fillId="0" borderId="26" xfId="23" applyNumberFormat="1" applyFont="1" applyBorder="1"/>
    <xf numFmtId="43" fontId="38" fillId="0" borderId="27" xfId="23" applyNumberFormat="1" applyFont="1" applyBorder="1"/>
    <xf numFmtId="166" fontId="37" fillId="0" borderId="0" xfId="14" quotePrefix="1" applyFont="1" applyBorder="1" applyAlignment="1" applyProtection="1">
      <alignment horizontal="center"/>
    </xf>
    <xf numFmtId="43" fontId="34" fillId="0" borderId="25" xfId="23" applyNumberFormat="1" applyFont="1" applyBorder="1" applyAlignment="1">
      <alignment horizontal="left"/>
    </xf>
    <xf numFmtId="0" fontId="34" fillId="0" borderId="26" xfId="23" quotePrefix="1" applyNumberFormat="1" applyFont="1" applyBorder="1"/>
    <xf numFmtId="43" fontId="34" fillId="0" borderId="27" xfId="23" applyNumberFormat="1" applyFont="1" applyBorder="1"/>
    <xf numFmtId="43" fontId="38" fillId="0" borderId="28" xfId="23" applyNumberFormat="1" applyFont="1" applyBorder="1"/>
    <xf numFmtId="43" fontId="34" fillId="0" borderId="32" xfId="23" quotePrefix="1" applyNumberFormat="1" applyFont="1" applyBorder="1" applyAlignment="1">
      <alignment horizontal="left"/>
    </xf>
    <xf numFmtId="169" fontId="35" fillId="0" borderId="28" xfId="23" quotePrefix="1" applyNumberFormat="1" applyFont="1" applyBorder="1" applyAlignment="1">
      <alignment horizontal="left"/>
    </xf>
    <xf numFmtId="15" fontId="34" fillId="0" borderId="30" xfId="23" quotePrefix="1" applyNumberFormat="1" applyFont="1" applyBorder="1"/>
    <xf numFmtId="43" fontId="38" fillId="0" borderId="31" xfId="23" applyNumberFormat="1" applyFont="1" applyBorder="1"/>
    <xf numFmtId="166" fontId="37" fillId="0" borderId="0" xfId="14" quotePrefix="1" applyFont="1" applyBorder="1" applyAlignment="1">
      <alignment horizontal="center"/>
    </xf>
    <xf numFmtId="43" fontId="34" fillId="0" borderId="29" xfId="23" quotePrefix="1" applyNumberFormat="1" applyFont="1" applyBorder="1" applyAlignment="1">
      <alignment horizontal="left"/>
    </xf>
    <xf numFmtId="15" fontId="35" fillId="0" borderId="31" xfId="23" applyNumberFormat="1" applyFont="1" applyBorder="1"/>
    <xf numFmtId="43" fontId="31" fillId="0" borderId="2" xfId="23" applyNumberFormat="1" applyFont="1" applyBorder="1" applyAlignment="1">
      <alignment horizontal="center"/>
    </xf>
    <xf numFmtId="43" fontId="31" fillId="0" borderId="3" xfId="23" applyNumberFormat="1" applyFont="1" applyBorder="1" applyAlignment="1">
      <alignment horizontal="center"/>
    </xf>
    <xf numFmtId="166" fontId="32" fillId="0" borderId="3" xfId="14" applyFont="1" applyBorder="1" applyAlignment="1">
      <alignment horizontal="center"/>
    </xf>
    <xf numFmtId="43" fontId="31" fillId="0" borderId="4" xfId="23" applyNumberFormat="1" applyFont="1" applyBorder="1" applyAlignment="1">
      <alignment horizontal="center"/>
    </xf>
    <xf numFmtId="167" fontId="31" fillId="0" borderId="38" xfId="23" applyNumberFormat="1" applyFont="1" applyBorder="1" applyAlignment="1">
      <alignment horizontal="right" vertical="center"/>
    </xf>
    <xf numFmtId="167" fontId="31" fillId="0" borderId="39" xfId="23" applyNumberFormat="1" applyFont="1" applyBorder="1" applyAlignment="1">
      <alignment horizontal="right" vertical="center"/>
    </xf>
    <xf numFmtId="166" fontId="32" fillId="0" borderId="39" xfId="14" applyFont="1" applyBorder="1" applyAlignment="1">
      <alignment horizontal="center" vertical="center"/>
    </xf>
    <xf numFmtId="167" fontId="31" fillId="0" borderId="39" xfId="23" quotePrefix="1" applyNumberFormat="1" applyFont="1" applyBorder="1" applyAlignment="1">
      <alignment horizontal="right" vertical="center"/>
    </xf>
    <xf numFmtId="167" fontId="31" fillId="0" borderId="40" xfId="23" applyNumberFormat="1" applyFont="1" applyBorder="1" applyAlignment="1">
      <alignment horizontal="right" vertical="center"/>
    </xf>
    <xf numFmtId="167" fontId="31" fillId="0" borderId="22" xfId="23" applyNumberFormat="1" applyFont="1" applyBorder="1" applyAlignment="1">
      <alignment horizontal="right" vertical="center"/>
    </xf>
    <xf numFmtId="43" fontId="34" fillId="0" borderId="0" xfId="23" applyNumberFormat="1" applyFont="1" applyAlignment="1">
      <alignment vertical="center"/>
    </xf>
    <xf numFmtId="167" fontId="32" fillId="0" borderId="12" xfId="23" applyNumberFormat="1" applyFont="1" applyBorder="1" applyAlignment="1">
      <alignment vertical="center"/>
    </xf>
    <xf numFmtId="43" fontId="34" fillId="0" borderId="0" xfId="23" applyNumberFormat="1" applyFont="1" applyBorder="1" applyAlignment="1">
      <alignment vertical="center"/>
    </xf>
    <xf numFmtId="167" fontId="31" fillId="0" borderId="5" xfId="23" applyNumberFormat="1" applyFont="1" applyBorder="1" applyAlignment="1">
      <alignment vertical="center"/>
    </xf>
    <xf numFmtId="166" fontId="32" fillId="0" borderId="5" xfId="14" applyFont="1" applyBorder="1" applyAlignment="1">
      <alignment vertical="center"/>
    </xf>
    <xf numFmtId="166" fontId="31" fillId="0" borderId="5" xfId="14" applyFont="1" applyBorder="1" applyAlignment="1">
      <alignment vertical="center"/>
    </xf>
    <xf numFmtId="167" fontId="31" fillId="0" borderId="34" xfId="23" applyNumberFormat="1" applyFont="1" applyBorder="1" applyAlignment="1">
      <alignment vertical="center"/>
    </xf>
    <xf numFmtId="167" fontId="31" fillId="0" borderId="12" xfId="23" applyNumberFormat="1" applyFont="1" applyBorder="1" applyAlignment="1">
      <alignment vertical="center"/>
    </xf>
    <xf numFmtId="166" fontId="31" fillId="0" borderId="6" xfId="14" applyFont="1" applyBorder="1" applyAlignment="1">
      <alignment vertical="center"/>
    </xf>
    <xf numFmtId="0" fontId="32" fillId="0" borderId="12" xfId="23" applyFont="1" applyBorder="1" applyAlignment="1">
      <alignment vertical="center"/>
    </xf>
    <xf numFmtId="0" fontId="31" fillId="0" borderId="5" xfId="23" applyFont="1" applyBorder="1" applyAlignment="1">
      <alignment vertical="center"/>
    </xf>
    <xf numFmtId="166" fontId="32" fillId="0" borderId="7" xfId="14" applyFont="1" applyBorder="1" applyAlignment="1">
      <alignment vertical="center"/>
    </xf>
    <xf numFmtId="0" fontId="31" fillId="0" borderId="6" xfId="14" applyNumberFormat="1" applyFont="1" applyBorder="1" applyAlignment="1">
      <alignment vertical="center"/>
    </xf>
    <xf numFmtId="0" fontId="31" fillId="0" borderId="5" xfId="14" applyNumberFormat="1" applyFont="1" applyBorder="1" applyAlignment="1">
      <alignment vertical="center"/>
    </xf>
    <xf numFmtId="0" fontId="31" fillId="0" borderId="42" xfId="23" applyFont="1" applyBorder="1" applyAlignment="1">
      <alignment vertical="center"/>
    </xf>
    <xf numFmtId="0" fontId="34" fillId="0" borderId="0" xfId="23" applyFont="1" applyAlignment="1">
      <alignment vertical="center"/>
    </xf>
    <xf numFmtId="0" fontId="31" fillId="0" borderId="12" xfId="23" applyFont="1" applyBorder="1" applyAlignment="1">
      <alignment vertical="center"/>
    </xf>
    <xf numFmtId="166" fontId="31" fillId="12" borderId="7" xfId="14" applyFont="1" applyFill="1" applyBorder="1" applyAlignment="1">
      <alignment vertical="center"/>
    </xf>
    <xf numFmtId="166" fontId="31" fillId="12" borderId="10" xfId="14" applyFont="1" applyFill="1" applyBorder="1" applyAlignment="1">
      <alignment vertical="center"/>
    </xf>
    <xf numFmtId="0" fontId="32" fillId="0" borderId="5" xfId="23" applyFont="1" applyBorder="1" applyAlignment="1">
      <alignment vertical="center"/>
    </xf>
    <xf numFmtId="166" fontId="31" fillId="11" borderId="48" xfId="14" applyFont="1" applyFill="1" applyBorder="1" applyAlignment="1">
      <alignment vertical="center"/>
    </xf>
    <xf numFmtId="166" fontId="31" fillId="0" borderId="9" xfId="14" applyFont="1" applyBorder="1" applyAlignment="1">
      <alignment vertical="center"/>
    </xf>
    <xf numFmtId="166" fontId="31" fillId="0" borderId="7" xfId="14" applyFont="1" applyBorder="1" applyAlignment="1">
      <alignment vertical="center"/>
    </xf>
    <xf numFmtId="0" fontId="32" fillId="0" borderId="5" xfId="23" applyFont="1" applyBorder="1" applyAlignment="1">
      <alignment horizontal="center" vertical="center"/>
    </xf>
    <xf numFmtId="166" fontId="51" fillId="12" borderId="7" xfId="14" applyFont="1" applyFill="1" applyBorder="1" applyAlignment="1">
      <alignment vertical="center"/>
    </xf>
    <xf numFmtId="0" fontId="31" fillId="0" borderId="5" xfId="23" applyFont="1" applyBorder="1" applyAlignment="1">
      <alignment horizontal="left" vertical="center" indent="1"/>
    </xf>
    <xf numFmtId="166" fontId="31" fillId="11" borderId="37" xfId="14" applyFont="1" applyFill="1" applyBorder="1" applyAlignment="1">
      <alignment vertical="center"/>
    </xf>
    <xf numFmtId="0" fontId="31" fillId="0" borderId="20" xfId="23" applyFont="1" applyBorder="1" applyAlignment="1">
      <alignment vertical="center"/>
    </xf>
    <xf numFmtId="0" fontId="31" fillId="0" borderId="5" xfId="23" quotePrefix="1" applyFont="1" applyBorder="1" applyAlignment="1">
      <alignment vertical="center"/>
    </xf>
    <xf numFmtId="0" fontId="31" fillId="0" borderId="7" xfId="23" applyFont="1" applyBorder="1" applyAlignment="1">
      <alignment vertical="center"/>
    </xf>
    <xf numFmtId="0" fontId="31" fillId="0" borderId="6" xfId="23" applyFont="1" applyBorder="1" applyAlignment="1">
      <alignment vertical="center"/>
    </xf>
    <xf numFmtId="0" fontId="32" fillId="0" borderId="5" xfId="14" applyNumberFormat="1" applyFont="1" applyBorder="1" applyAlignment="1">
      <alignment vertical="center"/>
    </xf>
    <xf numFmtId="166" fontId="32" fillId="0" borderId="7" xfId="14" quotePrefix="1" applyFont="1" applyBorder="1" applyAlignment="1">
      <alignment vertical="center"/>
    </xf>
    <xf numFmtId="167" fontId="31" fillId="0" borderId="20" xfId="23" applyNumberFormat="1" applyFont="1" applyBorder="1" applyAlignment="1">
      <alignment vertical="center"/>
    </xf>
    <xf numFmtId="167" fontId="32" fillId="0" borderId="5" xfId="23" applyNumberFormat="1" applyFont="1" applyBorder="1" applyAlignment="1">
      <alignment vertical="center"/>
    </xf>
    <xf numFmtId="167" fontId="32" fillId="0" borderId="5" xfId="23" quotePrefix="1" applyNumberFormat="1" applyFont="1" applyBorder="1" applyAlignment="1">
      <alignment vertical="center"/>
    </xf>
    <xf numFmtId="167" fontId="32" fillId="0" borderId="7" xfId="23" applyNumberFormat="1" applyFont="1" applyBorder="1" applyAlignment="1">
      <alignment vertical="center"/>
    </xf>
    <xf numFmtId="167" fontId="31" fillId="0" borderId="14" xfId="23" applyNumberFormat="1" applyFont="1" applyBorder="1" applyAlignment="1">
      <alignment vertical="center"/>
    </xf>
    <xf numFmtId="167" fontId="31" fillId="0" borderId="15" xfId="23" applyNumberFormat="1" applyFont="1" applyBorder="1" applyAlignment="1">
      <alignment vertical="center"/>
    </xf>
    <xf numFmtId="167" fontId="31" fillId="0" borderId="15" xfId="23" quotePrefix="1" applyNumberFormat="1" applyFont="1" applyBorder="1" applyAlignment="1">
      <alignment vertical="center"/>
    </xf>
    <xf numFmtId="166" fontId="32" fillId="0" borderId="23" xfId="14" quotePrefix="1" applyFont="1" applyBorder="1" applyAlignment="1">
      <alignment vertical="center"/>
    </xf>
    <xf numFmtId="167" fontId="31" fillId="0" borderId="23" xfId="23" applyNumberFormat="1" applyFont="1" applyBorder="1" applyAlignment="1">
      <alignment vertical="center"/>
    </xf>
    <xf numFmtId="166" fontId="31" fillId="0" borderId="15" xfId="14" applyFont="1" applyBorder="1" applyAlignment="1">
      <alignment vertical="center"/>
    </xf>
    <xf numFmtId="167" fontId="31" fillId="0" borderId="21" xfId="23" applyNumberFormat="1" applyFont="1" applyBorder="1" applyAlignment="1">
      <alignment vertical="center"/>
    </xf>
    <xf numFmtId="166" fontId="35" fillId="0" borderId="0" xfId="14" applyFont="1" applyAlignment="1">
      <alignment horizontal="center"/>
    </xf>
    <xf numFmtId="43" fontId="16" fillId="4" borderId="2" xfId="0" applyNumberFormat="1" applyFont="1" applyFill="1" applyBorder="1" applyAlignment="1">
      <alignment horizontal="left"/>
    </xf>
    <xf numFmtId="10" fontId="19" fillId="13" borderId="5" xfId="0" applyNumberFormat="1" applyFont="1" applyFill="1" applyBorder="1" applyAlignment="1">
      <alignment horizontal="left" vertical="center"/>
    </xf>
    <xf numFmtId="0" fontId="19" fillId="2" borderId="69" xfId="0" applyFont="1" applyFill="1" applyBorder="1" applyAlignment="1">
      <alignment horizontal="center" vertical="center"/>
    </xf>
    <xf numFmtId="166" fontId="18" fillId="0" borderId="11" xfId="0" applyNumberFormat="1" applyFont="1" applyBorder="1" applyAlignment="1">
      <alignment horizontal="left" vertical="center"/>
    </xf>
    <xf numFmtId="166" fontId="18" fillId="0" borderId="5" xfId="0" applyNumberFormat="1" applyFont="1" applyBorder="1" applyAlignment="1">
      <alignment vertical="center"/>
    </xf>
    <xf numFmtId="166" fontId="18" fillId="0" borderId="44" xfId="0" applyNumberFormat="1" applyFont="1" applyBorder="1" applyAlignment="1">
      <alignment vertical="center"/>
    </xf>
    <xf numFmtId="4" fontId="7" fillId="0" borderId="2" xfId="23" applyNumberFormat="1" applyFont="1" applyBorder="1" applyAlignment="1">
      <alignment horizontal="left"/>
    </xf>
    <xf numFmtId="4" fontId="7" fillId="0" borderId="2" xfId="23" quotePrefix="1" applyNumberFormat="1" applyFont="1" applyBorder="1" applyAlignment="1">
      <alignment horizontal="left"/>
    </xf>
    <xf numFmtId="43" fontId="35" fillId="0" borderId="0" xfId="23" applyNumberFormat="1" applyFont="1" applyAlignment="1" applyProtection="1">
      <protection locked="0"/>
    </xf>
    <xf numFmtId="43" fontId="34" fillId="0" borderId="2" xfId="23" applyNumberFormat="1" applyFont="1" applyBorder="1" applyProtection="1">
      <protection locked="0"/>
    </xf>
    <xf numFmtId="43" fontId="34" fillId="0" borderId="3" xfId="23" applyNumberFormat="1" applyFont="1" applyBorder="1" applyProtection="1">
      <protection locked="0"/>
    </xf>
    <xf numFmtId="43" fontId="38" fillId="0" borderId="4" xfId="23" applyNumberFormat="1" applyFont="1" applyBorder="1" applyProtection="1">
      <protection locked="0"/>
    </xf>
    <xf numFmtId="43" fontId="34" fillId="0" borderId="0" xfId="23" applyNumberFormat="1" applyFont="1" applyProtection="1">
      <protection locked="0"/>
    </xf>
    <xf numFmtId="43" fontId="34" fillId="0" borderId="2" xfId="23" applyNumberFormat="1" applyFont="1" applyBorder="1" applyAlignment="1" applyProtection="1">
      <alignment horizontal="left"/>
      <protection locked="0"/>
    </xf>
    <xf numFmtId="43" fontId="34" fillId="0" borderId="2" xfId="23" quotePrefix="1" applyNumberFormat="1" applyFont="1" applyBorder="1" applyAlignment="1" applyProtection="1">
      <alignment horizontal="left"/>
      <protection locked="0"/>
    </xf>
    <xf numFmtId="43" fontId="34" fillId="0" borderId="4" xfId="23" applyNumberFormat="1" applyFont="1" applyBorder="1" applyProtection="1">
      <protection locked="0"/>
    </xf>
    <xf numFmtId="43" fontId="45" fillId="0" borderId="67" xfId="23" applyNumberFormat="1" applyFont="1" applyBorder="1" applyAlignment="1" applyProtection="1">
      <alignment horizontal="center"/>
      <protection locked="0"/>
    </xf>
    <xf numFmtId="43" fontId="35" fillId="0" borderId="0" xfId="22" applyNumberFormat="1" applyFont="1" applyAlignment="1" applyProtection="1">
      <protection locked="0"/>
    </xf>
    <xf numFmtId="0" fontId="34" fillId="0" borderId="2" xfId="23" applyNumberFormat="1" applyFont="1" applyBorder="1" applyProtection="1">
      <protection locked="0"/>
    </xf>
    <xf numFmtId="169" fontId="35" fillId="0" borderId="4" xfId="23" quotePrefix="1" applyNumberFormat="1" applyFont="1" applyBorder="1" applyAlignment="1" applyProtection="1">
      <alignment horizontal="left"/>
      <protection locked="0"/>
    </xf>
    <xf numFmtId="0" fontId="35" fillId="0" borderId="0" xfId="23" applyFont="1" applyFill="1" applyProtection="1">
      <protection locked="0"/>
    </xf>
    <xf numFmtId="43" fontId="34" fillId="0" borderId="2" xfId="23" quotePrefix="1" applyNumberFormat="1" applyFont="1" applyBorder="1" applyProtection="1">
      <protection locked="0"/>
    </xf>
    <xf numFmtId="15" fontId="35" fillId="0" borderId="4" xfId="23" applyNumberFormat="1" applyFont="1" applyBorder="1" applyProtection="1">
      <protection locked="0"/>
    </xf>
    <xf numFmtId="43" fontId="52" fillId="0" borderId="0" xfId="23" applyNumberFormat="1" applyFont="1" applyProtection="1">
      <protection locked="0"/>
    </xf>
    <xf numFmtId="0" fontId="53" fillId="0" borderId="0" xfId="23" applyNumberFormat="1" applyFont="1" applyProtection="1">
      <protection locked="0"/>
    </xf>
    <xf numFmtId="43" fontId="53" fillId="0" borderId="0" xfId="23" applyNumberFormat="1" applyFont="1" applyProtection="1">
      <protection locked="0"/>
    </xf>
    <xf numFmtId="43" fontId="34" fillId="0" borderId="0" xfId="23" applyNumberFormat="1" applyFont="1" applyAlignment="1" applyProtection="1">
      <alignment vertical="center"/>
      <protection locked="0"/>
    </xf>
    <xf numFmtId="0" fontId="34" fillId="0" borderId="0" xfId="11" applyNumberFormat="1" applyFont="1" applyProtection="1">
      <protection locked="0"/>
    </xf>
    <xf numFmtId="0" fontId="53" fillId="0" borderId="0" xfId="11" applyNumberFormat="1" applyFont="1" applyProtection="1">
      <protection locked="0"/>
    </xf>
    <xf numFmtId="0" fontId="34" fillId="0" borderId="0" xfId="23" applyNumberFormat="1" applyFont="1" applyProtection="1">
      <protection locked="0"/>
    </xf>
    <xf numFmtId="0" fontId="35" fillId="7" borderId="2" xfId="23" applyNumberFormat="1" applyFont="1" applyFill="1" applyBorder="1" applyAlignment="1" applyProtection="1">
      <alignment horizontal="left"/>
      <protection locked="0"/>
    </xf>
    <xf numFmtId="0" fontId="35" fillId="7" borderId="3" xfId="23" applyNumberFormat="1" applyFont="1" applyFill="1" applyBorder="1" applyAlignment="1" applyProtection="1">
      <alignment horizontal="center" vertical="center"/>
      <protection locked="0"/>
    </xf>
    <xf numFmtId="0" fontId="35" fillId="7" borderId="3" xfId="23" applyNumberFormat="1" applyFont="1" applyFill="1" applyBorder="1" applyAlignment="1" applyProtection="1">
      <alignment horizontal="center" vertical="center" wrapText="1"/>
      <protection locked="0"/>
    </xf>
    <xf numFmtId="0" fontId="35" fillId="7" borderId="4" xfId="23" applyNumberFormat="1" applyFont="1" applyFill="1" applyBorder="1" applyAlignment="1" applyProtection="1">
      <alignment horizontal="center" vertical="center"/>
      <protection locked="0"/>
    </xf>
    <xf numFmtId="0" fontId="34" fillId="8" borderId="58" xfId="11" applyNumberFormat="1" applyFont="1" applyFill="1" applyBorder="1" applyAlignment="1" applyProtection="1">
      <alignment horizontal="left"/>
      <protection locked="0"/>
    </xf>
    <xf numFmtId="166" fontId="34" fillId="3" borderId="58" xfId="11" applyFont="1" applyFill="1" applyBorder="1" applyAlignment="1" applyProtection="1">
      <alignment horizontal="left"/>
      <protection locked="0"/>
    </xf>
    <xf numFmtId="166" fontId="34" fillId="8" borderId="58" xfId="11" applyFont="1" applyFill="1" applyBorder="1" applyAlignment="1" applyProtection="1">
      <alignment horizontal="left"/>
    </xf>
    <xf numFmtId="0" fontId="34" fillId="8" borderId="58" xfId="11" applyNumberFormat="1" applyFont="1" applyFill="1" applyBorder="1" applyAlignment="1" applyProtection="1">
      <alignment horizontal="center"/>
      <protection locked="0"/>
    </xf>
    <xf numFmtId="0" fontId="34" fillId="8" borderId="1" xfId="11" applyNumberFormat="1" applyFont="1" applyFill="1" applyBorder="1" applyAlignment="1" applyProtection="1">
      <alignment horizontal="left"/>
      <protection locked="0"/>
    </xf>
    <xf numFmtId="166" fontId="34" fillId="3" borderId="1" xfId="11" applyFont="1" applyFill="1" applyBorder="1" applyAlignment="1" applyProtection="1">
      <alignment horizontal="left"/>
      <protection locked="0"/>
    </xf>
    <xf numFmtId="0" fontId="34" fillId="8" borderId="1" xfId="11" applyNumberFormat="1" applyFont="1" applyFill="1" applyBorder="1" applyAlignment="1" applyProtection="1">
      <alignment horizontal="center"/>
      <protection locked="0"/>
    </xf>
    <xf numFmtId="166" fontId="34" fillId="8" borderId="1" xfId="11" applyFont="1" applyFill="1" applyBorder="1" applyAlignment="1" applyProtection="1">
      <alignment horizontal="left"/>
    </xf>
    <xf numFmtId="0" fontId="34" fillId="0" borderId="1" xfId="11" applyNumberFormat="1" applyFont="1" applyFill="1" applyBorder="1" applyAlignment="1" applyProtection="1">
      <alignment horizontal="left"/>
      <protection locked="0"/>
    </xf>
    <xf numFmtId="166" fontId="34" fillId="0" borderId="1" xfId="11" applyFont="1" applyFill="1" applyBorder="1" applyAlignment="1" applyProtection="1">
      <alignment horizontal="left"/>
      <protection locked="0"/>
    </xf>
    <xf numFmtId="166" fontId="34" fillId="0" borderId="58" xfId="11" applyFont="1" applyFill="1" applyBorder="1" applyAlignment="1" applyProtection="1">
      <alignment horizontal="left"/>
      <protection locked="0"/>
    </xf>
    <xf numFmtId="0" fontId="34" fillId="0" borderId="1" xfId="11" applyNumberFormat="1" applyFont="1" applyFill="1" applyBorder="1" applyAlignment="1" applyProtection="1">
      <alignment horizontal="center"/>
      <protection locked="0"/>
    </xf>
    <xf numFmtId="0" fontId="34" fillId="0" borderId="0" xfId="23" applyNumberFormat="1" applyFont="1" applyFill="1" applyProtection="1">
      <protection locked="0"/>
    </xf>
    <xf numFmtId="43" fontId="34" fillId="0" borderId="0" xfId="23" applyNumberFormat="1" applyFont="1" applyFill="1" applyAlignment="1" applyProtection="1">
      <alignment vertical="center"/>
      <protection locked="0"/>
    </xf>
    <xf numFmtId="0" fontId="34" fillId="8" borderId="56" xfId="11" applyNumberFormat="1" applyFont="1" applyFill="1" applyBorder="1" applyAlignment="1" applyProtection="1">
      <alignment horizontal="left"/>
      <protection locked="0"/>
    </xf>
    <xf numFmtId="166" fontId="34" fillId="3" borderId="56" xfId="11" applyFont="1" applyFill="1" applyBorder="1" applyAlignment="1" applyProtection="1">
      <alignment horizontal="left"/>
      <protection locked="0"/>
    </xf>
    <xf numFmtId="166" fontId="34" fillId="8" borderId="70" xfId="11" applyFont="1" applyFill="1" applyBorder="1" applyAlignment="1" applyProtection="1">
      <alignment horizontal="left"/>
    </xf>
    <xf numFmtId="0" fontId="34" fillId="8" borderId="56" xfId="11" applyNumberFormat="1" applyFont="1" applyFill="1" applyBorder="1" applyAlignment="1" applyProtection="1">
      <alignment horizontal="center"/>
      <protection locked="0"/>
    </xf>
    <xf numFmtId="0" fontId="38" fillId="0" borderId="2" xfId="11" applyNumberFormat="1" applyFont="1" applyFill="1" applyBorder="1" applyAlignment="1" applyProtection="1">
      <alignment horizontal="left"/>
      <protection locked="0"/>
    </xf>
    <xf numFmtId="166" fontId="34" fillId="0" borderId="3" xfId="11" applyFont="1" applyFill="1" applyBorder="1" applyAlignment="1" applyProtection="1">
      <alignment horizontal="left"/>
      <protection locked="0"/>
    </xf>
    <xf numFmtId="166" fontId="34" fillId="0" borderId="3" xfId="11" applyFont="1" applyFill="1" applyBorder="1" applyAlignment="1" applyProtection="1">
      <alignment horizontal="left"/>
    </xf>
    <xf numFmtId="0" fontId="34" fillId="0" borderId="4" xfId="11" applyNumberFormat="1" applyFont="1" applyFill="1" applyBorder="1" applyAlignment="1" applyProtection="1">
      <alignment horizontal="center"/>
      <protection locked="0"/>
    </xf>
    <xf numFmtId="0" fontId="34" fillId="0" borderId="58" xfId="11" applyNumberFormat="1" applyFont="1" applyFill="1" applyBorder="1" applyAlignment="1" applyProtection="1">
      <alignment horizontal="left"/>
      <protection locked="0"/>
    </xf>
    <xf numFmtId="0" fontId="34" fillId="0" borderId="58" xfId="11" applyNumberFormat="1" applyFont="1" applyFill="1" applyBorder="1" applyAlignment="1" applyProtection="1">
      <alignment horizontal="center"/>
      <protection locked="0"/>
    </xf>
    <xf numFmtId="0" fontId="35" fillId="7" borderId="2" xfId="11" applyNumberFormat="1" applyFont="1" applyFill="1" applyBorder="1" applyAlignment="1" applyProtection="1">
      <alignment horizontal="left"/>
      <protection locked="0"/>
    </xf>
    <xf numFmtId="166" fontId="34" fillId="7" borderId="3" xfId="11" applyFont="1" applyFill="1" applyBorder="1" applyAlignment="1" applyProtection="1">
      <alignment horizontal="left"/>
      <protection locked="0"/>
    </xf>
    <xf numFmtId="0" fontId="34" fillId="7" borderId="4" xfId="11" applyNumberFormat="1" applyFont="1" applyFill="1" applyBorder="1" applyAlignment="1" applyProtection="1">
      <alignment horizontal="center"/>
      <protection locked="0"/>
    </xf>
    <xf numFmtId="0" fontId="34" fillId="3" borderId="1" xfId="11" applyNumberFormat="1" applyFont="1" applyFill="1" applyBorder="1" applyAlignment="1" applyProtection="1">
      <alignment horizontal="left" indent="1"/>
      <protection locked="0"/>
    </xf>
    <xf numFmtId="166" fontId="34" fillId="14" borderId="58" xfId="11" applyFont="1" applyFill="1" applyBorder="1" applyAlignment="1" applyProtection="1">
      <alignment horizontal="left"/>
    </xf>
    <xf numFmtId="0" fontId="35" fillId="8" borderId="1" xfId="11" applyNumberFormat="1" applyFont="1" applyFill="1" applyBorder="1" applyAlignment="1" applyProtection="1">
      <alignment horizontal="left"/>
      <protection locked="0"/>
    </xf>
    <xf numFmtId="166" fontId="52" fillId="8" borderId="2" xfId="11" applyFont="1" applyFill="1" applyBorder="1" applyAlignment="1" applyProtection="1">
      <alignment horizontal="left"/>
    </xf>
    <xf numFmtId="166" fontId="52" fillId="8" borderId="1" xfId="11" applyFont="1" applyFill="1" applyBorder="1" applyAlignment="1" applyProtection="1">
      <alignment horizontal="left"/>
    </xf>
    <xf numFmtId="167" fontId="31" fillId="0" borderId="0" xfId="23" applyNumberFormat="1" applyFont="1" applyBorder="1" applyAlignment="1" applyProtection="1">
      <alignment horizontal="right" vertical="center"/>
      <protection locked="0"/>
    </xf>
    <xf numFmtId="43" fontId="34" fillId="0" borderId="0" xfId="23" applyNumberFormat="1" applyFont="1" applyBorder="1" applyAlignment="1" applyProtection="1">
      <alignment vertical="center"/>
      <protection locked="0"/>
    </xf>
    <xf numFmtId="167" fontId="31" fillId="0" borderId="0" xfId="23" applyNumberFormat="1" applyFont="1" applyBorder="1" applyAlignment="1" applyProtection="1">
      <alignment horizontal="left" vertical="center"/>
      <protection locked="0"/>
    </xf>
    <xf numFmtId="167" fontId="31" fillId="8" borderId="2" xfId="23" applyNumberFormat="1" applyFont="1" applyFill="1" applyBorder="1" applyAlignment="1" applyProtection="1">
      <alignment horizontal="right" vertical="center"/>
      <protection locked="0"/>
    </xf>
    <xf numFmtId="167" fontId="31" fillId="8" borderId="3" xfId="23" applyNumberFormat="1" applyFont="1" applyFill="1" applyBorder="1" applyAlignment="1" applyProtection="1">
      <alignment horizontal="right" vertical="center"/>
      <protection locked="0"/>
    </xf>
    <xf numFmtId="167" fontId="52" fillId="8" borderId="1" xfId="23" applyNumberFormat="1" applyFont="1" applyFill="1" applyBorder="1" applyAlignment="1" applyProtection="1">
      <alignment horizontal="right" vertical="center"/>
      <protection locked="0"/>
    </xf>
    <xf numFmtId="167" fontId="32" fillId="0" borderId="56" xfId="23" applyNumberFormat="1" applyFont="1" applyBorder="1" applyAlignment="1" applyProtection="1">
      <alignment horizontal="left" vertical="center"/>
      <protection locked="0"/>
    </xf>
    <xf numFmtId="167" fontId="32" fillId="0" borderId="58" xfId="23" applyNumberFormat="1" applyFont="1" applyBorder="1" applyAlignment="1" applyProtection="1">
      <alignment horizontal="left" vertical="center"/>
      <protection locked="0"/>
    </xf>
    <xf numFmtId="167" fontId="31" fillId="0" borderId="17" xfId="23" applyNumberFormat="1" applyFont="1" applyBorder="1" applyAlignment="1" applyProtection="1">
      <alignment vertical="center"/>
      <protection locked="0"/>
    </xf>
    <xf numFmtId="167" fontId="31" fillId="3" borderId="17" xfId="23" applyNumberFormat="1" applyFont="1" applyFill="1" applyBorder="1" applyAlignment="1" applyProtection="1">
      <alignment vertical="center"/>
      <protection locked="0"/>
    </xf>
    <xf numFmtId="167" fontId="32" fillId="3" borderId="17" xfId="23" applyNumberFormat="1" applyFont="1" applyFill="1" applyBorder="1" applyAlignment="1" applyProtection="1">
      <alignment vertical="center"/>
      <protection locked="0"/>
    </xf>
    <xf numFmtId="1" fontId="31" fillId="3" borderId="17" xfId="23" applyNumberFormat="1" applyFont="1" applyFill="1" applyBorder="1" applyAlignment="1" applyProtection="1">
      <alignment horizontal="center" vertical="center"/>
      <protection locked="0"/>
    </xf>
    <xf numFmtId="167" fontId="31" fillId="0" borderId="18" xfId="23" applyNumberFormat="1" applyFont="1" applyBorder="1" applyAlignment="1" applyProtection="1">
      <alignment vertical="center"/>
      <protection locked="0"/>
    </xf>
    <xf numFmtId="167" fontId="31" fillId="3" borderId="18" xfId="23" applyNumberFormat="1" applyFont="1" applyFill="1" applyBorder="1" applyAlignment="1" applyProtection="1">
      <alignment vertical="center"/>
      <protection locked="0"/>
    </xf>
    <xf numFmtId="167" fontId="31" fillId="3" borderId="71" xfId="23" applyNumberFormat="1" applyFont="1" applyFill="1" applyBorder="1" applyAlignment="1" applyProtection="1">
      <alignment vertical="center"/>
      <protection locked="0"/>
    </xf>
    <xf numFmtId="1" fontId="31" fillId="3" borderId="71" xfId="23" applyNumberFormat="1" applyFont="1" applyFill="1" applyBorder="1" applyAlignment="1" applyProtection="1">
      <alignment horizontal="center" vertical="center"/>
      <protection locked="0"/>
    </xf>
    <xf numFmtId="166" fontId="31" fillId="3" borderId="71" xfId="11" applyFont="1" applyFill="1" applyBorder="1" applyAlignment="1" applyProtection="1">
      <alignment vertical="center"/>
      <protection locked="0"/>
    </xf>
    <xf numFmtId="1" fontId="31" fillId="3" borderId="18" xfId="23" applyNumberFormat="1" applyFont="1" applyFill="1" applyBorder="1" applyAlignment="1" applyProtection="1">
      <alignment horizontal="center" vertical="center"/>
      <protection locked="0"/>
    </xf>
    <xf numFmtId="167" fontId="31" fillId="3" borderId="18" xfId="23" quotePrefix="1" applyNumberFormat="1" applyFont="1" applyFill="1" applyBorder="1" applyAlignment="1" applyProtection="1">
      <alignment vertical="center"/>
      <protection locked="0"/>
    </xf>
    <xf numFmtId="167" fontId="32" fillId="3" borderId="18" xfId="23" applyNumberFormat="1" applyFont="1" applyFill="1" applyBorder="1" applyAlignment="1" applyProtection="1">
      <alignment vertical="center"/>
      <protection locked="0"/>
    </xf>
    <xf numFmtId="167" fontId="31" fillId="0" borderId="19" xfId="23" applyNumberFormat="1" applyFont="1" applyBorder="1" applyAlignment="1" applyProtection="1">
      <alignment vertical="center"/>
      <protection locked="0"/>
    </xf>
    <xf numFmtId="167" fontId="31" fillId="3" borderId="19" xfId="23" quotePrefix="1" applyNumberFormat="1" applyFont="1" applyFill="1" applyBorder="1" applyAlignment="1" applyProtection="1">
      <alignment vertical="center"/>
      <protection locked="0"/>
    </xf>
    <xf numFmtId="167" fontId="31" fillId="3" borderId="19" xfId="23" applyNumberFormat="1" applyFont="1" applyFill="1" applyBorder="1" applyAlignment="1" applyProtection="1">
      <alignment vertical="center"/>
      <protection locked="0"/>
    </xf>
    <xf numFmtId="167" fontId="32" fillId="3" borderId="19" xfId="23" applyNumberFormat="1" applyFont="1" applyFill="1" applyBorder="1" applyAlignment="1" applyProtection="1">
      <alignment vertical="center"/>
      <protection locked="0"/>
    </xf>
    <xf numFmtId="1" fontId="31" fillId="3" borderId="19" xfId="23" applyNumberFormat="1" applyFont="1" applyFill="1" applyBorder="1" applyAlignment="1" applyProtection="1">
      <alignment horizontal="center" vertical="center"/>
      <protection locked="0"/>
    </xf>
    <xf numFmtId="167" fontId="32" fillId="0" borderId="1" xfId="23" applyNumberFormat="1" applyFont="1" applyBorder="1" applyAlignment="1" applyProtection="1">
      <alignment vertical="center"/>
      <protection locked="0"/>
    </xf>
    <xf numFmtId="166" fontId="35" fillId="8" borderId="2" xfId="11" applyFont="1" applyFill="1" applyBorder="1" applyAlignment="1" applyProtection="1"/>
    <xf numFmtId="43" fontId="34" fillId="0" borderId="1" xfId="23" applyNumberFormat="1" applyFont="1" applyBorder="1" applyAlignment="1" applyProtection="1">
      <alignment horizontal="center" vertical="center"/>
      <protection locked="0"/>
    </xf>
    <xf numFmtId="167" fontId="32" fillId="0" borderId="2" xfId="23" applyNumberFormat="1" applyFont="1" applyBorder="1" applyAlignment="1" applyProtection="1">
      <alignment vertical="center"/>
      <protection locked="0"/>
    </xf>
    <xf numFmtId="167" fontId="32" fillId="0" borderId="0" xfId="23" applyNumberFormat="1" applyFont="1" applyBorder="1" applyAlignment="1" applyProtection="1">
      <alignment horizontal="center" vertical="center"/>
      <protection locked="0"/>
    </xf>
    <xf numFmtId="167" fontId="31" fillId="3" borderId="1" xfId="23" quotePrefix="1" applyNumberFormat="1" applyFont="1" applyFill="1" applyBorder="1" applyAlignment="1" applyProtection="1">
      <alignment horizontal="left" vertical="center"/>
      <protection locked="0"/>
    </xf>
    <xf numFmtId="167" fontId="31" fillId="3" borderId="1" xfId="23" applyNumberFormat="1" applyFont="1" applyFill="1" applyBorder="1" applyAlignment="1" applyProtection="1">
      <alignment horizontal="left" vertical="center"/>
      <protection locked="0"/>
    </xf>
    <xf numFmtId="167" fontId="31" fillId="3" borderId="1" xfId="23" quotePrefix="1" applyNumberFormat="1" applyFont="1" applyFill="1" applyBorder="1" applyAlignment="1" applyProtection="1">
      <alignment horizontal="right" vertical="center"/>
      <protection locked="0"/>
    </xf>
    <xf numFmtId="167" fontId="32" fillId="3" borderId="1" xfId="23" applyNumberFormat="1" applyFont="1" applyFill="1" applyBorder="1" applyAlignment="1" applyProtection="1">
      <alignment horizontal="left" vertical="center"/>
      <protection locked="0"/>
    </xf>
    <xf numFmtId="167" fontId="31" fillId="0" borderId="0" xfId="23" quotePrefix="1" applyNumberFormat="1" applyFont="1" applyBorder="1" applyAlignment="1" applyProtection="1">
      <alignment horizontal="right" vertical="center"/>
      <protection locked="0"/>
    </xf>
    <xf numFmtId="167" fontId="32" fillId="0" borderId="0" xfId="23" applyNumberFormat="1" applyFont="1" applyBorder="1" applyAlignment="1" applyProtection="1">
      <alignment horizontal="left" vertical="center"/>
      <protection locked="0"/>
    </xf>
    <xf numFmtId="167" fontId="32" fillId="7" borderId="2" xfId="23" applyNumberFormat="1" applyFont="1" applyFill="1" applyBorder="1" applyAlignment="1" applyProtection="1">
      <alignment vertical="center"/>
      <protection locked="0"/>
    </xf>
    <xf numFmtId="167" fontId="32" fillId="7" borderId="3" xfId="23" applyNumberFormat="1" applyFont="1" applyFill="1" applyBorder="1" applyAlignment="1" applyProtection="1">
      <alignment vertical="center"/>
      <protection locked="0"/>
    </xf>
    <xf numFmtId="167" fontId="32" fillId="7" borderId="4" xfId="23" applyNumberFormat="1" applyFont="1" applyFill="1" applyBorder="1" applyAlignment="1" applyProtection="1">
      <alignment vertical="center"/>
      <protection locked="0"/>
    </xf>
    <xf numFmtId="43" fontId="34" fillId="8" borderId="4" xfId="23" applyNumberFormat="1" applyFont="1" applyFill="1" applyBorder="1" applyAlignment="1" applyProtection="1">
      <alignment vertical="center"/>
    </xf>
    <xf numFmtId="167" fontId="32" fillId="7" borderId="2" xfId="23" applyNumberFormat="1" applyFont="1" applyFill="1" applyBorder="1" applyAlignment="1" applyProtection="1">
      <alignment horizontal="left" vertical="center"/>
      <protection locked="0"/>
    </xf>
    <xf numFmtId="167" fontId="32" fillId="7" borderId="3" xfId="23" applyNumberFormat="1" applyFont="1" applyFill="1" applyBorder="1" applyAlignment="1" applyProtection="1">
      <alignment horizontal="left" vertical="center"/>
      <protection locked="0"/>
    </xf>
    <xf numFmtId="167" fontId="31" fillId="7" borderId="3" xfId="23" applyNumberFormat="1" applyFont="1" applyFill="1" applyBorder="1" applyAlignment="1" applyProtection="1">
      <alignment horizontal="left" vertical="center"/>
      <protection locked="0"/>
    </xf>
    <xf numFmtId="167" fontId="31" fillId="7" borderId="3" xfId="23" quotePrefix="1" applyNumberFormat="1" applyFont="1" applyFill="1" applyBorder="1" applyAlignment="1" applyProtection="1">
      <alignment horizontal="right" vertical="center"/>
      <protection locked="0"/>
    </xf>
    <xf numFmtId="167" fontId="31" fillId="7" borderId="4" xfId="23" quotePrefix="1" applyNumberFormat="1" applyFont="1" applyFill="1" applyBorder="1" applyAlignment="1" applyProtection="1">
      <alignment horizontal="right" vertical="center"/>
      <protection locked="0"/>
    </xf>
    <xf numFmtId="0" fontId="35" fillId="0" borderId="2" xfId="23" applyFont="1" applyBorder="1" applyAlignment="1" applyProtection="1">
      <alignment horizontal="left"/>
      <protection locked="0"/>
    </xf>
    <xf numFmtId="0" fontId="35" fillId="0" borderId="1" xfId="23" applyFont="1" applyBorder="1" applyAlignment="1" applyProtection="1">
      <alignment horizontal="center"/>
      <protection locked="0"/>
    </xf>
    <xf numFmtId="0" fontId="42" fillId="0" borderId="3" xfId="23" applyFont="1" applyBorder="1" applyAlignment="1" applyProtection="1">
      <alignment horizontal="center" wrapText="1"/>
      <protection locked="0"/>
    </xf>
    <xf numFmtId="0" fontId="43" fillId="0" borderId="1" xfId="23" applyFont="1" applyBorder="1" applyAlignment="1" applyProtection="1">
      <alignment horizontal="center"/>
      <protection locked="0"/>
    </xf>
    <xf numFmtId="166" fontId="32" fillId="8" borderId="1" xfId="11" applyFont="1" applyFill="1" applyBorder="1" applyAlignment="1" applyProtection="1">
      <alignment horizontal="right" vertical="center"/>
    </xf>
    <xf numFmtId="169" fontId="31" fillId="3" borderId="1" xfId="23" applyNumberFormat="1" applyFont="1" applyFill="1" applyBorder="1" applyAlignment="1" applyProtection="1">
      <alignment horizontal="right" vertical="center"/>
      <protection locked="0"/>
    </xf>
    <xf numFmtId="167" fontId="31" fillId="3" borderId="1" xfId="23" applyNumberFormat="1" applyFont="1" applyFill="1" applyBorder="1" applyAlignment="1" applyProtection="1">
      <alignment horizontal="center" vertical="center"/>
      <protection locked="0"/>
    </xf>
    <xf numFmtId="178" fontId="31" fillId="3" borderId="1" xfId="23" quotePrefix="1" applyNumberFormat="1" applyFont="1" applyFill="1" applyBorder="1" applyAlignment="1" applyProtection="1">
      <alignment vertical="center"/>
      <protection locked="0"/>
    </xf>
    <xf numFmtId="10" fontId="31" fillId="3" borderId="1" xfId="33" quotePrefix="1" applyNumberFormat="1" applyFont="1" applyFill="1" applyBorder="1" applyAlignment="1" applyProtection="1">
      <alignment vertical="center"/>
      <protection locked="0"/>
    </xf>
    <xf numFmtId="167" fontId="31" fillId="0" borderId="0" xfId="23" applyNumberFormat="1" applyFont="1" applyBorder="1" applyAlignment="1" applyProtection="1">
      <alignment horizontal="center" vertical="center"/>
      <protection locked="0"/>
    </xf>
    <xf numFmtId="43" fontId="34" fillId="3" borderId="1" xfId="23" applyNumberFormat="1" applyFont="1" applyFill="1" applyBorder="1" applyAlignment="1" applyProtection="1">
      <alignment horizontal="center" vertical="center"/>
      <protection locked="0"/>
    </xf>
    <xf numFmtId="167" fontId="32" fillId="0" borderId="0" xfId="23" applyNumberFormat="1" applyFont="1" applyFill="1" applyBorder="1" applyAlignment="1" applyProtection="1">
      <alignment horizontal="left" vertical="center"/>
      <protection locked="0"/>
    </xf>
    <xf numFmtId="167" fontId="32" fillId="7" borderId="1" xfId="23" applyNumberFormat="1" applyFont="1" applyFill="1" applyBorder="1" applyAlignment="1" applyProtection="1">
      <alignment horizontal="center" vertical="center"/>
      <protection locked="0"/>
    </xf>
    <xf numFmtId="167" fontId="32" fillId="0" borderId="25" xfId="23" applyNumberFormat="1" applyFont="1" applyBorder="1" applyAlignment="1" applyProtection="1">
      <alignment horizontal="left" vertical="center"/>
      <protection locked="0"/>
    </xf>
    <xf numFmtId="9" fontId="32" fillId="3" borderId="25" xfId="33" applyFont="1" applyFill="1" applyBorder="1" applyAlignment="1" applyProtection="1">
      <alignment horizontal="center" vertical="center"/>
      <protection locked="0"/>
    </xf>
    <xf numFmtId="166" fontId="31" fillId="8" borderId="56" xfId="11" applyFont="1" applyFill="1" applyBorder="1" applyAlignment="1" applyProtection="1">
      <alignment vertical="center"/>
    </xf>
    <xf numFmtId="9" fontId="32" fillId="3" borderId="32" xfId="33" applyFont="1" applyFill="1" applyBorder="1" applyAlignment="1" applyProtection="1">
      <alignment horizontal="center" vertical="center"/>
      <protection locked="0"/>
    </xf>
    <xf numFmtId="166" fontId="31" fillId="8" borderId="70" xfId="11" applyFont="1" applyFill="1" applyBorder="1" applyAlignment="1" applyProtection="1">
      <alignment vertical="center"/>
    </xf>
    <xf numFmtId="9" fontId="32" fillId="3" borderId="29" xfId="33" applyFont="1" applyFill="1" applyBorder="1" applyAlignment="1" applyProtection="1">
      <alignment horizontal="center" vertical="center"/>
      <protection locked="0"/>
    </xf>
    <xf numFmtId="166" fontId="31" fillId="8" borderId="58" xfId="11" applyFont="1" applyFill="1" applyBorder="1" applyAlignment="1" applyProtection="1">
      <alignment vertical="center"/>
    </xf>
    <xf numFmtId="166" fontId="31" fillId="8" borderId="1" xfId="11" quotePrefix="1" applyFont="1" applyFill="1" applyBorder="1" applyAlignment="1" applyProtection="1">
      <alignment horizontal="right" vertical="center"/>
    </xf>
    <xf numFmtId="167" fontId="32" fillId="0" borderId="26" xfId="23" applyNumberFormat="1" applyFont="1" applyBorder="1" applyAlignment="1" applyProtection="1">
      <alignment horizontal="center" vertical="center"/>
      <protection locked="0"/>
    </xf>
    <xf numFmtId="167" fontId="32" fillId="0" borderId="27" xfId="23" applyNumberFormat="1" applyFont="1" applyBorder="1" applyAlignment="1" applyProtection="1">
      <alignment horizontal="center" vertical="center"/>
      <protection locked="0"/>
    </xf>
    <xf numFmtId="167" fontId="32" fillId="0" borderId="29" xfId="23" applyNumberFormat="1" applyFont="1" applyBorder="1" applyAlignment="1" applyProtection="1">
      <alignment horizontal="center" vertical="center"/>
      <protection locked="0"/>
    </xf>
    <xf numFmtId="167" fontId="32" fillId="0" borderId="30" xfId="23" applyNumberFormat="1" applyFont="1" applyBorder="1" applyAlignment="1" applyProtection="1">
      <alignment horizontal="center" vertical="center"/>
      <protection locked="0"/>
    </xf>
    <xf numFmtId="167" fontId="32" fillId="0" borderId="31" xfId="23" applyNumberFormat="1" applyFont="1" applyBorder="1" applyAlignment="1" applyProtection="1">
      <alignment horizontal="center" vertical="center"/>
      <protection locked="0"/>
    </xf>
    <xf numFmtId="43" fontId="54" fillId="0" borderId="0" xfId="23" applyNumberFormat="1" applyFont="1"/>
    <xf numFmtId="0" fontId="54" fillId="0" borderId="2" xfId="23" applyNumberFormat="1" applyFont="1" applyBorder="1"/>
    <xf numFmtId="43" fontId="54" fillId="0" borderId="3" xfId="23" applyNumberFormat="1" applyFont="1" applyBorder="1"/>
    <xf numFmtId="43" fontId="55" fillId="0" borderId="4" xfId="23" applyNumberFormat="1" applyFont="1" applyBorder="1"/>
    <xf numFmtId="43" fontId="54" fillId="0" borderId="2" xfId="23" applyNumberFormat="1" applyFont="1" applyBorder="1" applyAlignment="1">
      <alignment horizontal="left"/>
    </xf>
    <xf numFmtId="0" fontId="54" fillId="0" borderId="4" xfId="23" quotePrefix="1" applyNumberFormat="1" applyFont="1" applyBorder="1" applyAlignment="1">
      <alignment horizontal="left"/>
    </xf>
    <xf numFmtId="43" fontId="54" fillId="0" borderId="2" xfId="23" applyNumberFormat="1" applyFont="1" applyBorder="1"/>
    <xf numFmtId="43" fontId="54" fillId="0" borderId="4" xfId="23" applyNumberFormat="1" applyFont="1" applyBorder="1"/>
    <xf numFmtId="43" fontId="54" fillId="0" borderId="0" xfId="23" applyNumberFormat="1" applyFont="1" applyBorder="1"/>
    <xf numFmtId="43" fontId="56" fillId="0" borderId="0" xfId="22" applyNumberFormat="1" applyFont="1" applyAlignment="1" applyProtection="1"/>
    <xf numFmtId="43" fontId="54" fillId="0" borderId="2" xfId="23" quotePrefix="1" applyNumberFormat="1" applyFont="1" applyBorder="1" applyAlignment="1">
      <alignment horizontal="left"/>
    </xf>
    <xf numFmtId="169" fontId="56" fillId="0" borderId="4" xfId="23" quotePrefix="1" applyNumberFormat="1" applyFont="1" applyBorder="1" applyAlignment="1">
      <alignment horizontal="left"/>
    </xf>
    <xf numFmtId="169" fontId="56" fillId="0" borderId="0" xfId="23" quotePrefix="1" applyNumberFormat="1" applyFont="1" applyBorder="1" applyAlignment="1">
      <alignment horizontal="left"/>
    </xf>
    <xf numFmtId="0" fontId="56" fillId="0" borderId="0" xfId="23" applyFont="1" applyFill="1" applyProtection="1">
      <protection locked="0"/>
    </xf>
    <xf numFmtId="15" fontId="54" fillId="0" borderId="3" xfId="23" quotePrefix="1" applyNumberFormat="1" applyFont="1" applyBorder="1"/>
    <xf numFmtId="15" fontId="56" fillId="0" borderId="4" xfId="23" applyNumberFormat="1" applyFont="1" applyBorder="1"/>
    <xf numFmtId="15" fontId="56" fillId="0" borderId="0" xfId="23" applyNumberFormat="1" applyFont="1" applyBorder="1"/>
    <xf numFmtId="0" fontId="54" fillId="0" borderId="0" xfId="23" applyNumberFormat="1" applyFont="1" applyBorder="1"/>
    <xf numFmtId="15" fontId="54" fillId="0" borderId="0" xfId="23" quotePrefix="1" applyNumberFormat="1" applyFont="1" applyBorder="1"/>
    <xf numFmtId="43" fontId="55" fillId="0" borderId="0" xfId="23" applyNumberFormat="1" applyFont="1" applyBorder="1"/>
    <xf numFmtId="43" fontId="54" fillId="0" borderId="0" xfId="23" quotePrefix="1" applyNumberFormat="1" applyFont="1" applyBorder="1" applyAlignment="1">
      <alignment horizontal="left"/>
    </xf>
    <xf numFmtId="0" fontId="54" fillId="0" borderId="0" xfId="23" quotePrefix="1" applyNumberFormat="1" applyFont="1" applyBorder="1" applyAlignment="1">
      <alignment horizontal="left"/>
    </xf>
    <xf numFmtId="0" fontId="56" fillId="0" borderId="1" xfId="23" applyNumberFormat="1" applyFont="1" applyBorder="1" applyAlignment="1">
      <alignment vertical="center"/>
    </xf>
    <xf numFmtId="0" fontId="57" fillId="0" borderId="1" xfId="34" applyFont="1" applyBorder="1" applyAlignment="1">
      <alignment horizontal="center" vertical="center" wrapText="1"/>
    </xf>
    <xf numFmtId="0" fontId="57" fillId="0" borderId="2" xfId="34" applyFont="1" applyBorder="1" applyAlignment="1">
      <alignment horizontal="center" vertical="center" wrapText="1"/>
    </xf>
    <xf numFmtId="0" fontId="57" fillId="0" borderId="1" xfId="23" applyNumberFormat="1" applyFont="1" applyFill="1" applyBorder="1" applyAlignment="1">
      <alignment horizontal="center" vertical="center" wrapText="1"/>
    </xf>
    <xf numFmtId="0" fontId="57" fillId="0" borderId="1" xfId="23" applyNumberFormat="1" applyFont="1" applyFill="1" applyBorder="1" applyAlignment="1">
      <alignment horizontal="center" vertical="center"/>
    </xf>
    <xf numFmtId="43" fontId="58" fillId="0" borderId="0" xfId="23" applyNumberFormat="1" applyFont="1" applyAlignment="1">
      <alignment vertical="center"/>
    </xf>
    <xf numFmtId="0" fontId="59" fillId="3" borderId="2" xfId="12" applyNumberFormat="1" applyFont="1" applyFill="1" applyBorder="1" applyAlignment="1"/>
    <xf numFmtId="166" fontId="59" fillId="3" borderId="70" xfId="12" applyFont="1" applyFill="1" applyBorder="1" applyAlignment="1"/>
    <xf numFmtId="166" fontId="59" fillId="3" borderId="32" xfId="12" applyFont="1" applyFill="1" applyBorder="1" applyAlignment="1"/>
    <xf numFmtId="166" fontId="60" fillId="15" borderId="1" xfId="12" applyFont="1" applyFill="1" applyBorder="1" applyAlignment="1">
      <alignment horizontal="left"/>
    </xf>
    <xf numFmtId="166" fontId="59" fillId="0" borderId="1" xfId="12" applyFont="1" applyFill="1" applyBorder="1" applyAlignment="1"/>
    <xf numFmtId="43" fontId="54" fillId="0" borderId="0" xfId="23" applyNumberFormat="1" applyFont="1" applyAlignment="1">
      <alignment vertical="center"/>
    </xf>
    <xf numFmtId="43" fontId="54" fillId="3" borderId="1" xfId="23" applyNumberFormat="1" applyFont="1" applyFill="1" applyBorder="1" applyAlignment="1">
      <alignment vertical="center"/>
    </xf>
    <xf numFmtId="43" fontId="54" fillId="8" borderId="1" xfId="23" applyNumberFormat="1" applyFont="1" applyFill="1" applyBorder="1" applyAlignment="1">
      <alignment vertical="center"/>
    </xf>
    <xf numFmtId="43" fontId="54" fillId="8" borderId="1" xfId="23" applyNumberFormat="1" applyFont="1" applyFill="1" applyBorder="1"/>
    <xf numFmtId="166" fontId="59" fillId="3" borderId="1" xfId="12" applyFont="1" applyFill="1" applyBorder="1" applyAlignment="1"/>
    <xf numFmtId="166" fontId="60" fillId="8" borderId="1" xfId="12" applyFont="1" applyFill="1" applyBorder="1" applyAlignment="1">
      <alignment horizontal="center"/>
    </xf>
    <xf numFmtId="166" fontId="61" fillId="0" borderId="1" xfId="12" applyFont="1" applyFill="1" applyBorder="1" applyAlignment="1">
      <alignment horizontal="center"/>
    </xf>
    <xf numFmtId="43" fontId="54" fillId="3" borderId="1" xfId="23" applyNumberFormat="1" applyFont="1" applyFill="1" applyBorder="1"/>
    <xf numFmtId="0" fontId="59" fillId="0" borderId="0" xfId="23" applyNumberFormat="1" applyFont="1"/>
    <xf numFmtId="166" fontId="60" fillId="15" borderId="72" xfId="12" applyFont="1" applyFill="1" applyBorder="1"/>
    <xf numFmtId="166" fontId="60" fillId="15" borderId="73" xfId="12" applyFont="1" applyFill="1" applyBorder="1"/>
    <xf numFmtId="166" fontId="60" fillId="0" borderId="0" xfId="12" applyFont="1" applyFill="1" applyBorder="1"/>
    <xf numFmtId="0" fontId="3" fillId="0" borderId="0" xfId="23"/>
    <xf numFmtId="0" fontId="54" fillId="0" borderId="0" xfId="23" applyFont="1" applyBorder="1"/>
    <xf numFmtId="43" fontId="20" fillId="0" borderId="0" xfId="19" applyNumberFormat="1" applyFont="1" applyBorder="1" applyAlignment="1" applyProtection="1"/>
    <xf numFmtId="0" fontId="3" fillId="0" borderId="0" xfId="23" applyNumberFormat="1"/>
    <xf numFmtId="43" fontId="20" fillId="0" borderId="0" xfId="19" applyNumberFormat="1" applyFont="1" applyBorder="1" applyAlignment="1" applyProtection="1">
      <alignment horizontal="center"/>
    </xf>
    <xf numFmtId="0" fontId="2" fillId="7" borderId="2" xfId="23" applyFont="1" applyFill="1" applyBorder="1" applyAlignment="1">
      <alignment horizontal="left"/>
    </xf>
    <xf numFmtId="173" fontId="2" fillId="7" borderId="3" xfId="23" applyNumberFormat="1" applyFont="1" applyFill="1" applyBorder="1" applyAlignment="1">
      <alignment horizontal="left"/>
    </xf>
    <xf numFmtId="172" fontId="2" fillId="7" borderId="3" xfId="9" applyNumberFormat="1" applyFont="1" applyFill="1" applyBorder="1" applyAlignment="1">
      <alignment horizontal="center"/>
    </xf>
    <xf numFmtId="170" fontId="2" fillId="7" borderId="3" xfId="23" applyNumberFormat="1" applyFont="1" applyFill="1" applyBorder="1" applyAlignment="1">
      <alignment horizontal="center" wrapText="1"/>
    </xf>
    <xf numFmtId="170" fontId="2" fillId="7" borderId="3" xfId="9" applyNumberFormat="1" applyFont="1" applyFill="1" applyBorder="1" applyAlignment="1">
      <alignment horizontal="center" wrapText="1"/>
    </xf>
    <xf numFmtId="170" fontId="2" fillId="7" borderId="3" xfId="23" applyNumberFormat="1" applyFont="1" applyFill="1" applyBorder="1" applyAlignment="1">
      <alignment horizontal="left"/>
    </xf>
    <xf numFmtId="170" fontId="2" fillId="7" borderId="3" xfId="23" applyNumberFormat="1" applyFont="1" applyFill="1" applyBorder="1" applyAlignment="1">
      <alignment horizontal="left" wrapText="1"/>
    </xf>
    <xf numFmtId="170" fontId="2" fillId="7" borderId="4" xfId="23" applyNumberFormat="1" applyFont="1" applyFill="1" applyBorder="1" applyAlignment="1">
      <alignment horizontal="center" wrapText="1"/>
    </xf>
    <xf numFmtId="49" fontId="2" fillId="3" borderId="25" xfId="23" applyNumberFormat="1" applyFont="1" applyFill="1" applyBorder="1" applyAlignment="1">
      <alignment horizontal="left"/>
    </xf>
    <xf numFmtId="14" fontId="3" fillId="16" borderId="26" xfId="23" applyNumberFormat="1" applyFont="1" applyFill="1" applyBorder="1" applyAlignment="1">
      <alignment horizontal="left"/>
    </xf>
    <xf numFmtId="43" fontId="3" fillId="16" borderId="26" xfId="4" applyNumberFormat="1" applyFont="1" applyFill="1" applyBorder="1" applyAlignment="1">
      <alignment horizontal="left"/>
    </xf>
    <xf numFmtId="43" fontId="3" fillId="16" borderId="27" xfId="4" applyNumberFormat="1" applyFont="1" applyFill="1" applyBorder="1" applyAlignment="1">
      <alignment horizontal="left"/>
    </xf>
    <xf numFmtId="49" fontId="3" fillId="3" borderId="74" xfId="23" applyNumberFormat="1" applyFont="1" applyFill="1" applyBorder="1" applyAlignment="1">
      <alignment horizontal="left"/>
    </xf>
    <xf numFmtId="14" fontId="3" fillId="3" borderId="75" xfId="23" applyNumberFormat="1" applyFont="1" applyFill="1" applyBorder="1" applyAlignment="1">
      <alignment horizontal="left"/>
    </xf>
    <xf numFmtId="172" fontId="3" fillId="3" borderId="75" xfId="4" applyNumberFormat="1" applyFont="1" applyFill="1" applyBorder="1" applyAlignment="1"/>
    <xf numFmtId="170" fontId="3" fillId="3" borderId="75" xfId="4" applyNumberFormat="1" applyFont="1" applyFill="1" applyBorder="1" applyAlignment="1"/>
    <xf numFmtId="170" fontId="3" fillId="3" borderId="76" xfId="4" applyNumberFormat="1" applyFont="1" applyFill="1" applyBorder="1" applyAlignment="1"/>
    <xf numFmtId="179" fontId="3" fillId="8" borderId="77" xfId="23" applyNumberFormat="1" applyFont="1" applyFill="1" applyBorder="1" applyAlignment="1"/>
    <xf numFmtId="43" fontId="3" fillId="0" borderId="0" xfId="23" applyNumberFormat="1" applyFont="1" applyFill="1" applyBorder="1" applyAlignment="1">
      <alignment horizontal="left"/>
    </xf>
    <xf numFmtId="173" fontId="3" fillId="3" borderId="78" xfId="23" applyNumberFormat="1" applyFont="1" applyFill="1" applyBorder="1" applyAlignment="1">
      <alignment horizontal="left"/>
    </xf>
    <xf numFmtId="173" fontId="3" fillId="3" borderId="75" xfId="23" applyNumberFormat="1" applyFont="1" applyFill="1" applyBorder="1" applyAlignment="1">
      <alignment horizontal="left"/>
    </xf>
    <xf numFmtId="180" fontId="3" fillId="3" borderId="75" xfId="23" applyNumberFormat="1" applyFont="1" applyFill="1" applyBorder="1" applyAlignment="1"/>
    <xf numFmtId="179" fontId="3" fillId="3" borderId="75" xfId="23" applyNumberFormat="1" applyFont="1" applyFill="1" applyBorder="1" applyAlignment="1"/>
    <xf numFmtId="179" fontId="3" fillId="8" borderId="75" xfId="23" applyNumberFormat="1" applyFont="1" applyFill="1" applyBorder="1" applyAlignment="1"/>
    <xf numFmtId="179" fontId="3" fillId="8" borderId="79" xfId="23" applyNumberFormat="1" applyFont="1" applyFill="1" applyBorder="1" applyAlignment="1"/>
    <xf numFmtId="14" fontId="3" fillId="3" borderId="78" xfId="23" applyNumberFormat="1" applyFont="1" applyFill="1" applyBorder="1" applyAlignment="1">
      <alignment horizontal="left"/>
    </xf>
    <xf numFmtId="170" fontId="3" fillId="3" borderId="75" xfId="4" applyNumberFormat="1" applyFont="1" applyFill="1" applyBorder="1" applyAlignment="1">
      <alignment horizontal="left"/>
    </xf>
    <xf numFmtId="170" fontId="3" fillId="3" borderId="76" xfId="4" applyNumberFormat="1" applyFont="1" applyFill="1" applyBorder="1" applyAlignment="1">
      <alignment horizontal="left"/>
    </xf>
    <xf numFmtId="49" fontId="3" fillId="3" borderId="80" xfId="23" applyNumberFormat="1" applyFont="1" applyFill="1" applyBorder="1" applyAlignment="1">
      <alignment horizontal="left"/>
    </xf>
    <xf numFmtId="14" fontId="3" fillId="3" borderId="81" xfId="23" applyNumberFormat="1" applyFont="1" applyFill="1" applyBorder="1" applyAlignment="1">
      <alignment horizontal="left"/>
    </xf>
    <xf numFmtId="170" fontId="3" fillId="3" borderId="81" xfId="4" applyNumberFormat="1" applyFont="1" applyFill="1" applyBorder="1" applyAlignment="1">
      <alignment horizontal="left"/>
    </xf>
    <xf numFmtId="170" fontId="3" fillId="3" borderId="82" xfId="4" applyNumberFormat="1" applyFont="1" applyFill="1" applyBorder="1" applyAlignment="1">
      <alignment horizontal="left"/>
    </xf>
    <xf numFmtId="179" fontId="3" fillId="8" borderId="83" xfId="23" applyNumberFormat="1" applyFont="1" applyFill="1" applyBorder="1" applyAlignment="1"/>
    <xf numFmtId="14" fontId="3" fillId="3" borderId="84" xfId="23" applyNumberFormat="1" applyFont="1" applyFill="1" applyBorder="1" applyAlignment="1">
      <alignment horizontal="left"/>
    </xf>
    <xf numFmtId="173" fontId="3" fillId="3" borderId="81" xfId="23" applyNumberFormat="1" applyFont="1" applyFill="1" applyBorder="1" applyAlignment="1">
      <alignment horizontal="left"/>
    </xf>
    <xf numFmtId="180" fontId="3" fillId="3" borderId="81" xfId="23" applyNumberFormat="1" applyFont="1" applyFill="1" applyBorder="1" applyAlignment="1"/>
    <xf numFmtId="179" fontId="3" fillId="3" borderId="81" xfId="23" applyNumberFormat="1" applyFont="1" applyFill="1" applyBorder="1" applyAlignment="1"/>
    <xf numFmtId="179" fontId="3" fillId="8" borderId="81" xfId="23" applyNumberFormat="1" applyFont="1" applyFill="1" applyBorder="1" applyAlignment="1"/>
    <xf numFmtId="179" fontId="3" fillId="8" borderId="85" xfId="23" applyNumberFormat="1" applyFont="1" applyFill="1" applyBorder="1" applyAlignment="1"/>
    <xf numFmtId="49" fontId="2" fillId="0" borderId="32" xfId="23" applyNumberFormat="1" applyFont="1" applyFill="1" applyBorder="1" applyAlignment="1">
      <alignment horizontal="left"/>
    </xf>
    <xf numFmtId="173" fontId="2" fillId="0" borderId="0" xfId="23" applyNumberFormat="1" applyFont="1" applyFill="1" applyBorder="1" applyAlignment="1">
      <alignment horizontal="left"/>
    </xf>
    <xf numFmtId="174" fontId="2" fillId="8" borderId="86" xfId="10" applyNumberFormat="1" applyFont="1" applyFill="1" applyBorder="1" applyAlignment="1">
      <alignment horizontal="left"/>
    </xf>
    <xf numFmtId="170" fontId="2" fillId="8" borderId="86" xfId="10" applyNumberFormat="1" applyFont="1" applyFill="1" applyBorder="1" applyAlignment="1"/>
    <xf numFmtId="166" fontId="2" fillId="8" borderId="86" xfId="10" applyFont="1" applyFill="1" applyBorder="1" applyAlignment="1">
      <alignment horizontal="left"/>
    </xf>
    <xf numFmtId="43" fontId="2" fillId="0" borderId="0" xfId="23" applyNumberFormat="1" applyFont="1" applyFill="1" applyBorder="1" applyAlignment="1">
      <alignment horizontal="left"/>
    </xf>
    <xf numFmtId="180" fontId="2" fillId="8" borderId="86" xfId="23" applyNumberFormat="1" applyFont="1" applyFill="1" applyBorder="1" applyAlignment="1"/>
    <xf numFmtId="43" fontId="2" fillId="8" borderId="86" xfId="23" applyNumberFormat="1" applyFont="1" applyFill="1" applyBorder="1" applyAlignment="1">
      <alignment horizontal="left"/>
    </xf>
    <xf numFmtId="43" fontId="2" fillId="8" borderId="87" xfId="23" applyNumberFormat="1" applyFont="1" applyFill="1" applyBorder="1" applyAlignment="1">
      <alignment horizontal="left"/>
    </xf>
    <xf numFmtId="49" fontId="2" fillId="3" borderId="32" xfId="23" applyNumberFormat="1" applyFont="1" applyFill="1" applyBorder="1" applyAlignment="1">
      <alignment horizontal="left"/>
    </xf>
    <xf numFmtId="14" fontId="3" fillId="16" borderId="0" xfId="23" applyNumberFormat="1" applyFont="1" applyFill="1" applyBorder="1" applyAlignment="1">
      <alignment horizontal="left"/>
    </xf>
    <xf numFmtId="43" fontId="3" fillId="16" borderId="0" xfId="4" applyNumberFormat="1" applyFont="1" applyFill="1" applyBorder="1" applyAlignment="1">
      <alignment horizontal="left"/>
    </xf>
    <xf numFmtId="43" fontId="3" fillId="16" borderId="28" xfId="4" applyNumberFormat="1" applyFont="1" applyFill="1" applyBorder="1" applyAlignment="1">
      <alignment horizontal="left"/>
    </xf>
    <xf numFmtId="0" fontId="2" fillId="0" borderId="32" xfId="23" applyFont="1" applyFill="1" applyBorder="1" applyAlignment="1">
      <alignment horizontal="left"/>
    </xf>
    <xf numFmtId="172" fontId="2" fillId="0" borderId="0" xfId="9" applyNumberFormat="1" applyFont="1" applyFill="1" applyBorder="1" applyAlignment="1">
      <alignment horizontal="left"/>
    </xf>
    <xf numFmtId="170" fontId="2" fillId="0" borderId="0" xfId="23" applyNumberFormat="1" applyFont="1" applyFill="1" applyBorder="1" applyAlignment="1">
      <alignment horizontal="left"/>
    </xf>
    <xf numFmtId="179" fontId="2" fillId="0" borderId="0" xfId="23" applyNumberFormat="1" applyFont="1" applyFill="1" applyBorder="1" applyAlignment="1">
      <alignment horizontal="left"/>
    </xf>
    <xf numFmtId="170" fontId="2" fillId="0" borderId="28" xfId="23" applyNumberFormat="1" applyFont="1" applyFill="1" applyBorder="1" applyAlignment="1">
      <alignment horizontal="left"/>
    </xf>
    <xf numFmtId="179" fontId="2" fillId="8" borderId="86" xfId="23" applyNumberFormat="1" applyFont="1" applyFill="1" applyBorder="1" applyAlignment="1">
      <alignment horizontal="left"/>
    </xf>
    <xf numFmtId="179" fontId="2" fillId="8" borderId="87" xfId="23" applyNumberFormat="1" applyFont="1" applyFill="1" applyBorder="1" applyAlignment="1">
      <alignment horizontal="left"/>
    </xf>
    <xf numFmtId="0" fontId="3" fillId="0" borderId="32" xfId="23" applyBorder="1"/>
    <xf numFmtId="0" fontId="3" fillId="0" borderId="0" xfId="23" applyBorder="1"/>
    <xf numFmtId="0" fontId="3" fillId="0" borderId="28" xfId="23" applyBorder="1"/>
    <xf numFmtId="0" fontId="3" fillId="0" borderId="29" xfId="23" applyBorder="1"/>
    <xf numFmtId="0" fontId="3" fillId="0" borderId="30" xfId="23" applyBorder="1"/>
    <xf numFmtId="0" fontId="3" fillId="0" borderId="31" xfId="23" applyBorder="1"/>
    <xf numFmtId="0" fontId="59" fillId="3" borderId="32" xfId="12" applyNumberFormat="1" applyFont="1" applyFill="1" applyBorder="1" applyAlignment="1"/>
    <xf numFmtId="0" fontId="59" fillId="3" borderId="2" xfId="12" applyNumberFormat="1" applyFont="1" applyFill="1" applyBorder="1" applyAlignment="1">
      <alignment horizontal="left" indent="1"/>
    </xf>
    <xf numFmtId="3" fontId="59" fillId="3" borderId="2" xfId="12" applyNumberFormat="1" applyFont="1" applyFill="1" applyBorder="1" applyAlignment="1"/>
    <xf numFmtId="14" fontId="18" fillId="0" borderId="12" xfId="0" applyNumberFormat="1" applyFont="1" applyBorder="1" applyAlignment="1">
      <alignment horizontal="left" vertical="center"/>
    </xf>
    <xf numFmtId="166" fontId="18" fillId="0" borderId="5" xfId="1" applyFont="1" applyBorder="1" applyAlignment="1">
      <alignment horizontal="left" vertical="center"/>
    </xf>
    <xf numFmtId="4" fontId="7" fillId="0" borderId="3" xfId="23" applyNumberFormat="1" applyFont="1" applyBorder="1" applyAlignment="1">
      <alignment horizontal="left"/>
    </xf>
    <xf numFmtId="4" fontId="7" fillId="0" borderId="3" xfId="23" quotePrefix="1" applyNumberFormat="1" applyFont="1" applyBorder="1" applyAlignment="1">
      <alignment horizontal="left"/>
    </xf>
    <xf numFmtId="4" fontId="35" fillId="7" borderId="1" xfId="23" applyNumberFormat="1" applyFont="1" applyFill="1" applyBorder="1" applyAlignment="1">
      <alignment horizontal="center" vertical="center" wrapText="1"/>
    </xf>
    <xf numFmtId="171" fontId="34" fillId="0" borderId="58" xfId="27" applyNumberFormat="1" applyFont="1" applyBorder="1" applyAlignment="1">
      <alignment horizontal="center"/>
    </xf>
    <xf numFmtId="166" fontId="34" fillId="17" borderId="58" xfId="4" applyFont="1" applyFill="1" applyBorder="1" applyAlignment="1">
      <alignment horizontal="center"/>
    </xf>
    <xf numFmtId="166" fontId="34" fillId="17" borderId="1" xfId="4" applyFont="1" applyFill="1" applyBorder="1" applyAlignment="1">
      <alignment horizontal="center"/>
    </xf>
    <xf numFmtId="4" fontId="34" fillId="0" borderId="0" xfId="23" applyNumberFormat="1" applyFont="1" applyFill="1" applyBorder="1" applyAlignment="1">
      <alignment horizontal="center"/>
    </xf>
    <xf numFmtId="4" fontId="34" fillId="0" borderId="0" xfId="4" applyNumberFormat="1" applyFont="1" applyFill="1" applyBorder="1" applyAlignment="1">
      <alignment horizontal="center"/>
    </xf>
    <xf numFmtId="4" fontId="31" fillId="0" borderId="0" xfId="23" applyNumberFormat="1" applyFont="1" applyBorder="1" applyAlignment="1">
      <alignment horizontal="center" vertical="center"/>
    </xf>
    <xf numFmtId="4" fontId="31" fillId="0" borderId="0" xfId="23" quotePrefix="1" applyNumberFormat="1" applyFont="1" applyBorder="1" applyAlignment="1">
      <alignment horizontal="center" vertical="center"/>
    </xf>
    <xf numFmtId="0" fontId="64" fillId="18" borderId="0" xfId="0" applyFont="1" applyFill="1"/>
    <xf numFmtId="0" fontId="0" fillId="3" borderId="0" xfId="0" applyFill="1"/>
    <xf numFmtId="0" fontId="0" fillId="0" borderId="56" xfId="0" applyBorder="1"/>
    <xf numFmtId="0" fontId="0" fillId="0" borderId="70" xfId="0" applyBorder="1"/>
    <xf numFmtId="0" fontId="0" fillId="19" borderId="0" xfId="0" applyFill="1"/>
    <xf numFmtId="0" fontId="0" fillId="19" borderId="70" xfId="0" applyFill="1" applyBorder="1"/>
    <xf numFmtId="0" fontId="0" fillId="19" borderId="30" xfId="0" applyFill="1" applyBorder="1"/>
    <xf numFmtId="0" fontId="0" fillId="0" borderId="30" xfId="0" applyBorder="1"/>
    <xf numFmtId="0" fontId="0" fillId="0" borderId="58" xfId="0" applyBorder="1"/>
    <xf numFmtId="0" fontId="0" fillId="3" borderId="30" xfId="0" applyFill="1" applyBorder="1"/>
    <xf numFmtId="0" fontId="0" fillId="19" borderId="58" xfId="0" applyFill="1" applyBorder="1"/>
    <xf numFmtId="0" fontId="3" fillId="0" borderId="0" xfId="0" applyFont="1" applyAlignment="1">
      <alignment horizontal="center"/>
    </xf>
    <xf numFmtId="0" fontId="3" fillId="0" borderId="0" xfId="23" applyAlignment="1">
      <alignment wrapText="1"/>
    </xf>
    <xf numFmtId="43" fontId="43" fillId="0" borderId="0" xfId="23" applyNumberFormat="1" applyFont="1"/>
    <xf numFmtId="43" fontId="39" fillId="0" borderId="0" xfId="23" applyNumberFormat="1" applyFont="1" applyAlignment="1">
      <alignment horizontal="center"/>
    </xf>
    <xf numFmtId="43" fontId="43" fillId="0" borderId="0" xfId="22" applyNumberFormat="1" applyFont="1" applyAlignment="1" applyProtection="1"/>
    <xf numFmtId="43" fontId="49" fillId="0" borderId="0" xfId="23" applyNumberFormat="1" applyFont="1"/>
    <xf numFmtId="43" fontId="49" fillId="0" borderId="25" xfId="23" applyNumberFormat="1" applyFont="1" applyBorder="1" applyAlignment="1">
      <alignment horizontal="left"/>
    </xf>
    <xf numFmtId="0" fontId="49" fillId="0" borderId="26" xfId="23" applyFont="1" applyBorder="1" applyAlignment="1">
      <alignment wrapText="1"/>
    </xf>
    <xf numFmtId="43" fontId="65" fillId="0" borderId="27" xfId="23" applyNumberFormat="1" applyFont="1" applyBorder="1"/>
    <xf numFmtId="43" fontId="49" fillId="0" borderId="0" xfId="23" applyNumberFormat="1" applyFont="1" applyAlignment="1">
      <alignment horizontal="left"/>
    </xf>
    <xf numFmtId="43" fontId="49" fillId="0" borderId="25" xfId="23" applyNumberFormat="1" applyFont="1" applyBorder="1"/>
    <xf numFmtId="0" fontId="49" fillId="0" borderId="26" xfId="23" applyFont="1" applyBorder="1"/>
    <xf numFmtId="43" fontId="49" fillId="0" borderId="26" xfId="23" applyNumberFormat="1" applyFont="1" applyBorder="1"/>
    <xf numFmtId="43" fontId="49" fillId="0" borderId="27" xfId="23" applyNumberFormat="1" applyFont="1" applyBorder="1"/>
    <xf numFmtId="43" fontId="49" fillId="0" borderId="32" xfId="23" applyNumberFormat="1" applyFont="1" applyBorder="1"/>
    <xf numFmtId="0" fontId="49" fillId="0" borderId="0" xfId="23" applyFont="1" applyAlignment="1">
      <alignment wrapText="1"/>
    </xf>
    <xf numFmtId="43" fontId="65" fillId="0" borderId="28" xfId="23" applyNumberFormat="1" applyFont="1" applyBorder="1"/>
    <xf numFmtId="43" fontId="49" fillId="0" borderId="32" xfId="23" quotePrefix="1" applyNumberFormat="1" applyFont="1" applyBorder="1" applyAlignment="1">
      <alignment horizontal="left"/>
    </xf>
    <xf numFmtId="0" fontId="49" fillId="0" borderId="0" xfId="23" quotePrefix="1" applyFont="1" applyAlignment="1">
      <alignment horizontal="right"/>
    </xf>
    <xf numFmtId="169" fontId="43" fillId="0" borderId="28" xfId="23" quotePrefix="1" applyNumberFormat="1" applyFont="1" applyBorder="1" applyAlignment="1">
      <alignment horizontal="left"/>
    </xf>
    <xf numFmtId="43" fontId="49" fillId="0" borderId="29" xfId="23" applyNumberFormat="1" applyFont="1" applyBorder="1"/>
    <xf numFmtId="15" fontId="49" fillId="0" borderId="30" xfId="23" quotePrefix="1" applyNumberFormat="1" applyFont="1" applyBorder="1" applyAlignment="1">
      <alignment wrapText="1"/>
    </xf>
    <xf numFmtId="43" fontId="65" fillId="0" borderId="31" xfId="23" applyNumberFormat="1" applyFont="1" applyBorder="1"/>
    <xf numFmtId="43" fontId="49" fillId="0" borderId="29" xfId="23" quotePrefix="1" applyNumberFormat="1" applyFont="1" applyBorder="1" applyAlignment="1">
      <alignment horizontal="left"/>
    </xf>
    <xf numFmtId="0" fontId="49" fillId="0" borderId="30" xfId="23" quotePrefix="1" applyFont="1" applyBorder="1" applyAlignment="1">
      <alignment horizontal="right"/>
    </xf>
    <xf numFmtId="43" fontId="49" fillId="0" borderId="30" xfId="23" applyNumberFormat="1" applyFont="1" applyBorder="1"/>
    <xf numFmtId="169" fontId="43" fillId="0" borderId="31" xfId="23" applyNumberFormat="1" applyFont="1" applyBorder="1"/>
    <xf numFmtId="0" fontId="3" fillId="0" borderId="70" xfId="23" applyBorder="1"/>
    <xf numFmtId="0" fontId="3" fillId="0" borderId="58" xfId="23" applyBorder="1"/>
    <xf numFmtId="0" fontId="3" fillId="0" borderId="30" xfId="23" applyBorder="1" applyAlignment="1">
      <alignment wrapText="1"/>
    </xf>
    <xf numFmtId="2" fontId="67" fillId="14" borderId="5" xfId="1" applyNumberFormat="1" applyFont="1" applyFill="1" applyBorder="1" applyAlignment="1">
      <alignment horizontal="left" vertical="center"/>
    </xf>
    <xf numFmtId="0" fontId="18" fillId="14" borderId="7" xfId="1" quotePrefix="1" applyNumberFormat="1" applyFont="1" applyFill="1" applyBorder="1" applyAlignment="1">
      <alignment horizontal="right" vertical="center"/>
    </xf>
    <xf numFmtId="0" fontId="68" fillId="0" borderId="5" xfId="0" applyFont="1" applyBorder="1" applyAlignment="1">
      <alignment horizontal="right" vertical="center"/>
    </xf>
    <xf numFmtId="43" fontId="9" fillId="0" borderId="0" xfId="0" applyNumberFormat="1" applyFont="1" applyAlignment="1">
      <alignment horizontal="center"/>
    </xf>
    <xf numFmtId="43" fontId="14" fillId="0" borderId="0" xfId="0" applyNumberFormat="1" applyFont="1" applyAlignment="1">
      <alignment horizontal="center" vertical="top"/>
    </xf>
    <xf numFmtId="15" fontId="11" fillId="5" borderId="2" xfId="19" applyNumberFormat="1" applyFont="1" applyFill="1" applyBorder="1" applyAlignment="1" applyProtection="1">
      <alignment horizontal="center"/>
    </xf>
    <xf numFmtId="0" fontId="11" fillId="5" borderId="4" xfId="19" applyFont="1" applyFill="1" applyBorder="1" applyAlignment="1" applyProtection="1">
      <alignment horizontal="center"/>
    </xf>
    <xf numFmtId="43" fontId="20" fillId="0" borderId="88" xfId="19" applyNumberFormat="1" applyFont="1" applyBorder="1" applyAlignment="1" applyProtection="1">
      <alignment horizontal="center"/>
    </xf>
    <xf numFmtId="43" fontId="20" fillId="0" borderId="89" xfId="19" applyNumberFormat="1" applyFont="1" applyBorder="1" applyAlignment="1" applyProtection="1">
      <alignment horizontal="center"/>
    </xf>
    <xf numFmtId="43" fontId="20" fillId="0" borderId="90" xfId="19" applyNumberFormat="1" applyFont="1" applyBorder="1" applyAlignment="1" applyProtection="1">
      <alignment horizontal="center"/>
    </xf>
    <xf numFmtId="0" fontId="63" fillId="0" borderId="0" xfId="0" applyFont="1" applyAlignment="1">
      <alignment horizontal="center"/>
    </xf>
    <xf numFmtId="0" fontId="3" fillId="0" borderId="25" xfId="23" applyBorder="1" applyAlignment="1">
      <alignment horizontal="center"/>
    </xf>
    <xf numFmtId="0" fontId="3" fillId="0" borderId="26" xfId="23" applyBorder="1" applyAlignment="1">
      <alignment horizontal="center"/>
    </xf>
    <xf numFmtId="0" fontId="3" fillId="0" borderId="27" xfId="23" applyBorder="1" applyAlignment="1">
      <alignment horizontal="center"/>
    </xf>
    <xf numFmtId="43" fontId="39" fillId="0" borderId="88" xfId="19" applyNumberFormat="1" applyFont="1" applyBorder="1" applyAlignment="1" applyProtection="1">
      <alignment horizontal="center"/>
    </xf>
    <xf numFmtId="43" fontId="39" fillId="0" borderId="89" xfId="19" applyNumberFormat="1" applyFont="1" applyBorder="1" applyAlignment="1" applyProtection="1">
      <alignment horizontal="center"/>
    </xf>
    <xf numFmtId="43" fontId="39" fillId="0" borderId="90" xfId="19" applyNumberFormat="1" applyFont="1" applyBorder="1" applyAlignment="1" applyProtection="1">
      <alignment horizontal="center"/>
    </xf>
    <xf numFmtId="0" fontId="66" fillId="0" borderId="56" xfId="23" applyFont="1" applyBorder="1" applyAlignment="1">
      <alignment horizontal="center"/>
    </xf>
    <xf numFmtId="0" fontId="66" fillId="0" borderId="58" xfId="23" applyFont="1" applyBorder="1" applyAlignment="1">
      <alignment horizontal="center"/>
    </xf>
    <xf numFmtId="43" fontId="66" fillId="0" borderId="26" xfId="23" applyNumberFormat="1" applyFont="1" applyBorder="1" applyAlignment="1">
      <alignment horizontal="center" wrapText="1"/>
    </xf>
    <xf numFmtId="43" fontId="66" fillId="0" borderId="30" xfId="23" applyNumberFormat="1" applyFont="1" applyBorder="1" applyAlignment="1">
      <alignment horizontal="center" wrapText="1"/>
    </xf>
    <xf numFmtId="0" fontId="66" fillId="0" borderId="56" xfId="23" applyFont="1" applyBorder="1" applyAlignment="1">
      <alignment horizontal="center" wrapText="1"/>
    </xf>
    <xf numFmtId="0" fontId="66" fillId="0" borderId="58" xfId="23" applyFont="1" applyBorder="1" applyAlignment="1">
      <alignment horizontal="center" wrapText="1"/>
    </xf>
    <xf numFmtId="0" fontId="66" fillId="0" borderId="26" xfId="23" applyFont="1" applyBorder="1" applyAlignment="1">
      <alignment horizontal="center"/>
    </xf>
    <xf numFmtId="0" fontId="66" fillId="0" borderId="27" xfId="23" applyFont="1" applyBorder="1" applyAlignment="1">
      <alignment horizontal="center"/>
    </xf>
    <xf numFmtId="0" fontId="66" fillId="0" borderId="0" xfId="23" applyFont="1" applyAlignment="1">
      <alignment horizontal="center"/>
    </xf>
    <xf numFmtId="0" fontId="66" fillId="0" borderId="28" xfId="23" applyFont="1" applyBorder="1" applyAlignment="1">
      <alignment horizontal="center"/>
    </xf>
    <xf numFmtId="0" fontId="3" fillId="0" borderId="32" xfId="23" applyBorder="1" applyAlignment="1">
      <alignment horizontal="center"/>
    </xf>
    <xf numFmtId="0" fontId="3" fillId="0" borderId="0" xfId="23" applyAlignment="1">
      <alignment horizontal="center"/>
    </xf>
    <xf numFmtId="0" fontId="3" fillId="0" borderId="28" xfId="23" applyBorder="1" applyAlignment="1">
      <alignment horizontal="center"/>
    </xf>
    <xf numFmtId="0" fontId="3" fillId="0" borderId="29" xfId="23" applyBorder="1" applyAlignment="1">
      <alignment horizontal="center"/>
    </xf>
    <xf numFmtId="0" fontId="3" fillId="0" borderId="30" xfId="23" applyBorder="1" applyAlignment="1">
      <alignment horizontal="center"/>
    </xf>
    <xf numFmtId="0" fontId="3" fillId="0" borderId="31" xfId="23" applyBorder="1" applyAlignment="1">
      <alignment horizontal="center"/>
    </xf>
    <xf numFmtId="166" fontId="35" fillId="0" borderId="1" xfId="15" applyFont="1" applyBorder="1" applyAlignment="1">
      <alignment horizontal="left" vertical="center"/>
    </xf>
    <xf numFmtId="166" fontId="34" fillId="9" borderId="1" xfId="4" applyFont="1" applyFill="1" applyBorder="1" applyAlignment="1">
      <alignment horizontal="left"/>
    </xf>
    <xf numFmtId="166" fontId="35" fillId="0" borderId="1" xfId="15" applyFont="1" applyBorder="1" applyAlignment="1">
      <alignment horizontal="left"/>
    </xf>
    <xf numFmtId="0" fontId="35" fillId="0" borderId="1" xfId="23" applyFont="1" applyBorder="1" applyAlignment="1">
      <alignment horizontal="center" vertical="center" wrapText="1"/>
    </xf>
    <xf numFmtId="167" fontId="19" fillId="0" borderId="25" xfId="0" applyNumberFormat="1" applyFont="1" applyBorder="1" applyAlignment="1">
      <alignment horizontal="center" vertical="center" wrapText="1"/>
    </xf>
    <xf numFmtId="167" fontId="19" fillId="0" borderId="26" xfId="0" applyNumberFormat="1" applyFont="1" applyBorder="1" applyAlignment="1">
      <alignment horizontal="center" vertical="center" wrapText="1"/>
    </xf>
    <xf numFmtId="167" fontId="19" fillId="0" borderId="27" xfId="0" applyNumberFormat="1" applyFont="1" applyBorder="1" applyAlignment="1">
      <alignment horizontal="center" vertical="center" wrapText="1"/>
    </xf>
    <xf numFmtId="167" fontId="19" fillId="0" borderId="29" xfId="0" applyNumberFormat="1" applyFont="1" applyBorder="1" applyAlignment="1">
      <alignment horizontal="center" vertical="center" wrapText="1"/>
    </xf>
    <xf numFmtId="167" fontId="19" fillId="0" borderId="30" xfId="0" applyNumberFormat="1" applyFont="1" applyBorder="1" applyAlignment="1">
      <alignment horizontal="center" vertical="center" wrapText="1"/>
    </xf>
    <xf numFmtId="167" fontId="19" fillId="0" borderId="31" xfId="0" applyNumberFormat="1" applyFont="1" applyBorder="1" applyAlignment="1">
      <alignment horizontal="center" vertical="center" wrapText="1"/>
    </xf>
    <xf numFmtId="43" fontId="20" fillId="0" borderId="2" xfId="19" applyNumberFormat="1" applyFont="1" applyBorder="1" applyAlignment="1" applyProtection="1">
      <alignment horizontal="center"/>
    </xf>
    <xf numFmtId="43" fontId="20" fillId="0" borderId="4" xfId="19" applyNumberFormat="1" applyFont="1" applyBorder="1" applyAlignment="1" applyProtection="1">
      <alignment horizontal="center"/>
    </xf>
    <xf numFmtId="43" fontId="48" fillId="0" borderId="2" xfId="19" applyNumberFormat="1" applyFont="1" applyBorder="1" applyAlignment="1" applyProtection="1">
      <alignment horizontal="center"/>
    </xf>
    <xf numFmtId="43" fontId="48" fillId="0" borderId="3" xfId="19" applyNumberFormat="1" applyFont="1" applyBorder="1" applyAlignment="1" applyProtection="1">
      <alignment horizontal="center"/>
    </xf>
    <xf numFmtId="43" fontId="48" fillId="0" borderId="4" xfId="19" applyNumberFormat="1" applyFont="1" applyBorder="1" applyAlignment="1" applyProtection="1">
      <alignment horizontal="center"/>
    </xf>
    <xf numFmtId="43" fontId="20" fillId="0" borderId="91" xfId="19" applyNumberFormat="1" applyFont="1" applyBorder="1" applyAlignment="1" applyProtection="1">
      <alignment horizontal="center"/>
    </xf>
    <xf numFmtId="43" fontId="20" fillId="0" borderId="68" xfId="19" applyNumberFormat="1" applyFont="1" applyBorder="1" applyAlignment="1" applyProtection="1">
      <alignment horizontal="center"/>
    </xf>
    <xf numFmtId="43" fontId="20" fillId="0" borderId="92" xfId="19" applyNumberFormat="1" applyFont="1" applyBorder="1" applyAlignment="1" applyProtection="1">
      <alignment horizontal="center"/>
    </xf>
    <xf numFmtId="43" fontId="56" fillId="0" borderId="88" xfId="19" applyNumberFormat="1" applyFont="1" applyBorder="1" applyAlignment="1" applyProtection="1">
      <alignment horizontal="center"/>
    </xf>
    <xf numFmtId="43" fontId="56" fillId="0" borderId="89" xfId="19" applyNumberFormat="1" applyFont="1" applyBorder="1" applyAlignment="1" applyProtection="1">
      <alignment horizontal="center"/>
    </xf>
    <xf numFmtId="43" fontId="56" fillId="0" borderId="90" xfId="19" applyNumberFormat="1" applyFont="1" applyBorder="1" applyAlignment="1" applyProtection="1">
      <alignment horizontal="center"/>
    </xf>
    <xf numFmtId="0" fontId="57" fillId="0" borderId="1" xfId="23" applyNumberFormat="1" applyFont="1" applyFill="1" applyBorder="1" applyAlignment="1">
      <alignment horizontal="center" vertical="center"/>
    </xf>
    <xf numFmtId="0" fontId="57" fillId="0" borderId="2" xfId="23" applyNumberFormat="1" applyFont="1" applyFill="1" applyBorder="1" applyAlignment="1">
      <alignment horizontal="center" vertical="center"/>
    </xf>
    <xf numFmtId="0" fontId="57" fillId="0" borderId="3" xfId="23" applyNumberFormat="1" applyFont="1" applyFill="1" applyBorder="1" applyAlignment="1">
      <alignment horizontal="center" vertical="center"/>
    </xf>
    <xf numFmtId="0" fontId="57" fillId="0" borderId="4" xfId="23" applyNumberFormat="1" applyFont="1" applyFill="1" applyBorder="1" applyAlignment="1">
      <alignment horizontal="center" vertical="center"/>
    </xf>
    <xf numFmtId="167" fontId="62" fillId="0" borderId="25" xfId="23" applyNumberFormat="1" applyFont="1" applyBorder="1" applyAlignment="1">
      <alignment horizontal="center" vertical="center" wrapText="1"/>
    </xf>
    <xf numFmtId="167" fontId="62" fillId="0" borderId="26" xfId="23" applyNumberFormat="1" applyFont="1" applyBorder="1" applyAlignment="1">
      <alignment horizontal="center" vertical="center" wrapText="1"/>
    </xf>
    <xf numFmtId="167" fontId="62" fillId="0" borderId="27" xfId="23" applyNumberFormat="1" applyFont="1" applyBorder="1" applyAlignment="1">
      <alignment horizontal="center" vertical="center" wrapText="1"/>
    </xf>
    <xf numFmtId="167" fontId="62" fillId="0" borderId="29" xfId="23" applyNumberFormat="1" applyFont="1" applyBorder="1" applyAlignment="1">
      <alignment horizontal="center" vertical="center" wrapText="1"/>
    </xf>
    <xf numFmtId="167" fontId="62" fillId="0" borderId="30" xfId="23" applyNumberFormat="1" applyFont="1" applyBorder="1" applyAlignment="1">
      <alignment horizontal="center" vertical="center" wrapText="1"/>
    </xf>
    <xf numFmtId="167" fontId="62" fillId="0" borderId="31" xfId="23" applyNumberFormat="1" applyFont="1" applyBorder="1" applyAlignment="1">
      <alignment horizontal="center" vertical="center" wrapText="1"/>
    </xf>
    <xf numFmtId="167" fontId="31" fillId="0" borderId="0" xfId="23" applyNumberFormat="1" applyFont="1" applyBorder="1" applyAlignment="1" applyProtection="1">
      <alignment horizontal="center" vertical="center"/>
      <protection locked="0"/>
    </xf>
    <xf numFmtId="49" fontId="31" fillId="3" borderId="55" xfId="23" applyNumberFormat="1" applyFont="1" applyFill="1" applyBorder="1" applyAlignment="1" applyProtection="1">
      <alignment vertical="center"/>
      <protection locked="0"/>
    </xf>
    <xf numFmtId="49" fontId="31" fillId="3" borderId="93" xfId="23" applyNumberFormat="1" applyFont="1" applyFill="1" applyBorder="1" applyAlignment="1" applyProtection="1">
      <alignment vertical="center"/>
      <protection locked="0"/>
    </xf>
    <xf numFmtId="49" fontId="31" fillId="3" borderId="42" xfId="23" applyNumberFormat="1" applyFont="1" applyFill="1" applyBorder="1" applyAlignment="1" applyProtection="1">
      <alignment vertical="center"/>
      <protection locked="0"/>
    </xf>
    <xf numFmtId="166" fontId="35" fillId="8" borderId="2" xfId="11" applyFont="1" applyFill="1" applyBorder="1" applyAlignment="1" applyProtection="1">
      <protection locked="0"/>
    </xf>
    <xf numFmtId="166" fontId="35" fillId="8" borderId="3" xfId="11" applyFont="1" applyFill="1" applyBorder="1" applyAlignment="1" applyProtection="1">
      <protection locked="0"/>
    </xf>
    <xf numFmtId="166" fontId="35" fillId="8" borderId="4" xfId="11" applyFont="1" applyFill="1" applyBorder="1" applyAlignment="1" applyProtection="1">
      <protection locked="0"/>
    </xf>
    <xf numFmtId="167" fontId="32" fillId="0" borderId="25" xfId="23" applyNumberFormat="1" applyFont="1" applyBorder="1" applyAlignment="1" applyProtection="1">
      <alignment horizontal="left" vertical="center"/>
      <protection locked="0"/>
    </xf>
    <xf numFmtId="167" fontId="32" fillId="0" borderId="27" xfId="23" applyNumberFormat="1" applyFont="1" applyBorder="1" applyAlignment="1" applyProtection="1">
      <alignment horizontal="left" vertical="center"/>
      <protection locked="0"/>
    </xf>
    <xf numFmtId="167" fontId="32" fillId="0" borderId="32" xfId="23" applyNumberFormat="1" applyFont="1" applyBorder="1" applyAlignment="1" applyProtection="1">
      <alignment horizontal="left" vertical="center"/>
      <protection locked="0"/>
    </xf>
    <xf numFmtId="167" fontId="32" fillId="0" borderId="28" xfId="23" applyNumberFormat="1" applyFont="1" applyBorder="1" applyAlignment="1" applyProtection="1">
      <alignment horizontal="left" vertical="center"/>
      <protection locked="0"/>
    </xf>
    <xf numFmtId="167" fontId="32" fillId="0" borderId="29" xfId="23" applyNumberFormat="1" applyFont="1" applyBorder="1" applyAlignment="1" applyProtection="1">
      <alignment horizontal="left" vertical="center"/>
      <protection locked="0"/>
    </xf>
    <xf numFmtId="167" fontId="32" fillId="0" borderId="31" xfId="23" applyNumberFormat="1" applyFont="1" applyBorder="1" applyAlignment="1" applyProtection="1">
      <alignment horizontal="left" vertical="center"/>
      <protection locked="0"/>
    </xf>
    <xf numFmtId="49" fontId="31" fillId="8" borderId="35" xfId="23" applyNumberFormat="1" applyFont="1" applyFill="1" applyBorder="1" applyAlignment="1" applyProtection="1">
      <alignment horizontal="left" vertical="center"/>
      <protection locked="0"/>
    </xf>
    <xf numFmtId="49" fontId="31" fillId="8" borderId="94" xfId="23" applyNumberFormat="1" applyFont="1" applyFill="1" applyBorder="1" applyAlignment="1" applyProtection="1">
      <alignment horizontal="left" vertical="center"/>
      <protection locked="0"/>
    </xf>
    <xf numFmtId="49" fontId="31" fillId="8" borderId="20" xfId="23" applyNumberFormat="1" applyFont="1" applyFill="1" applyBorder="1" applyAlignment="1" applyProtection="1">
      <alignment horizontal="left" vertical="center"/>
      <protection locked="0"/>
    </xf>
    <xf numFmtId="49" fontId="31" fillId="8" borderId="55" xfId="23" applyNumberFormat="1" applyFont="1" applyFill="1" applyBorder="1" applyAlignment="1" applyProtection="1">
      <alignment vertical="center"/>
      <protection locked="0"/>
    </xf>
    <xf numFmtId="49" fontId="31" fillId="8" borderId="93" xfId="23" applyNumberFormat="1" applyFont="1" applyFill="1" applyBorder="1" applyAlignment="1" applyProtection="1">
      <alignment vertical="center"/>
      <protection locked="0"/>
    </xf>
    <xf numFmtId="49" fontId="31" fillId="8" borderId="42" xfId="23" applyNumberFormat="1" applyFont="1" applyFill="1" applyBorder="1" applyAlignment="1" applyProtection="1">
      <alignment vertical="center"/>
      <protection locked="0"/>
    </xf>
    <xf numFmtId="0" fontId="35" fillId="7" borderId="56" xfId="23" applyNumberFormat="1" applyFont="1" applyFill="1" applyBorder="1" applyAlignment="1" applyProtection="1">
      <alignment horizontal="center" vertical="center" wrapText="1"/>
      <protection locked="0"/>
    </xf>
    <xf numFmtId="0" fontId="35" fillId="7" borderId="70" xfId="23" applyNumberFormat="1" applyFont="1" applyFill="1" applyBorder="1" applyAlignment="1" applyProtection="1">
      <alignment horizontal="center" vertical="center" wrapText="1"/>
      <protection locked="0"/>
    </xf>
    <xf numFmtId="0" fontId="35" fillId="7" borderId="56" xfId="23" applyNumberFormat="1" applyFont="1" applyFill="1" applyBorder="1" applyAlignment="1" applyProtection="1">
      <alignment horizontal="center" vertical="center"/>
      <protection locked="0"/>
    </xf>
    <xf numFmtId="0" fontId="35" fillId="7" borderId="70" xfId="23" applyNumberFormat="1" applyFont="1" applyFill="1" applyBorder="1" applyAlignment="1" applyProtection="1">
      <alignment horizontal="center" vertical="center"/>
      <protection locked="0"/>
    </xf>
    <xf numFmtId="167" fontId="32" fillId="0" borderId="56" xfId="23" applyNumberFormat="1" applyFont="1" applyBorder="1" applyAlignment="1" applyProtection="1">
      <alignment horizontal="left" vertical="center"/>
      <protection locked="0"/>
    </xf>
    <xf numFmtId="167" fontId="32" fillId="0" borderId="58" xfId="23" applyNumberFormat="1" applyFont="1" applyBorder="1" applyAlignment="1" applyProtection="1">
      <alignment horizontal="left" vertical="center"/>
      <protection locked="0"/>
    </xf>
    <xf numFmtId="0" fontId="35" fillId="7" borderId="58" xfId="23" applyNumberFormat="1" applyFont="1" applyFill="1" applyBorder="1" applyAlignment="1" applyProtection="1">
      <alignment horizontal="center" vertical="center"/>
      <protection locked="0"/>
    </xf>
    <xf numFmtId="167" fontId="32" fillId="7" borderId="25" xfId="23" applyNumberFormat="1" applyFont="1" applyFill="1" applyBorder="1" applyAlignment="1" applyProtection="1">
      <alignment horizontal="left" vertical="center"/>
      <protection locked="0"/>
    </xf>
    <xf numFmtId="167" fontId="32" fillId="7" borderId="26" xfId="23" applyNumberFormat="1" applyFont="1" applyFill="1" applyBorder="1" applyAlignment="1" applyProtection="1">
      <alignment horizontal="left" vertical="center"/>
      <protection locked="0"/>
    </xf>
    <xf numFmtId="167" fontId="32" fillId="7" borderId="27" xfId="23" applyNumberFormat="1" applyFont="1" applyFill="1" applyBorder="1" applyAlignment="1" applyProtection="1">
      <alignment horizontal="left" vertical="center"/>
      <protection locked="0"/>
    </xf>
    <xf numFmtId="167" fontId="32" fillId="7" borderId="29" xfId="23" applyNumberFormat="1" applyFont="1" applyFill="1" applyBorder="1" applyAlignment="1" applyProtection="1">
      <alignment horizontal="left" vertical="center"/>
      <protection locked="0"/>
    </xf>
    <xf numFmtId="167" fontId="32" fillId="7" borderId="30" xfId="23" applyNumberFormat="1" applyFont="1" applyFill="1" applyBorder="1" applyAlignment="1" applyProtection="1">
      <alignment horizontal="left" vertical="center"/>
      <protection locked="0"/>
    </xf>
    <xf numFmtId="167" fontId="32" fillId="7" borderId="31" xfId="23" applyNumberFormat="1" applyFont="1" applyFill="1" applyBorder="1" applyAlignment="1" applyProtection="1">
      <alignment horizontal="left" vertical="center"/>
      <protection locked="0"/>
    </xf>
    <xf numFmtId="43" fontId="35" fillId="7" borderId="27" xfId="23" applyNumberFormat="1" applyFont="1" applyFill="1" applyBorder="1" applyAlignment="1" applyProtection="1">
      <alignment horizontal="center" vertical="center"/>
      <protection locked="0"/>
    </xf>
    <xf numFmtId="43" fontId="35" fillId="7" borderId="31" xfId="23" applyNumberFormat="1" applyFont="1" applyFill="1" applyBorder="1" applyAlignment="1" applyProtection="1">
      <alignment horizontal="center" vertical="center"/>
      <protection locked="0"/>
    </xf>
    <xf numFmtId="43" fontId="44" fillId="0" borderId="88" xfId="19" applyNumberFormat="1" applyFont="1" applyBorder="1" applyAlignment="1" applyProtection="1">
      <alignment horizontal="left"/>
      <protection locked="0"/>
    </xf>
    <xf numFmtId="43" fontId="44" fillId="0" borderId="89" xfId="19" applyNumberFormat="1" applyFont="1" applyBorder="1" applyAlignment="1" applyProtection="1">
      <alignment horizontal="left"/>
      <protection locked="0"/>
    </xf>
    <xf numFmtId="43" fontId="44" fillId="0" borderId="90" xfId="19" applyNumberFormat="1" applyFont="1" applyBorder="1" applyAlignment="1" applyProtection="1">
      <alignment horizontal="left"/>
      <protection locked="0"/>
    </xf>
    <xf numFmtId="43" fontId="34" fillId="3" borderId="0" xfId="23" applyNumberFormat="1" applyFont="1" applyFill="1" applyAlignment="1" applyProtection="1">
      <alignment horizontal="left"/>
      <protection locked="0"/>
    </xf>
    <xf numFmtId="0" fontId="35" fillId="7" borderId="56" xfId="23" applyNumberFormat="1" applyFont="1" applyFill="1" applyBorder="1" applyAlignment="1" applyProtection="1">
      <alignment horizontal="left" vertical="center"/>
      <protection locked="0"/>
    </xf>
    <xf numFmtId="0" fontId="35" fillId="7" borderId="70" xfId="23" applyNumberFormat="1" applyFont="1" applyFill="1" applyBorder="1" applyAlignment="1" applyProtection="1">
      <alignment horizontal="left" vertical="center"/>
      <protection locked="0"/>
    </xf>
  </cellXfs>
  <cellStyles count="35">
    <cellStyle name="Comma" xfId="1" builtinId="3"/>
    <cellStyle name="Comma [0] 2" xfId="2" xr:uid="{00000000-0005-0000-0000-000001000000}"/>
    <cellStyle name="Comma [0] 2 2" xfId="3" xr:uid="{00000000-0005-0000-0000-000002000000}"/>
    <cellStyle name="Comma 2" xfId="4" xr:uid="{00000000-0005-0000-0000-000003000000}"/>
    <cellStyle name="Comma 2 2" xfId="5" xr:uid="{00000000-0005-0000-0000-000004000000}"/>
    <cellStyle name="Comma 3" xfId="6" xr:uid="{00000000-0005-0000-0000-000005000000}"/>
    <cellStyle name="Comma 3 2" xfId="7" xr:uid="{00000000-0005-0000-0000-000006000000}"/>
    <cellStyle name="Comma 4" xfId="8" xr:uid="{00000000-0005-0000-0000-000007000000}"/>
    <cellStyle name="Comma 4 2" xfId="9" xr:uid="{00000000-0005-0000-0000-000008000000}"/>
    <cellStyle name="Comma 5" xfId="10" xr:uid="{00000000-0005-0000-0000-000009000000}"/>
    <cellStyle name="Comma 6" xfId="11" xr:uid="{00000000-0005-0000-0000-00000A000000}"/>
    <cellStyle name="Comma 6 2" xfId="12" xr:uid="{00000000-0005-0000-0000-00000B000000}"/>
    <cellStyle name="Comma 7" xfId="13" xr:uid="{00000000-0005-0000-0000-00000C000000}"/>
    <cellStyle name="Comma 7 2" xfId="14" xr:uid="{00000000-0005-0000-0000-00000D000000}"/>
    <cellStyle name="Comma_BCTSLEER" xfId="15" xr:uid="{00000000-0005-0000-0000-00000E000000}"/>
    <cellStyle name="Currency 2" xfId="16" xr:uid="{00000000-0005-0000-0000-00000F000000}"/>
    <cellStyle name="Currency 2 2" xfId="17" xr:uid="{00000000-0005-0000-0000-000010000000}"/>
    <cellStyle name="Currency 3" xfId="18" xr:uid="{00000000-0005-0000-0000-000011000000}"/>
    <cellStyle name="Hyperlink" xfId="19" builtinId="8"/>
    <cellStyle name="Hyperlink 2" xfId="20" xr:uid="{00000000-0005-0000-0000-000013000000}"/>
    <cellStyle name="Hyperlink 2 2" xfId="21" xr:uid="{00000000-0005-0000-0000-000014000000}"/>
    <cellStyle name="Hyperlink_WT Workpaper template" xfId="22" xr:uid="{00000000-0005-0000-0000-000015000000}"/>
    <cellStyle name="Normal" xfId="0" builtinId="0"/>
    <cellStyle name="Normal 2" xfId="23" xr:uid="{00000000-0005-0000-0000-000017000000}"/>
    <cellStyle name="Normal 3" xfId="24" xr:uid="{00000000-0005-0000-0000-000018000000}"/>
    <cellStyle name="Normal 4" xfId="25" xr:uid="{00000000-0005-0000-0000-000019000000}"/>
    <cellStyle name="Normal_Accounts Preparation - Electronic Workpapers1" xfId="26" xr:uid="{00000000-0005-0000-0000-00001A000000}"/>
    <cellStyle name="Percent 2" xfId="27" xr:uid="{00000000-0005-0000-0000-00001C000000}"/>
    <cellStyle name="Percent 2 2" xfId="28" xr:uid="{00000000-0005-0000-0000-00001D000000}"/>
    <cellStyle name="Percent 3" xfId="29" xr:uid="{00000000-0005-0000-0000-00001E000000}"/>
    <cellStyle name="Percent 3 2" xfId="30" xr:uid="{00000000-0005-0000-0000-00001F000000}"/>
    <cellStyle name="Percent 4" xfId="31" xr:uid="{00000000-0005-0000-0000-000020000000}"/>
    <cellStyle name="Percent 5" xfId="32" xr:uid="{00000000-0005-0000-0000-000021000000}"/>
    <cellStyle name="Percent 6" xfId="33" xr:uid="{00000000-0005-0000-0000-000022000000}"/>
    <cellStyle name="Title" xfId="34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95250</xdr:colOff>
      <xdr:row>7</xdr:row>
      <xdr:rowOff>0</xdr:rowOff>
    </xdr:from>
    <xdr:to>
      <xdr:col>24</xdr:col>
      <xdr:colOff>466725</xdr:colOff>
      <xdr:row>17</xdr:row>
      <xdr:rowOff>104993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FBBF1B7-EAFC-41BE-90C4-1D929FC22D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91250" y="1228725"/>
          <a:ext cx="8905875" cy="172424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DSWIN2K\BOS\windows\TEMP\Accountants%20Time%20Saver%20Package%20Series%201%20V97\1.%20Rule%20of%2078%20Loan%20Amortizati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Various%20other%20files\Bates%20Weston%20-%20Standard%20Working%20Paper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Biz%20ITR%20v1%202021%20-%20BEAD00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ATA"/>
      <sheetName val="AMORT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 Sheet"/>
      <sheetName val="Working Papers Index"/>
      <sheetName val="Working Papers Index (2)"/>
      <sheetName val="Alterations &lt;A23&gt;"/>
      <sheetName val="File Storage Checklist &lt;A24&gt;"/>
      <sheetName val="Notes &lt;A28&gt;"/>
      <sheetName val="Notes &lt;A28&gt; (2)"/>
      <sheetName val="F A Lead Sch. &lt;E1&gt;"/>
      <sheetName val="F A Additons &lt;E6&gt;"/>
      <sheetName val="F A Disposals &lt;E7&gt;"/>
      <sheetName val="Debtors Lead Sch &lt;H1&gt; "/>
      <sheetName val="SL Control &lt;H50&gt;"/>
      <sheetName val="Bank Rec &lt;I6&gt;"/>
      <sheetName val="Bank Control &lt;I50&gt;"/>
      <sheetName val="Cash Account &lt;I60&gt; "/>
      <sheetName val="Simplex Cashbook Sum"/>
      <sheetName val="Simplex Payments"/>
      <sheetName val="Creditors Lead Sch &lt;J1&gt;"/>
      <sheetName val="Hire Purchase Summary &lt;J9&gt;"/>
      <sheetName val="Hire Purchase &lt;J9-1&gt;"/>
      <sheetName val="P L Control &lt;J50&gt;"/>
      <sheetName val="Capital Introduced &lt;L6&gt;"/>
      <sheetName val="Drawings Analysis &lt;L7&gt;"/>
      <sheetName val="Recon of wage cost to nom &lt;M7&gt;"/>
      <sheetName val="PAYE and Net Wages cont. &lt;M50&gt;"/>
      <sheetName val="Journal Adjustments &lt;N6&gt;"/>
      <sheetName val="VAT Turnover Rec &lt;O1&gt;"/>
      <sheetName val="VAT Control &lt;O50&gt;"/>
      <sheetName val="VAT Returns Summary &lt;O51&gt;"/>
      <sheetName val="Standard Working Paper"/>
      <sheetName val="Standard Working Paper (2)"/>
    </sheetNames>
    <sheetDataSet>
      <sheetData sheetId="0" refreshError="1">
        <row r="24">
          <cell r="H24" t="str">
            <v xml:space="preserve"> 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 and Structure"/>
      <sheetName val="Allocation of Firm's Profits"/>
      <sheetName val="Tax Reconciliation - Company"/>
      <sheetName val="Tax Reconciliation -Strader"/>
      <sheetName val="Tax Reconciliation -Trust"/>
      <sheetName val="P&amp;L Reconciliation"/>
      <sheetName val="Cash at Bank"/>
      <sheetName val="Prepayments"/>
      <sheetName val="Investments Held"/>
      <sheetName val="Acquisition Costs"/>
      <sheetName val="Deposits"/>
      <sheetName val="Other Assets - 1"/>
      <sheetName val="Loss Carry Back Tax Offset "/>
      <sheetName val="Corporate Tax Rate"/>
      <sheetName val="Corporate Imputation Rate"/>
      <sheetName val="Shareholder Loan - Div 7A 2019"/>
      <sheetName val="Employee Loan - FBT"/>
      <sheetName val="Shareholder loan"/>
      <sheetName val="Shareholder Loan - Div 7A 2020"/>
      <sheetName val="Shareholder Loan - Div 7A 2021"/>
      <sheetName val="GST Rec"/>
      <sheetName val="Sheet1"/>
      <sheetName val="BAS reconciliation"/>
      <sheetName val="Superannuation Payable"/>
      <sheetName val="Loans - Bank"/>
      <sheetName val="Bill Facilities"/>
      <sheetName val="Tax Payable"/>
      <sheetName val="Capital Gains"/>
      <sheetName val="Capital Gains- Shares"/>
      <sheetName val="Managed Funds"/>
      <sheetName val="Salary and Wages"/>
      <sheetName val="Dividends Received"/>
      <sheetName val="Queries &amp; Review Points"/>
      <sheetName val="AIA Insurance"/>
      <sheetName val="FBT Contributions"/>
      <sheetName val="Disposal Lux Car - Pooled"/>
      <sheetName val="Disposal Lux Car - Not Pooled"/>
      <sheetName val="Rental Income - Unit 1"/>
      <sheetName val="Rental Income - Unit 2"/>
      <sheetName val="Rental Income - Unit 3"/>
      <sheetName val="Other Income"/>
      <sheetName val="Goods for own use"/>
      <sheetName val="Insurance"/>
      <sheetName val="Motor Vehicle"/>
      <sheetName val="Motor Vehicle (Multiple)"/>
      <sheetName val="Car purchase worksheet"/>
    </sheetNames>
    <sheetDataSet>
      <sheetData sheetId="0">
        <row r="4">
          <cell r="B4" t="str">
            <v>30 June 2021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O56"/>
  <sheetViews>
    <sheetView showGridLines="0" zoomScaleNormal="100" zoomScaleSheetLayoutView="100" workbookViewId="0">
      <selection activeCell="F19" sqref="F19"/>
    </sheetView>
  </sheetViews>
  <sheetFormatPr defaultRowHeight="18.75" x14ac:dyDescent="0.3"/>
  <cols>
    <col min="1" max="1" width="20.5703125" style="1" customWidth="1"/>
    <col min="2" max="2" width="11.85546875" style="1" customWidth="1"/>
    <col min="3" max="3" width="20" style="1" customWidth="1"/>
    <col min="4" max="4" width="14.140625" style="1" customWidth="1"/>
    <col min="5" max="5" width="3" style="1" customWidth="1"/>
    <col min="6" max="6" width="19.85546875" style="1" customWidth="1"/>
    <col min="7" max="7" width="26.28515625" style="1" customWidth="1"/>
    <col min="8" max="8" width="13.28515625" style="1" customWidth="1"/>
    <col min="9" max="9" width="13.140625" style="2" customWidth="1"/>
    <col min="10" max="10" width="10.140625" style="2" customWidth="1"/>
    <col min="11" max="11" width="9.140625" style="2"/>
    <col min="12" max="14" width="9.140625" style="73"/>
    <col min="15" max="16384" width="9.140625" style="2"/>
  </cols>
  <sheetData>
    <row r="1" spans="1:12" ht="5.25" customHeight="1" x14ac:dyDescent="0.3"/>
    <row r="2" spans="1:12" ht="15.75" customHeight="1" x14ac:dyDescent="0.3">
      <c r="A2" s="841"/>
      <c r="B2" s="841"/>
      <c r="C2" s="841"/>
      <c r="D2" s="841"/>
      <c r="E2" s="841"/>
      <c r="F2" s="841"/>
      <c r="G2" s="841"/>
      <c r="H2" s="841"/>
    </row>
    <row r="3" spans="1:12" ht="27" customHeight="1" x14ac:dyDescent="0.3">
      <c r="C3" s="12" t="s">
        <v>107</v>
      </c>
      <c r="D3" s="530"/>
      <c r="E3" s="190"/>
      <c r="F3" s="190"/>
      <c r="G3" s="191"/>
    </row>
    <row r="4" spans="1:12" ht="21" customHeight="1" x14ac:dyDescent="0.3">
      <c r="C4" s="3"/>
      <c r="D4" s="4"/>
      <c r="E4" s="4"/>
      <c r="F4" s="4"/>
      <c r="G4" s="4"/>
    </row>
    <row r="5" spans="1:12" ht="5.25" customHeight="1" x14ac:dyDescent="0.3">
      <c r="A5" s="5"/>
      <c r="B5" s="5"/>
      <c r="C5" s="5"/>
    </row>
    <row r="6" spans="1:12" ht="13.5" customHeight="1" x14ac:dyDescent="0.3">
      <c r="A6" s="6"/>
      <c r="B6" s="6"/>
      <c r="C6" s="196" t="s">
        <v>26</v>
      </c>
      <c r="D6" s="843">
        <v>44377</v>
      </c>
      <c r="E6" s="844"/>
      <c r="F6" s="197">
        <v>2021</v>
      </c>
      <c r="H6" s="7"/>
      <c r="L6" s="116"/>
    </row>
    <row r="7" spans="1:12" ht="13.5" customHeight="1" x14ac:dyDescent="0.3">
      <c r="A7" s="6"/>
      <c r="B7" s="6"/>
      <c r="C7" s="32" t="s">
        <v>30</v>
      </c>
      <c r="D7" s="198"/>
      <c r="E7" s="199"/>
      <c r="F7" s="192"/>
      <c r="H7" s="7"/>
      <c r="L7" s="116"/>
    </row>
    <row r="8" spans="1:12" ht="13.5" customHeight="1" x14ac:dyDescent="0.3">
      <c r="A8" s="7"/>
      <c r="B8" s="7"/>
      <c r="C8" s="33" t="s">
        <v>27</v>
      </c>
      <c r="D8" s="193"/>
      <c r="E8" s="194"/>
      <c r="F8" s="195"/>
      <c r="H8" s="7"/>
      <c r="L8" s="116"/>
    </row>
    <row r="9" spans="1:12" ht="13.5" customHeight="1" x14ac:dyDescent="0.3">
      <c r="A9" s="7"/>
      <c r="B9" s="7"/>
      <c r="C9" s="33" t="s">
        <v>31</v>
      </c>
      <c r="D9" s="193"/>
      <c r="E9" s="194"/>
      <c r="F9" s="195"/>
      <c r="H9" s="7"/>
      <c r="L9" s="116"/>
    </row>
    <row r="10" spans="1:12" ht="13.5" customHeight="1" x14ac:dyDescent="0.3">
      <c r="A10" s="842"/>
      <c r="B10" s="842"/>
      <c r="C10" s="842"/>
      <c r="D10" s="842"/>
      <c r="E10" s="842"/>
      <c r="F10" s="842"/>
      <c r="G10" s="842"/>
      <c r="H10" s="842"/>
      <c r="L10" s="116"/>
    </row>
    <row r="11" spans="1:12" ht="19.5" customHeight="1" x14ac:dyDescent="0.3">
      <c r="A11" s="8"/>
      <c r="B11" s="8"/>
      <c r="C11" s="8"/>
      <c r="D11" s="8"/>
      <c r="E11" s="8"/>
      <c r="F11" s="8"/>
      <c r="G11" s="8"/>
      <c r="H11" s="8"/>
      <c r="L11" s="116"/>
    </row>
    <row r="12" spans="1:12" ht="13.5" customHeight="1" x14ac:dyDescent="0.3">
      <c r="A12" s="13" t="s">
        <v>28</v>
      </c>
      <c r="B12" s="204" t="s">
        <v>29</v>
      </c>
      <c r="F12" s="13" t="s">
        <v>108</v>
      </c>
      <c r="G12" s="259" t="s">
        <v>112</v>
      </c>
      <c r="I12" s="1"/>
      <c r="L12" s="116"/>
    </row>
    <row r="13" spans="1:12" ht="13.5" customHeight="1" x14ac:dyDescent="0.3">
      <c r="A13" s="13" t="s">
        <v>51</v>
      </c>
      <c r="B13" s="204" t="s">
        <v>29</v>
      </c>
      <c r="D13" s="2"/>
      <c r="E13" s="2"/>
      <c r="F13" s="13" t="s">
        <v>109</v>
      </c>
      <c r="G13" s="259" t="s">
        <v>112</v>
      </c>
      <c r="H13" s="2"/>
      <c r="J13" s="2" t="s">
        <v>77</v>
      </c>
      <c r="L13" s="116"/>
    </row>
    <row r="14" spans="1:12" ht="13.5" customHeight="1" x14ac:dyDescent="0.3">
      <c r="A14" s="13" t="s">
        <v>32</v>
      </c>
      <c r="B14" s="205" t="s">
        <v>33</v>
      </c>
      <c r="D14" s="2"/>
      <c r="E14" s="2"/>
      <c r="F14" s="13" t="s">
        <v>110</v>
      </c>
      <c r="G14" s="262" t="s">
        <v>112</v>
      </c>
      <c r="H14" s="2"/>
      <c r="L14" s="116"/>
    </row>
    <row r="15" spans="1:12" ht="13.5" customHeight="1" x14ac:dyDescent="0.3">
      <c r="A15" s="13" t="s">
        <v>47</v>
      </c>
      <c r="B15" s="205" t="s">
        <v>33</v>
      </c>
      <c r="D15" s="2"/>
      <c r="E15" s="2"/>
      <c r="F15" s="13" t="s">
        <v>111</v>
      </c>
      <c r="G15" s="262" t="s">
        <v>112</v>
      </c>
      <c r="H15" s="2"/>
      <c r="L15" s="116"/>
    </row>
    <row r="16" spans="1:12" ht="13.5" customHeight="1" x14ac:dyDescent="0.3">
      <c r="E16" s="17"/>
      <c r="F16" s="17"/>
      <c r="G16" s="17"/>
      <c r="H16" s="17"/>
      <c r="I16" s="17"/>
      <c r="L16" s="116"/>
    </row>
    <row r="17" spans="1:15" ht="13.5" customHeight="1" x14ac:dyDescent="0.3">
      <c r="E17" s="7"/>
      <c r="F17" s="16"/>
      <c r="G17" s="10"/>
      <c r="H17" s="18"/>
      <c r="L17" s="116"/>
      <c r="O17" s="73"/>
    </row>
    <row r="18" spans="1:15" ht="13.5" customHeight="1" x14ac:dyDescent="0.3">
      <c r="A18" s="121" t="s">
        <v>78</v>
      </c>
      <c r="B18" s="118"/>
      <c r="C18" s="119"/>
      <c r="D18" s="120"/>
      <c r="E18" s="6"/>
      <c r="F18" s="9" t="s">
        <v>52</v>
      </c>
      <c r="G18" s="2"/>
      <c r="H18" s="2"/>
      <c r="L18" s="116"/>
      <c r="O18" s="73"/>
    </row>
    <row r="19" spans="1:15" ht="15.75" customHeight="1" x14ac:dyDescent="0.3">
      <c r="A19" s="117"/>
      <c r="B19" s="117"/>
      <c r="C19" s="117"/>
      <c r="D19" s="117"/>
      <c r="E19" s="7"/>
      <c r="F19" s="2"/>
      <c r="G19" s="2"/>
      <c r="H19" s="2"/>
      <c r="I19" s="1"/>
      <c r="L19" s="116"/>
      <c r="O19" s="73"/>
    </row>
    <row r="20" spans="1:15" ht="16.5" customHeight="1" x14ac:dyDescent="0.3">
      <c r="A20" s="13" t="s">
        <v>102</v>
      </c>
      <c r="B20" s="71"/>
      <c r="C20" s="14"/>
      <c r="D20" s="203" t="s">
        <v>57</v>
      </c>
      <c r="E20" s="10"/>
      <c r="F20" s="270" t="s">
        <v>104</v>
      </c>
      <c r="G20" s="71"/>
      <c r="H20" s="15"/>
      <c r="I20" s="203" t="s">
        <v>57</v>
      </c>
      <c r="L20" s="116"/>
      <c r="O20" s="73"/>
    </row>
    <row r="21" spans="1:15" ht="16.5" customHeight="1" x14ac:dyDescent="0.3">
      <c r="A21" s="13" t="s">
        <v>260</v>
      </c>
      <c r="B21" s="71"/>
      <c r="C21" s="14"/>
      <c r="D21" s="203" t="s">
        <v>57</v>
      </c>
      <c r="E21" s="10"/>
      <c r="F21" s="270" t="s">
        <v>113</v>
      </c>
      <c r="G21" s="71"/>
      <c r="H21" s="15"/>
      <c r="I21" s="203" t="s">
        <v>57</v>
      </c>
      <c r="L21" s="116"/>
      <c r="O21" s="73"/>
    </row>
    <row r="22" spans="1:15" ht="16.5" customHeight="1" x14ac:dyDescent="0.3">
      <c r="A22" s="13" t="s">
        <v>183</v>
      </c>
      <c r="B22" s="71"/>
      <c r="C22" s="14"/>
      <c r="D22" s="203" t="s">
        <v>57</v>
      </c>
      <c r="E22" s="10"/>
      <c r="F22" s="270" t="s">
        <v>86</v>
      </c>
      <c r="G22" s="71"/>
      <c r="H22" s="15"/>
      <c r="I22" s="203" t="s">
        <v>57</v>
      </c>
      <c r="L22" s="116"/>
      <c r="O22" s="73"/>
    </row>
    <row r="23" spans="1:15" ht="13.5" customHeight="1" x14ac:dyDescent="0.3">
      <c r="E23" s="11"/>
      <c r="F23" s="270" t="s">
        <v>85</v>
      </c>
      <c r="G23" s="71"/>
      <c r="H23" s="15"/>
      <c r="I23" s="203" t="s">
        <v>57</v>
      </c>
      <c r="L23" s="116"/>
      <c r="O23" s="73"/>
    </row>
    <row r="24" spans="1:15" ht="13.5" customHeight="1" x14ac:dyDescent="0.3">
      <c r="A24" s="9" t="s">
        <v>49</v>
      </c>
      <c r="B24" s="9"/>
      <c r="C24" s="6"/>
      <c r="D24" s="6"/>
      <c r="E24" s="11"/>
      <c r="F24" s="271" t="s">
        <v>0</v>
      </c>
      <c r="G24" s="168"/>
      <c r="H24" s="176"/>
      <c r="I24" s="203" t="s">
        <v>57</v>
      </c>
      <c r="J24" s="11"/>
      <c r="L24" s="116"/>
      <c r="O24" s="73"/>
    </row>
    <row r="25" spans="1:15" ht="13.5" customHeight="1" x14ac:dyDescent="0.3">
      <c r="A25" s="13" t="s">
        <v>98</v>
      </c>
      <c r="B25" s="71"/>
      <c r="C25" s="14"/>
      <c r="D25" s="203" t="s">
        <v>57</v>
      </c>
      <c r="E25" s="11"/>
      <c r="F25" s="270" t="s">
        <v>42</v>
      </c>
      <c r="G25" s="71"/>
      <c r="H25" s="15"/>
      <c r="I25" s="203" t="s">
        <v>57</v>
      </c>
      <c r="J25" s="11"/>
      <c r="L25" s="116"/>
      <c r="O25" s="73"/>
    </row>
    <row r="26" spans="1:15" ht="13.5" customHeight="1" x14ac:dyDescent="0.3">
      <c r="A26" s="13" t="s">
        <v>99</v>
      </c>
      <c r="B26" s="71"/>
      <c r="C26" s="14"/>
      <c r="D26" s="203" t="s">
        <v>57</v>
      </c>
      <c r="E26" s="11"/>
      <c r="F26" s="270" t="s">
        <v>87</v>
      </c>
      <c r="G26" s="71"/>
      <c r="H26" s="15"/>
      <c r="I26" s="203" t="s">
        <v>57</v>
      </c>
      <c r="J26" s="11"/>
      <c r="L26" s="116"/>
      <c r="O26" s="73"/>
    </row>
    <row r="27" spans="1:15" ht="13.5" customHeight="1" x14ac:dyDescent="0.3">
      <c r="A27" s="13" t="s">
        <v>54</v>
      </c>
      <c r="B27" s="71"/>
      <c r="C27" s="14"/>
      <c r="D27" s="203" t="s">
        <v>57</v>
      </c>
      <c r="E27" s="11"/>
      <c r="F27" s="270" t="s">
        <v>361</v>
      </c>
      <c r="G27" s="71"/>
      <c r="H27" s="15"/>
      <c r="I27" s="203" t="s">
        <v>57</v>
      </c>
      <c r="L27" s="116"/>
      <c r="O27" s="73"/>
    </row>
    <row r="28" spans="1:15" ht="13.5" customHeight="1" x14ac:dyDescent="0.3">
      <c r="A28" s="13" t="s">
        <v>53</v>
      </c>
      <c r="B28" s="71"/>
      <c r="C28" s="14"/>
      <c r="D28" s="203" t="s">
        <v>57</v>
      </c>
      <c r="E28" s="11"/>
      <c r="F28" s="272" t="s">
        <v>118</v>
      </c>
      <c r="G28" s="72"/>
      <c r="H28" s="70"/>
      <c r="I28" s="269" t="s">
        <v>57</v>
      </c>
      <c r="L28" s="116"/>
      <c r="O28" s="73"/>
    </row>
    <row r="29" spans="1:15" ht="13.5" customHeight="1" x14ac:dyDescent="0.3">
      <c r="A29" s="13" t="s">
        <v>101</v>
      </c>
      <c r="B29" s="71"/>
      <c r="C29" s="14"/>
      <c r="D29" s="203" t="s">
        <v>57</v>
      </c>
      <c r="E29" s="11"/>
      <c r="F29" s="272" t="s">
        <v>121</v>
      </c>
      <c r="G29" s="14"/>
      <c r="H29" s="70"/>
      <c r="I29" s="269" t="s">
        <v>57</v>
      </c>
      <c r="J29" s="117"/>
      <c r="L29" s="116"/>
      <c r="O29" s="73"/>
    </row>
    <row r="30" spans="1:15" ht="13.5" customHeight="1" x14ac:dyDescent="0.3">
      <c r="E30" s="11"/>
      <c r="F30" s="272" t="s">
        <v>120</v>
      </c>
      <c r="G30" s="72"/>
      <c r="H30" s="70"/>
      <c r="I30" s="269" t="s">
        <v>57</v>
      </c>
      <c r="J30" s="122"/>
      <c r="L30" s="116"/>
      <c r="O30" s="73"/>
    </row>
    <row r="31" spans="1:15" ht="13.5" customHeight="1" x14ac:dyDescent="0.3">
      <c r="A31" s="9" t="s">
        <v>50</v>
      </c>
      <c r="C31" s="2"/>
      <c r="D31" s="2"/>
      <c r="E31" s="11"/>
      <c r="F31" s="2"/>
      <c r="G31" s="2"/>
      <c r="H31" s="2"/>
      <c r="L31" s="116"/>
      <c r="O31" s="73"/>
    </row>
    <row r="32" spans="1:15" ht="13.5" customHeight="1" x14ac:dyDescent="0.3">
      <c r="C32" s="2"/>
      <c r="D32" s="2"/>
      <c r="E32" s="2"/>
      <c r="F32" s="2"/>
      <c r="G32" s="2"/>
      <c r="H32" s="2"/>
      <c r="L32" s="116"/>
      <c r="O32" s="73"/>
    </row>
    <row r="33" spans="1:15" ht="13.5" customHeight="1" x14ac:dyDescent="0.3">
      <c r="A33" s="13" t="s">
        <v>79</v>
      </c>
      <c r="B33" s="14"/>
      <c r="C33" s="70"/>
      <c r="D33" s="203" t="s">
        <v>57</v>
      </c>
      <c r="E33" s="2"/>
      <c r="F33" s="2"/>
      <c r="G33" s="2"/>
      <c r="H33" s="2"/>
      <c r="L33" s="116"/>
      <c r="O33" s="73"/>
    </row>
    <row r="34" spans="1:15" ht="13.5" customHeight="1" x14ac:dyDescent="0.3">
      <c r="A34" s="2"/>
      <c r="B34" s="2"/>
      <c r="C34" s="2"/>
      <c r="D34" s="2"/>
      <c r="E34" s="2"/>
      <c r="F34" s="2"/>
      <c r="G34" s="2"/>
      <c r="H34" s="2"/>
      <c r="L34" s="116"/>
      <c r="O34" s="73"/>
    </row>
    <row r="35" spans="1:15" ht="13.5" customHeight="1" x14ac:dyDescent="0.3">
      <c r="A35" s="2"/>
      <c r="B35" s="2"/>
      <c r="C35" s="2"/>
      <c r="D35" s="2"/>
      <c r="E35" s="2"/>
      <c r="F35" s="2"/>
      <c r="G35" s="2"/>
      <c r="H35" s="2"/>
      <c r="L35" s="116"/>
      <c r="O35" s="73"/>
    </row>
    <row r="36" spans="1:15" ht="13.5" customHeight="1" x14ac:dyDescent="0.3">
      <c r="A36" s="2"/>
      <c r="B36" s="2"/>
      <c r="C36" s="2"/>
      <c r="D36" s="2"/>
      <c r="E36" s="2"/>
      <c r="F36" s="2"/>
      <c r="G36" s="2"/>
      <c r="H36" s="2"/>
      <c r="O36" s="73"/>
    </row>
    <row r="37" spans="1:15" ht="13.5" customHeight="1" x14ac:dyDescent="0.3">
      <c r="A37" s="2"/>
      <c r="B37" s="2"/>
      <c r="C37" s="2"/>
      <c r="D37" s="2"/>
      <c r="E37" s="2"/>
      <c r="F37" s="2"/>
      <c r="G37" s="2"/>
      <c r="H37" s="2"/>
      <c r="O37" s="73"/>
    </row>
    <row r="38" spans="1:15" ht="13.5" customHeight="1" x14ac:dyDescent="0.3">
      <c r="A38" s="2"/>
      <c r="B38" s="2"/>
      <c r="C38" s="2"/>
      <c r="D38" s="2"/>
      <c r="E38" s="2"/>
      <c r="F38" s="2"/>
      <c r="G38" s="2"/>
      <c r="H38" s="2"/>
    </row>
    <row r="39" spans="1:15" ht="13.5" customHeight="1" x14ac:dyDescent="0.3">
      <c r="A39" s="2"/>
      <c r="B39" s="2"/>
      <c r="C39" s="2"/>
      <c r="D39" s="2"/>
      <c r="E39" s="2"/>
      <c r="F39" s="2"/>
      <c r="G39" s="2"/>
      <c r="H39" s="2"/>
    </row>
    <row r="40" spans="1:15" ht="13.5" customHeight="1" x14ac:dyDescent="0.3">
      <c r="A40" s="2"/>
      <c r="B40" s="2"/>
      <c r="C40" s="2"/>
      <c r="D40" s="2"/>
      <c r="E40" s="2"/>
      <c r="F40" s="2"/>
      <c r="G40" s="2"/>
      <c r="H40" s="2"/>
    </row>
    <row r="41" spans="1:15" ht="13.5" customHeight="1" x14ac:dyDescent="0.3">
      <c r="A41" s="2"/>
      <c r="B41" s="2"/>
      <c r="C41" s="2"/>
      <c r="D41" s="2"/>
      <c r="E41" s="2"/>
    </row>
    <row r="42" spans="1:15" ht="14.25" customHeight="1" x14ac:dyDescent="0.3">
      <c r="A42" s="2"/>
      <c r="B42" s="2"/>
      <c r="C42" s="2"/>
      <c r="D42" s="2"/>
      <c r="E42" s="2"/>
    </row>
    <row r="43" spans="1:15" ht="14.25" customHeight="1" x14ac:dyDescent="0.3">
      <c r="A43" s="2"/>
      <c r="B43" s="2"/>
      <c r="C43" s="2"/>
      <c r="D43" s="2"/>
      <c r="E43" s="2"/>
    </row>
    <row r="44" spans="1:15" ht="14.25" customHeight="1" x14ac:dyDescent="0.3">
      <c r="A44" s="2"/>
      <c r="B44" s="2"/>
      <c r="C44" s="2"/>
      <c r="D44" s="2"/>
      <c r="E44" s="2"/>
    </row>
    <row r="45" spans="1:15" ht="14.25" customHeight="1" x14ac:dyDescent="0.3">
      <c r="A45" s="2"/>
      <c r="B45" s="2"/>
      <c r="C45" s="2"/>
      <c r="D45" s="2"/>
    </row>
    <row r="46" spans="1:15" ht="14.25" customHeight="1" x14ac:dyDescent="0.3"/>
    <row r="47" spans="1:15" ht="14.25" customHeight="1" x14ac:dyDescent="0.3"/>
    <row r="48" spans="1:15" ht="14.25" customHeight="1" x14ac:dyDescent="0.3"/>
    <row r="49" spans="4:10" ht="14.25" customHeight="1" x14ac:dyDescent="0.3"/>
    <row r="50" spans="4:10" ht="14.25" customHeight="1" x14ac:dyDescent="0.3"/>
    <row r="51" spans="4:10" ht="14.25" customHeight="1" x14ac:dyDescent="0.3"/>
    <row r="52" spans="4:10" ht="14.25" customHeight="1" x14ac:dyDescent="0.3">
      <c r="F52" s="180"/>
      <c r="G52" s="117"/>
      <c r="H52" s="119"/>
      <c r="I52" s="117"/>
      <c r="J52" s="117"/>
    </row>
    <row r="53" spans="4:10" ht="14.25" customHeight="1" x14ac:dyDescent="0.3"/>
    <row r="54" spans="4:10" ht="14.25" customHeight="1" x14ac:dyDescent="0.3"/>
    <row r="55" spans="4:10" ht="13.5" customHeight="1" x14ac:dyDescent="0.3"/>
    <row r="56" spans="4:10" ht="14.25" customHeight="1" x14ac:dyDescent="0.3">
      <c r="D56" s="180"/>
      <c r="E56" s="180"/>
    </row>
  </sheetData>
  <sheetProtection selectLockedCells="1"/>
  <mergeCells count="3">
    <mergeCell ref="A2:H2"/>
    <mergeCell ref="A10:H10"/>
    <mergeCell ref="D6:E6"/>
  </mergeCells>
  <phoneticPr fontId="6" type="noConversion"/>
  <hyperlinks>
    <hyperlink ref="B12" location="'Notes and Queries'!A1" display="Click here" xr:uid="{00000000-0004-0000-0000-000000000000}"/>
    <hyperlink ref="B15" location="'To Do List'!A1" display="Click Here" xr:uid="{00000000-0004-0000-0000-000001000000}"/>
    <hyperlink ref="B14" location="'Review Points'!A1" display="Click Here" xr:uid="{00000000-0004-0000-0000-000002000000}"/>
    <hyperlink ref="D25" location="'Dist Receivable'!A1" display="Link" xr:uid="{00000000-0004-0000-0000-000003000000}"/>
    <hyperlink ref="D27" location="'Sundry Debtors'!A1" display="Link" xr:uid="{00000000-0004-0000-0000-000004000000}"/>
    <hyperlink ref="D28" location="Prepayments!A1" display="Link" xr:uid="{00000000-0004-0000-0000-000005000000}"/>
    <hyperlink ref="D29" location="'Loans - In House 1'!A1" display="Link" xr:uid="{00000000-0004-0000-0000-000006000000}"/>
    <hyperlink ref="D33" location="'Sundry Creditor'!A1" display="Link" xr:uid="{00000000-0004-0000-0000-000007000000}"/>
    <hyperlink ref="B13" location="'Carry Fwd Matters'!A1" display="Click here" xr:uid="{00000000-0004-0000-0000-000008000000}"/>
    <hyperlink ref="I20" location="'Employer  Contributions'!A1" display="Link" xr:uid="{00000000-0004-0000-0000-000009000000}"/>
    <hyperlink ref="I23" location="'Capital Gains - Shares'!A1" display="Link" xr:uid="{00000000-0004-0000-0000-00000A000000}"/>
    <hyperlink ref="I24" location="'Dividends Recieved'!A1" display="Link" xr:uid="{00000000-0004-0000-0000-00000B000000}"/>
    <hyperlink ref="I25" location="'Rental Income'!A1" display="Link" xr:uid="{00000000-0004-0000-0000-00000C000000}"/>
    <hyperlink ref="I28" location="Insurance!A1" display="Link" xr:uid="{00000000-0004-0000-0000-00000D000000}"/>
    <hyperlink ref="I29" location="Interest!A1" display="Link" xr:uid="{00000000-0004-0000-0000-00000E000000}"/>
    <hyperlink ref="D20" location="'Tax Reconciliation -Sfund'!A1" display="Link" xr:uid="{00000000-0004-0000-0000-00000F000000}"/>
    <hyperlink ref="I26" location="'Interest Received'!A1" display="Link" xr:uid="{00000000-0004-0000-0000-000010000000}"/>
    <hyperlink ref="I27" location="'Trust Distributions'!A1" display="Link" xr:uid="{00000000-0004-0000-0000-000011000000}"/>
    <hyperlink ref="D26" location="'Dividends Receivable '!A1" display="Link" xr:uid="{00000000-0004-0000-0000-000012000000}"/>
    <hyperlink ref="I21:I22" location="'Gross Receipts'!A1" display="Link" xr:uid="{00000000-0004-0000-0000-000013000000}"/>
    <hyperlink ref="I21" location="'Member Contributions (2)'!A1" display="Link" xr:uid="{00000000-0004-0000-0000-000014000000}"/>
    <hyperlink ref="I22" location="'Capital Gains - General'!Print_Area" display="Link" xr:uid="{00000000-0004-0000-0000-000015000000}"/>
    <hyperlink ref="I30" location="Other!A1" display="Link" xr:uid="{00000000-0004-0000-0000-000016000000}"/>
    <hyperlink ref="D22" location="'BAS reconciliation'!A1" display="Link" xr:uid="{00000000-0004-0000-0000-000017000000}"/>
    <hyperlink ref="D21" location="'ITR Label Rec'!A1" display="'ITR Label Rec'!A1" xr:uid="{00000000-0004-0000-0000-000018000000}"/>
  </hyperlinks>
  <printOptions horizontalCentered="1"/>
  <pageMargins left="0.74803149606299213" right="0.74803149606299213" top="0.55118110236220474" bottom="0.62992125984251968" header="0.51181102362204722" footer="0.47244094488188981"/>
  <pageSetup paperSize="9" scale="56" orientation="portrait" r:id="rId1"/>
  <headerFooter alignWithMargins="0">
    <oddFooter>&amp;LPrinted:&amp;T on 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36148">
    <pageSetUpPr fitToPage="1"/>
  </sheetPr>
  <dimension ref="A1:H61"/>
  <sheetViews>
    <sheetView showGridLines="0" view="pageBreakPreview" zoomScaleNormal="50" workbookViewId="0">
      <selection activeCell="A2" sqref="A2:C2"/>
    </sheetView>
  </sheetViews>
  <sheetFormatPr defaultRowHeight="18.75" x14ac:dyDescent="0.3"/>
  <cols>
    <col min="1" max="1" width="15.7109375" style="1" customWidth="1"/>
    <col min="2" max="3" width="11.42578125" style="1" customWidth="1"/>
    <col min="4" max="4" width="13.140625" style="1" customWidth="1"/>
    <col min="5" max="5" width="11.5703125" style="1" customWidth="1"/>
    <col min="6" max="6" width="14.85546875" style="1" customWidth="1"/>
    <col min="7" max="7" width="16" style="1" customWidth="1"/>
    <col min="8" max="8" width="13.140625" style="1" customWidth="1"/>
    <col min="9" max="10" width="10.42578125" style="2" customWidth="1"/>
    <col min="11" max="16384" width="9.140625" style="2"/>
  </cols>
  <sheetData>
    <row r="1" spans="1:8" ht="5.25" customHeight="1" thickBot="1" x14ac:dyDescent="0.35"/>
    <row r="2" spans="1:8" ht="19.899999999999999" customHeight="1" thickBot="1" x14ac:dyDescent="0.35">
      <c r="A2" s="845" t="s">
        <v>39</v>
      </c>
      <c r="B2" s="846"/>
      <c r="C2" s="847"/>
      <c r="D2" s="34"/>
      <c r="E2" s="34"/>
      <c r="F2" s="55"/>
      <c r="G2" s="55"/>
      <c r="H2" s="56"/>
    </row>
    <row r="3" spans="1:8" ht="27" customHeight="1" x14ac:dyDescent="0.3">
      <c r="A3" s="19"/>
    </row>
    <row r="4" spans="1:8" ht="19.5" customHeight="1" x14ac:dyDescent="0.3">
      <c r="A4" s="5"/>
      <c r="D4" s="58"/>
    </row>
    <row r="5" spans="1:8" ht="5.25" customHeight="1" x14ac:dyDescent="0.3">
      <c r="A5" s="59"/>
      <c r="B5" s="60"/>
      <c r="C5" s="61"/>
      <c r="D5" s="58"/>
      <c r="E5" s="59"/>
      <c r="F5" s="60"/>
      <c r="G5" s="60"/>
      <c r="H5" s="61"/>
    </row>
    <row r="6" spans="1:8" ht="14.25" customHeight="1" x14ac:dyDescent="0.3">
      <c r="A6" s="74" t="s">
        <v>34</v>
      </c>
      <c r="B6" s="58">
        <f>'Index and Structure'!D3</f>
        <v>0</v>
      </c>
      <c r="C6" s="68"/>
      <c r="D6" s="20"/>
      <c r="E6" s="80" t="s">
        <v>30</v>
      </c>
      <c r="F6" s="75">
        <f>'Index and Structure'!D7</f>
        <v>0</v>
      </c>
      <c r="G6" s="58"/>
      <c r="H6" s="66"/>
    </row>
    <row r="7" spans="1:8" ht="14.25" customHeight="1" x14ac:dyDescent="0.3">
      <c r="A7" s="74" t="s">
        <v>40</v>
      </c>
      <c r="B7" s="58" t="str">
        <f>'Index and Structure'!A28</f>
        <v>Prepayments</v>
      </c>
      <c r="C7" s="68"/>
      <c r="D7" s="20"/>
      <c r="E7" s="81" t="s">
        <v>35</v>
      </c>
      <c r="F7" s="58">
        <f>'Index and Structure'!D8</f>
        <v>0</v>
      </c>
      <c r="G7" s="76" t="s">
        <v>36</v>
      </c>
      <c r="H7" s="62">
        <f ca="1">TODAY()</f>
        <v>44805</v>
      </c>
    </row>
    <row r="8" spans="1:8" ht="14.25" customHeight="1" x14ac:dyDescent="0.3">
      <c r="A8" s="77" t="s">
        <v>41</v>
      </c>
      <c r="B8" s="64">
        <f>'Index and Structure'!D6</f>
        <v>44377</v>
      </c>
      <c r="C8" s="69"/>
      <c r="D8" s="21"/>
      <c r="E8" s="82" t="s">
        <v>37</v>
      </c>
      <c r="F8" s="65">
        <f>'Index and Structure'!D9</f>
        <v>0</v>
      </c>
      <c r="G8" s="78" t="s">
        <v>36</v>
      </c>
      <c r="H8" s="79"/>
    </row>
    <row r="9" spans="1:8" ht="9.75" customHeight="1" x14ac:dyDescent="0.3">
      <c r="D9" s="58"/>
    </row>
    <row r="10" spans="1:8" ht="30" customHeight="1" x14ac:dyDescent="0.3">
      <c r="A10" s="85"/>
      <c r="B10" s="86"/>
      <c r="C10" s="86"/>
      <c r="D10" s="86"/>
      <c r="E10" s="86"/>
      <c r="F10" s="88">
        <f>'Index and Structure'!F6</f>
        <v>2021</v>
      </c>
      <c r="G10" s="88">
        <v>2008</v>
      </c>
      <c r="H10" s="87"/>
    </row>
    <row r="11" spans="1:8" s="22" customFormat="1" ht="13.5" customHeight="1" x14ac:dyDescent="0.2">
      <c r="A11" s="111"/>
      <c r="B11" s="112"/>
      <c r="C11" s="112"/>
      <c r="D11" s="112"/>
      <c r="E11" s="113"/>
      <c r="F11" s="112"/>
      <c r="G11" s="114"/>
      <c r="H11" s="51"/>
    </row>
    <row r="12" spans="1:8" s="22" customFormat="1" ht="13.5" customHeight="1" thickBot="1" x14ac:dyDescent="0.25">
      <c r="A12" s="23" t="s">
        <v>38</v>
      </c>
      <c r="B12" s="23" t="str">
        <f>B7</f>
        <v>Prepayments</v>
      </c>
      <c r="C12" s="24"/>
      <c r="D12" s="24"/>
      <c r="E12" s="24"/>
      <c r="F12" s="210">
        <f>F25</f>
        <v>0</v>
      </c>
      <c r="G12" s="210">
        <f>G25</f>
        <v>0</v>
      </c>
      <c r="H12" s="89"/>
    </row>
    <row r="13" spans="1:8" s="22" customFormat="1" ht="13.5" customHeight="1" thickTop="1" x14ac:dyDescent="0.2">
      <c r="A13" s="41"/>
      <c r="B13" s="23"/>
      <c r="C13" s="24"/>
      <c r="D13" s="24"/>
      <c r="E13" s="24"/>
      <c r="F13" s="101"/>
      <c r="G13" s="97"/>
      <c r="H13" s="89"/>
    </row>
    <row r="14" spans="1:8" s="22" customFormat="1" ht="13.5" customHeight="1" x14ac:dyDescent="0.2">
      <c r="A14" s="41"/>
      <c r="B14" s="23"/>
      <c r="C14" s="26"/>
      <c r="D14" s="27"/>
      <c r="E14" s="24"/>
      <c r="F14" s="97"/>
      <c r="G14" s="97"/>
      <c r="H14" s="49"/>
    </row>
    <row r="15" spans="1:8" s="22" customFormat="1" ht="13.5" customHeight="1" x14ac:dyDescent="0.2">
      <c r="A15" s="41"/>
      <c r="C15" s="23"/>
      <c r="D15" s="27"/>
      <c r="E15" s="27"/>
      <c r="F15" s="97"/>
      <c r="G15" s="97"/>
      <c r="H15" s="49"/>
    </row>
    <row r="16" spans="1:8" s="22" customFormat="1" ht="13.5" customHeight="1" x14ac:dyDescent="0.2">
      <c r="A16" s="41"/>
      <c r="B16" s="26"/>
      <c r="C16" s="24"/>
      <c r="D16" s="27"/>
      <c r="E16" s="25"/>
      <c r="F16" s="97"/>
      <c r="G16" s="97"/>
      <c r="H16" s="49"/>
    </row>
    <row r="17" spans="1:8" s="22" customFormat="1" ht="13.5" customHeight="1" x14ac:dyDescent="0.2">
      <c r="A17" s="41"/>
      <c r="B17" s="23" t="s">
        <v>17</v>
      </c>
      <c r="C17" s="23"/>
      <c r="D17" s="28"/>
      <c r="E17" s="24"/>
      <c r="F17" s="200">
        <v>0</v>
      </c>
      <c r="G17" s="200">
        <v>0</v>
      </c>
      <c r="H17" s="49"/>
    </row>
    <row r="18" spans="1:8" s="22" customFormat="1" ht="13.5" customHeight="1" x14ac:dyDescent="0.2">
      <c r="A18" s="41"/>
      <c r="B18" s="29"/>
      <c r="C18" s="26"/>
      <c r="D18" s="28"/>
      <c r="E18" s="24"/>
      <c r="F18" s="97"/>
      <c r="G18" s="98"/>
      <c r="H18" s="49"/>
    </row>
    <row r="19" spans="1:8" s="22" customFormat="1" ht="13.5" customHeight="1" x14ac:dyDescent="0.2">
      <c r="A19" s="90" t="s">
        <v>55</v>
      </c>
      <c r="B19" s="23" t="s">
        <v>66</v>
      </c>
      <c r="C19" s="26"/>
      <c r="D19" s="26"/>
      <c r="E19" s="26"/>
      <c r="F19" s="252">
        <f>G42</f>
        <v>0</v>
      </c>
      <c r="G19" s="253">
        <v>0</v>
      </c>
      <c r="H19" s="49"/>
    </row>
    <row r="20" spans="1:8" s="22" customFormat="1" ht="13.5" customHeight="1" x14ac:dyDescent="0.2">
      <c r="A20" s="90"/>
      <c r="B20" s="183"/>
      <c r="C20" s="184"/>
      <c r="D20" s="185"/>
      <c r="E20" s="183"/>
      <c r="F20" s="97"/>
      <c r="G20" s="97"/>
      <c r="H20" s="49"/>
    </row>
    <row r="21" spans="1:8" s="22" customFormat="1" ht="13.5" customHeight="1" x14ac:dyDescent="0.2">
      <c r="A21" s="90"/>
      <c r="B21" s="183"/>
      <c r="C21" s="184"/>
      <c r="D21" s="185"/>
      <c r="E21" s="208"/>
      <c r="F21" s="97"/>
      <c r="G21" s="97"/>
      <c r="H21" s="49"/>
    </row>
    <row r="22" spans="1:8" s="22" customFormat="1" ht="13.5" customHeight="1" x14ac:dyDescent="0.2">
      <c r="A22" s="90" t="s">
        <v>48</v>
      </c>
      <c r="B22" s="183"/>
      <c r="C22" s="184"/>
      <c r="D22" s="185"/>
      <c r="E22" s="208"/>
      <c r="F22" s="200"/>
      <c r="G22" s="200"/>
      <c r="H22" s="49"/>
    </row>
    <row r="23" spans="1:8" s="22" customFormat="1" ht="13.5" customHeight="1" x14ac:dyDescent="0.2">
      <c r="A23" s="90"/>
      <c r="B23" s="183"/>
      <c r="C23" s="184"/>
      <c r="D23" s="185"/>
      <c r="E23" s="208"/>
      <c r="F23" s="97"/>
      <c r="G23" s="97"/>
      <c r="H23" s="49"/>
    </row>
    <row r="24" spans="1:8" s="22" customFormat="1" ht="12.75" customHeight="1" x14ac:dyDescent="0.2">
      <c r="A24" s="41"/>
      <c r="B24" s="184"/>
      <c r="C24" s="183"/>
      <c r="D24" s="183"/>
      <c r="E24" s="183"/>
      <c r="F24" s="100"/>
      <c r="G24" s="98"/>
      <c r="H24" s="49"/>
    </row>
    <row r="25" spans="1:8" s="22" customFormat="1" ht="13.5" customHeight="1" thickBot="1" x14ac:dyDescent="0.25">
      <c r="A25" s="41"/>
      <c r="B25" s="23" t="s">
        <v>2</v>
      </c>
      <c r="C25" s="23"/>
      <c r="D25" s="24"/>
      <c r="E25" s="24"/>
      <c r="F25" s="202">
        <f>SUM(F17:F24)</f>
        <v>0</v>
      </c>
      <c r="G25" s="202">
        <f>SUM(G17:G24)</f>
        <v>0</v>
      </c>
      <c r="H25" s="49"/>
    </row>
    <row r="26" spans="1:8" s="22" customFormat="1" ht="13.5" customHeight="1" thickTop="1" x14ac:dyDescent="0.2">
      <c r="A26" s="41"/>
      <c r="B26" s="24"/>
      <c r="C26" s="23"/>
      <c r="D26" s="24"/>
      <c r="E26" s="24"/>
      <c r="F26" s="28"/>
      <c r="G26" s="24"/>
      <c r="H26" s="49"/>
    </row>
    <row r="27" spans="1:8" s="22" customFormat="1" ht="13.5" customHeight="1" x14ac:dyDescent="0.2">
      <c r="A27" s="41"/>
      <c r="B27" s="24"/>
      <c r="C27" s="23"/>
      <c r="D27" s="24"/>
      <c r="E27" s="24"/>
      <c r="F27" s="28"/>
      <c r="G27" s="24"/>
      <c r="H27" s="49"/>
    </row>
    <row r="28" spans="1:8" s="22" customFormat="1" ht="13.5" customHeight="1" x14ac:dyDescent="0.2">
      <c r="A28" s="41"/>
      <c r="B28" s="24"/>
      <c r="C28" s="23"/>
      <c r="D28" s="24"/>
      <c r="E28" s="24"/>
      <c r="F28" s="28"/>
      <c r="G28" s="24"/>
      <c r="H28" s="49"/>
    </row>
    <row r="29" spans="1:8" s="22" customFormat="1" ht="13.5" customHeight="1" x14ac:dyDescent="0.2">
      <c r="A29" s="126"/>
      <c r="B29" s="31"/>
      <c r="C29" s="37"/>
      <c r="D29" s="31"/>
      <c r="E29" s="31"/>
      <c r="F29" s="38"/>
      <c r="G29" s="31"/>
      <c r="H29" s="171"/>
    </row>
    <row r="30" spans="1:8" s="22" customFormat="1" ht="13.5" customHeight="1" x14ac:dyDescent="0.2">
      <c r="A30" s="223" t="s">
        <v>64</v>
      </c>
      <c r="B30" s="224"/>
      <c r="C30" s="225"/>
      <c r="D30" s="224"/>
      <c r="E30" s="224"/>
      <c r="F30" s="226"/>
      <c r="G30" s="224"/>
      <c r="H30" s="227"/>
    </row>
    <row r="31" spans="1:8" s="22" customFormat="1" ht="13.5" customHeight="1" x14ac:dyDescent="0.2">
      <c r="A31" s="211"/>
      <c r="B31" s="212"/>
      <c r="C31" s="213"/>
      <c r="D31" s="213"/>
      <c r="E31" s="214"/>
      <c r="F31" s="215" t="s">
        <v>25</v>
      </c>
      <c r="G31" s="216"/>
      <c r="H31" s="217"/>
    </row>
    <row r="32" spans="1:8" s="22" customFormat="1" ht="13.5" customHeight="1" x14ac:dyDescent="0.2">
      <c r="A32" s="218" t="s">
        <v>58</v>
      </c>
      <c r="B32" s="219" t="s">
        <v>25</v>
      </c>
      <c r="C32" s="219" t="s">
        <v>59</v>
      </c>
      <c r="D32" s="219" t="s">
        <v>60</v>
      </c>
      <c r="E32" s="220" t="s">
        <v>65</v>
      </c>
      <c r="F32" s="221" t="s">
        <v>61</v>
      </c>
      <c r="G32" s="221" t="s">
        <v>62</v>
      </c>
      <c r="H32" s="222" t="s">
        <v>46</v>
      </c>
    </row>
    <row r="33" spans="1:8" s="22" customFormat="1" ht="13.5" customHeight="1" x14ac:dyDescent="0.2">
      <c r="A33" s="151" t="s">
        <v>63</v>
      </c>
      <c r="B33" s="240">
        <v>0</v>
      </c>
      <c r="C33" s="236"/>
      <c r="D33" s="236">
        <v>40359</v>
      </c>
      <c r="E33" s="230">
        <f>D33-C33</f>
        <v>40359</v>
      </c>
      <c r="F33" s="233">
        <f>B33/365*E33</f>
        <v>0</v>
      </c>
      <c r="G33" s="233">
        <f>B33-F33</f>
        <v>0</v>
      </c>
      <c r="H33" s="46"/>
    </row>
    <row r="34" spans="1:8" s="22" customFormat="1" ht="13.5" customHeight="1" x14ac:dyDescent="0.2">
      <c r="A34" s="152" t="s">
        <v>63</v>
      </c>
      <c r="B34" s="241">
        <v>0</v>
      </c>
      <c r="C34" s="237"/>
      <c r="D34" s="237">
        <v>40359</v>
      </c>
      <c r="E34" s="231">
        <f t="shared" ref="E34:E40" si="0">D34-C34</f>
        <v>40359</v>
      </c>
      <c r="F34" s="234">
        <f>B34/365*E34</f>
        <v>0</v>
      </c>
      <c r="G34" s="234">
        <f>B34-F34</f>
        <v>0</v>
      </c>
      <c r="H34" s="47"/>
    </row>
    <row r="35" spans="1:8" s="22" customFormat="1" ht="13.5" customHeight="1" x14ac:dyDescent="0.2">
      <c r="A35" s="47"/>
      <c r="B35" s="242">
        <v>0</v>
      </c>
      <c r="C35" s="243"/>
      <c r="D35" s="238"/>
      <c r="E35" s="231">
        <f t="shared" si="0"/>
        <v>0</v>
      </c>
      <c r="F35" s="235"/>
      <c r="G35" s="234"/>
      <c r="H35" s="47"/>
    </row>
    <row r="36" spans="1:8" s="22" customFormat="1" ht="13.5" customHeight="1" x14ac:dyDescent="0.2">
      <c r="A36" s="47"/>
      <c r="B36" s="242"/>
      <c r="C36" s="243"/>
      <c r="D36" s="238"/>
      <c r="E36" s="231">
        <f t="shared" si="0"/>
        <v>0</v>
      </c>
      <c r="F36" s="235"/>
      <c r="G36" s="234"/>
      <c r="H36" s="47"/>
    </row>
    <row r="37" spans="1:8" s="22" customFormat="1" ht="13.5" customHeight="1" x14ac:dyDescent="0.2">
      <c r="A37" s="47"/>
      <c r="B37" s="242"/>
      <c r="C37" s="244"/>
      <c r="D37" s="238"/>
      <c r="E37" s="231">
        <f t="shared" si="0"/>
        <v>0</v>
      </c>
      <c r="F37" s="235"/>
      <c r="G37" s="234"/>
      <c r="H37" s="47"/>
    </row>
    <row r="38" spans="1:8" s="22" customFormat="1" ht="13.5" customHeight="1" x14ac:dyDescent="0.2">
      <c r="A38" s="47"/>
      <c r="B38" s="242"/>
      <c r="C38" s="244"/>
      <c r="D38" s="238"/>
      <c r="E38" s="231">
        <f t="shared" si="0"/>
        <v>0</v>
      </c>
      <c r="F38" s="235"/>
      <c r="G38" s="234"/>
      <c r="H38" s="47"/>
    </row>
    <row r="39" spans="1:8" s="22" customFormat="1" ht="13.5" customHeight="1" x14ac:dyDescent="0.2">
      <c r="A39" s="47"/>
      <c r="B39" s="242"/>
      <c r="C39" s="244"/>
      <c r="D39" s="238"/>
      <c r="E39" s="231">
        <f t="shared" si="0"/>
        <v>0</v>
      </c>
      <c r="F39" s="235"/>
      <c r="G39" s="234"/>
      <c r="H39" s="47"/>
    </row>
    <row r="40" spans="1:8" s="22" customFormat="1" ht="13.5" customHeight="1" x14ac:dyDescent="0.2">
      <c r="A40" s="47"/>
      <c r="B40" s="239"/>
      <c r="C40" s="245"/>
      <c r="D40" s="238"/>
      <c r="E40" s="231">
        <f t="shared" si="0"/>
        <v>0</v>
      </c>
      <c r="F40" s="231"/>
      <c r="G40" s="234"/>
      <c r="H40" s="47"/>
    </row>
    <row r="41" spans="1:8" s="22" customFormat="1" ht="13.5" customHeight="1" x14ac:dyDescent="0.2">
      <c r="A41" s="47"/>
      <c r="B41" s="249"/>
      <c r="C41" s="250"/>
      <c r="D41" s="249"/>
      <c r="E41" s="251"/>
      <c r="F41" s="231"/>
      <c r="G41" s="232"/>
      <c r="H41" s="47"/>
    </row>
    <row r="42" spans="1:8" s="22" customFormat="1" ht="13.5" customHeight="1" x14ac:dyDescent="0.2">
      <c r="A42" s="48"/>
      <c r="B42" s="246">
        <f>SUM(B33:B41)</f>
        <v>0</v>
      </c>
      <c r="C42" s="247"/>
      <c r="D42" s="248"/>
      <c r="E42" s="248"/>
      <c r="F42" s="229">
        <f>SUM(F33:F41)</f>
        <v>0</v>
      </c>
      <c r="G42" s="229">
        <f>SUM(G33:G41)</f>
        <v>0</v>
      </c>
      <c r="H42" s="48"/>
    </row>
    <row r="43" spans="1:8" s="22" customFormat="1" ht="13.5" customHeight="1" x14ac:dyDescent="0.2">
      <c r="A43" s="228"/>
      <c r="B43" s="40"/>
      <c r="C43" s="125"/>
      <c r="D43" s="84"/>
      <c r="E43" s="84"/>
      <c r="F43" s="84"/>
      <c r="G43" s="84"/>
      <c r="H43" s="89"/>
    </row>
    <row r="44" spans="1:8" s="22" customFormat="1" ht="13.5" customHeight="1" x14ac:dyDescent="0.2">
      <c r="A44" s="115"/>
      <c r="B44" s="37"/>
      <c r="C44" s="37"/>
      <c r="D44" s="31"/>
      <c r="E44" s="31"/>
      <c r="F44" s="31"/>
      <c r="G44" s="31"/>
      <c r="H44" s="42"/>
    </row>
    <row r="45" spans="1:8" s="22" customFormat="1" ht="13.5" customHeight="1" x14ac:dyDescent="0.2">
      <c r="A45" s="115"/>
      <c r="B45" s="37"/>
      <c r="C45" s="37"/>
      <c r="D45" s="31"/>
      <c r="E45" s="31"/>
      <c r="F45" s="31"/>
      <c r="G45" s="31"/>
      <c r="H45" s="42"/>
    </row>
    <row r="46" spans="1:8" s="22" customFormat="1" ht="13.5" customHeight="1" x14ac:dyDescent="0.2">
      <c r="A46" s="115"/>
      <c r="B46" s="37"/>
      <c r="C46" s="37"/>
      <c r="D46" s="31"/>
      <c r="E46" s="31"/>
      <c r="F46" s="31"/>
      <c r="G46" s="31"/>
      <c r="H46" s="42"/>
    </row>
    <row r="47" spans="1:8" s="22" customFormat="1" ht="13.5" customHeight="1" x14ac:dyDescent="0.2">
      <c r="A47" s="115"/>
      <c r="B47" s="37"/>
      <c r="C47" s="37"/>
      <c r="D47" s="31"/>
      <c r="E47" s="31"/>
      <c r="F47" s="31"/>
      <c r="G47" s="31"/>
      <c r="H47" s="42"/>
    </row>
    <row r="48" spans="1:8" s="22" customFormat="1" ht="13.5" customHeight="1" x14ac:dyDescent="0.2">
      <c r="A48" s="115"/>
      <c r="B48" s="37"/>
      <c r="C48" s="37"/>
      <c r="D48" s="31"/>
      <c r="E48" s="31"/>
      <c r="F48" s="31"/>
      <c r="G48" s="31"/>
      <c r="H48" s="42"/>
    </row>
    <row r="49" spans="1:8" s="22" customFormat="1" ht="13.5" customHeight="1" x14ac:dyDescent="0.2">
      <c r="A49" s="115"/>
      <c r="B49" s="37"/>
      <c r="C49" s="37"/>
      <c r="D49" s="31"/>
      <c r="E49" s="31"/>
      <c r="F49" s="31"/>
      <c r="G49" s="31"/>
      <c r="H49" s="42"/>
    </row>
    <row r="50" spans="1:8" s="22" customFormat="1" ht="13.5" customHeight="1" x14ac:dyDescent="0.2">
      <c r="A50" s="115"/>
      <c r="B50" s="37"/>
      <c r="C50" s="37"/>
      <c r="D50" s="31"/>
      <c r="E50" s="31"/>
      <c r="F50" s="31"/>
      <c r="G50" s="31"/>
      <c r="H50" s="42"/>
    </row>
    <row r="51" spans="1:8" s="22" customFormat="1" ht="13.5" customHeight="1" x14ac:dyDescent="0.2">
      <c r="A51" s="115"/>
      <c r="B51" s="37"/>
      <c r="C51" s="37"/>
      <c r="D51" s="31"/>
      <c r="E51" s="31"/>
      <c r="F51" s="31"/>
      <c r="G51" s="31"/>
      <c r="H51" s="42"/>
    </row>
    <row r="52" spans="1:8" s="22" customFormat="1" ht="13.5" customHeight="1" x14ac:dyDescent="0.2">
      <c r="A52" s="115"/>
      <c r="B52" s="37"/>
      <c r="C52" s="37"/>
      <c r="D52" s="31"/>
      <c r="E52" s="31"/>
      <c r="F52" s="31"/>
      <c r="G52" s="31"/>
      <c r="H52" s="42"/>
    </row>
    <row r="53" spans="1:8" s="22" customFormat="1" ht="14.25" customHeight="1" x14ac:dyDescent="0.2">
      <c r="A53" s="115"/>
      <c r="B53" s="102" t="s">
        <v>67</v>
      </c>
      <c r="C53" s="103"/>
      <c r="D53" s="103"/>
      <c r="E53" s="103"/>
      <c r="F53" s="103"/>
      <c r="G53" s="104"/>
      <c r="H53" s="42"/>
    </row>
    <row r="54" spans="1:8" s="22" customFormat="1" ht="13.5" customHeight="1" x14ac:dyDescent="0.2">
      <c r="A54" s="115"/>
      <c r="B54" s="105" t="s">
        <v>68</v>
      </c>
      <c r="C54" s="106"/>
      <c r="D54" s="106"/>
      <c r="E54" s="106"/>
      <c r="F54" s="106"/>
      <c r="G54" s="107"/>
      <c r="H54" s="42"/>
    </row>
    <row r="55" spans="1:8" s="22" customFormat="1" ht="13.5" customHeight="1" x14ac:dyDescent="0.2">
      <c r="A55" s="115"/>
      <c r="B55" s="105" t="s">
        <v>69</v>
      </c>
      <c r="C55" s="106"/>
      <c r="D55" s="106"/>
      <c r="E55" s="106"/>
      <c r="F55" s="106"/>
      <c r="G55" s="107"/>
      <c r="H55" s="42"/>
    </row>
    <row r="56" spans="1:8" s="22" customFormat="1" ht="13.5" customHeight="1" x14ac:dyDescent="0.2">
      <c r="A56" s="115"/>
      <c r="B56" s="105" t="s">
        <v>70</v>
      </c>
      <c r="C56" s="106"/>
      <c r="D56" s="106"/>
      <c r="E56" s="106"/>
      <c r="F56" s="106"/>
      <c r="G56" s="107"/>
      <c r="H56" s="42"/>
    </row>
    <row r="57" spans="1:8" s="22" customFormat="1" ht="13.5" customHeight="1" x14ac:dyDescent="0.2">
      <c r="A57" s="115"/>
      <c r="B57" s="105" t="s">
        <v>71</v>
      </c>
      <c r="C57" s="106"/>
      <c r="D57" s="106"/>
      <c r="E57" s="106"/>
      <c r="F57" s="106"/>
      <c r="G57" s="107"/>
      <c r="H57" s="42"/>
    </row>
    <row r="58" spans="1:8" s="22" customFormat="1" ht="13.5" customHeight="1" x14ac:dyDescent="0.2">
      <c r="A58" s="115"/>
      <c r="B58" s="105" t="s">
        <v>72</v>
      </c>
      <c r="C58" s="106"/>
      <c r="D58" s="106"/>
      <c r="E58" s="106"/>
      <c r="F58" s="106"/>
      <c r="G58" s="107"/>
      <c r="H58" s="42"/>
    </row>
    <row r="59" spans="1:8" s="22" customFormat="1" ht="13.5" customHeight="1" x14ac:dyDescent="0.2">
      <c r="A59" s="92"/>
      <c r="B59" s="108" t="s">
        <v>73</v>
      </c>
      <c r="C59" s="109"/>
      <c r="D59" s="109"/>
      <c r="E59" s="109"/>
      <c r="F59" s="109"/>
      <c r="G59" s="110"/>
      <c r="H59" s="49"/>
    </row>
    <row r="60" spans="1:8" s="22" customFormat="1" ht="13.5" customHeight="1" x14ac:dyDescent="0.2">
      <c r="A60" s="43"/>
      <c r="B60" s="175"/>
      <c r="C60" s="175"/>
      <c r="D60" s="175"/>
      <c r="E60" s="175"/>
      <c r="F60" s="175"/>
      <c r="G60" s="175"/>
      <c r="H60" s="45"/>
    </row>
    <row r="61" spans="1:8" x14ac:dyDescent="0.3">
      <c r="B61" s="2"/>
      <c r="C61" s="2"/>
      <c r="D61" s="2"/>
      <c r="E61" s="2"/>
      <c r="F61" s="2"/>
      <c r="G61" s="2"/>
    </row>
  </sheetData>
  <mergeCells count="1">
    <mergeCell ref="A2:C2"/>
  </mergeCells>
  <hyperlinks>
    <hyperlink ref="A2" location="'Index and Structure'!A1" display="The Macro Group" xr:uid="{00000000-0004-0000-0900-000000000000}"/>
  </hyperlinks>
  <pageMargins left="0.74803149606299213" right="0.39370078740157483" top="0.55118110236220474" bottom="0.62992125984251968" header="0.51181102362204722" footer="0.47244094488188981"/>
  <pageSetup paperSize="9" scale="86" orientation="portrait" r:id="rId1"/>
  <headerFooter alignWithMargins="0">
    <oddFooter>&amp;LPrinted:&amp;T on 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3">
    <pageSetUpPr fitToPage="1"/>
  </sheetPr>
  <dimension ref="A1:Q45"/>
  <sheetViews>
    <sheetView workbookViewId="0">
      <selection activeCell="T32" sqref="T32"/>
    </sheetView>
  </sheetViews>
  <sheetFormatPr defaultRowHeight="12.75" x14ac:dyDescent="0.2"/>
  <cols>
    <col min="1" max="1" width="28.140625" style="712" customWidth="1"/>
    <col min="2" max="2" width="10.42578125" style="712" customWidth="1"/>
    <col min="3" max="6" width="9.140625" style="712" customWidth="1"/>
    <col min="7" max="7" width="4.5703125" style="712" customWidth="1"/>
    <col min="8" max="8" width="10.28515625" style="712" customWidth="1"/>
    <col min="9" max="9" width="9.140625" style="712"/>
    <col min="10" max="11" width="9.140625" style="712" customWidth="1"/>
    <col min="12" max="12" width="10.5703125" style="712" customWidth="1"/>
    <col min="13" max="16" width="9.140625" style="712" customWidth="1"/>
    <col min="17" max="16384" width="9.140625" style="712"/>
  </cols>
  <sheetData>
    <row r="1" spans="1:17" ht="19.5" x14ac:dyDescent="0.25">
      <c r="A1" s="881" t="s">
        <v>39</v>
      </c>
      <c r="B1" s="882"/>
      <c r="C1" s="714"/>
      <c r="D1" s="714"/>
      <c r="E1" s="715"/>
    </row>
    <row r="2" spans="1:17" ht="19.5" x14ac:dyDescent="0.25">
      <c r="A2" s="716"/>
      <c r="B2" s="716"/>
      <c r="C2" s="714"/>
      <c r="D2" s="714"/>
      <c r="E2" s="715"/>
    </row>
    <row r="3" spans="1:17" ht="19.5" x14ac:dyDescent="0.25">
      <c r="A3" s="716"/>
      <c r="B3" s="883" t="s">
        <v>363</v>
      </c>
      <c r="C3" s="884"/>
      <c r="D3" s="884"/>
      <c r="E3" s="884"/>
      <c r="F3" s="885"/>
      <c r="H3" s="883" t="s">
        <v>364</v>
      </c>
      <c r="I3" s="884"/>
      <c r="J3" s="884"/>
      <c r="K3" s="884"/>
      <c r="L3" s="884"/>
      <c r="M3" s="884"/>
      <c r="N3" s="884"/>
      <c r="O3" s="884"/>
      <c r="P3" s="884"/>
      <c r="Q3" s="885"/>
    </row>
    <row r="4" spans="1:17" ht="51" x14ac:dyDescent="0.2">
      <c r="A4" s="717" t="s">
        <v>365</v>
      </c>
      <c r="B4" s="718" t="s">
        <v>23</v>
      </c>
      <c r="C4" s="719" t="s">
        <v>366</v>
      </c>
      <c r="D4" s="720" t="s">
        <v>367</v>
      </c>
      <c r="E4" s="721" t="s">
        <v>368</v>
      </c>
      <c r="F4" s="721" t="s">
        <v>369</v>
      </c>
      <c r="G4" s="722"/>
      <c r="H4" s="722" t="s">
        <v>370</v>
      </c>
      <c r="I4" s="723" t="s">
        <v>371</v>
      </c>
      <c r="J4" s="720" t="s">
        <v>372</v>
      </c>
      <c r="K4" s="720" t="s">
        <v>373</v>
      </c>
      <c r="L4" s="720" t="s">
        <v>374</v>
      </c>
      <c r="M4" s="720" t="s">
        <v>375</v>
      </c>
      <c r="N4" s="720" t="s">
        <v>376</v>
      </c>
      <c r="O4" s="720" t="s">
        <v>377</v>
      </c>
      <c r="P4" s="720" t="s">
        <v>378</v>
      </c>
      <c r="Q4" s="724" t="s">
        <v>379</v>
      </c>
    </row>
    <row r="5" spans="1:17" x14ac:dyDescent="0.2">
      <c r="A5" s="725" t="s">
        <v>380</v>
      </c>
      <c r="B5" s="726"/>
      <c r="C5" s="727"/>
      <c r="D5" s="727"/>
      <c r="E5" s="727"/>
      <c r="F5" s="727"/>
      <c r="G5" s="727"/>
      <c r="H5" s="727"/>
      <c r="I5" s="727"/>
      <c r="J5" s="727"/>
      <c r="K5" s="727"/>
      <c r="L5" s="727"/>
      <c r="M5" s="727"/>
      <c r="N5" s="727"/>
      <c r="O5" s="727"/>
      <c r="P5" s="727"/>
      <c r="Q5" s="728"/>
    </row>
    <row r="6" spans="1:17" x14ac:dyDescent="0.2">
      <c r="A6" s="729" t="s">
        <v>381</v>
      </c>
      <c r="B6" s="730"/>
      <c r="C6" s="731"/>
      <c r="D6" s="732"/>
      <c r="E6" s="733"/>
      <c r="F6" s="734">
        <f>SUM(D6:E6)</f>
        <v>0</v>
      </c>
      <c r="G6" s="735"/>
      <c r="H6" s="736"/>
      <c r="I6" s="737"/>
      <c r="J6" s="738"/>
      <c r="K6" s="739"/>
      <c r="L6" s="739"/>
      <c r="M6" s="739"/>
      <c r="N6" s="740">
        <f>K6-L6-M6</f>
        <v>0</v>
      </c>
      <c r="O6" s="740">
        <f>IF(N6&gt;0,IF(I6="Y",0,N6),0)</f>
        <v>0</v>
      </c>
      <c r="P6" s="740">
        <f>IF(N6&gt;0,IF(I6="Y",N6),0)</f>
        <v>0</v>
      </c>
      <c r="Q6" s="741">
        <f>IF(N6&lt;0,N6,0)</f>
        <v>0</v>
      </c>
    </row>
    <row r="7" spans="1:17" x14ac:dyDescent="0.2">
      <c r="A7" s="729"/>
      <c r="B7" s="730"/>
      <c r="C7" s="731"/>
      <c r="D7" s="732"/>
      <c r="E7" s="733"/>
      <c r="F7" s="734">
        <f>SUM(D7:E7)</f>
        <v>0</v>
      </c>
      <c r="G7" s="735"/>
      <c r="H7" s="742"/>
      <c r="I7" s="737"/>
      <c r="J7" s="738"/>
      <c r="K7" s="739"/>
      <c r="L7" s="739"/>
      <c r="M7" s="739"/>
      <c r="N7" s="740">
        <f>K7-L7-M7</f>
        <v>0</v>
      </c>
      <c r="O7" s="740">
        <f>IF(N7&gt;0,IF(I7="Y",0,N7),0)</f>
        <v>0</v>
      </c>
      <c r="P7" s="740">
        <f>IF(N7&gt;0,IF(I7="Y",N7),0)</f>
        <v>0</v>
      </c>
      <c r="Q7" s="741">
        <f>IF(N7&lt;0,N7,0)</f>
        <v>0</v>
      </c>
    </row>
    <row r="8" spans="1:17" x14ac:dyDescent="0.2">
      <c r="A8" s="729"/>
      <c r="B8" s="730"/>
      <c r="C8" s="743"/>
      <c r="D8" s="743"/>
      <c r="E8" s="744"/>
      <c r="F8" s="734">
        <f>SUM(D8:E8)</f>
        <v>0</v>
      </c>
      <c r="G8" s="735"/>
      <c r="H8" s="742"/>
      <c r="I8" s="737"/>
      <c r="J8" s="738"/>
      <c r="K8" s="739"/>
      <c r="L8" s="739"/>
      <c r="M8" s="739"/>
      <c r="N8" s="740">
        <f>K8-L8-M8</f>
        <v>0</v>
      </c>
      <c r="O8" s="740">
        <f>IF(N8&gt;0,IF(I8="Y",0,N8),0)</f>
        <v>0</v>
      </c>
      <c r="P8" s="740">
        <f>IF(N8&gt;0,IF(I8="Y",N8),0)</f>
        <v>0</v>
      </c>
      <c r="Q8" s="741">
        <f>IF(N8&lt;0,N8,0)</f>
        <v>0</v>
      </c>
    </row>
    <row r="9" spans="1:17" x14ac:dyDescent="0.2">
      <c r="A9" s="745"/>
      <c r="B9" s="746"/>
      <c r="C9" s="747"/>
      <c r="D9" s="747"/>
      <c r="E9" s="748"/>
      <c r="F9" s="749">
        <f>SUM(D9:E9)</f>
        <v>0</v>
      </c>
      <c r="G9" s="735"/>
      <c r="H9" s="750"/>
      <c r="I9" s="751"/>
      <c r="J9" s="752"/>
      <c r="K9" s="753"/>
      <c r="L9" s="753"/>
      <c r="M9" s="753"/>
      <c r="N9" s="754">
        <f>K9-L9-M9</f>
        <v>0</v>
      </c>
      <c r="O9" s="754">
        <f>IF(N9&gt;0,IF(I9="Y",0,N9),0)</f>
        <v>0</v>
      </c>
      <c r="P9" s="754">
        <f>IF(N9&gt;0,IF(I9="Y",N9),0)</f>
        <v>0</v>
      </c>
      <c r="Q9" s="755">
        <f>IF(N9&lt;0,N9,0)</f>
        <v>0</v>
      </c>
    </row>
    <row r="10" spans="1:17" ht="13.5" thickBot="1" x14ac:dyDescent="0.25">
      <c r="A10" s="756"/>
      <c r="B10" s="757"/>
      <c r="C10" s="758">
        <f>SUBTOTAL(9,C6:C9)</f>
        <v>0</v>
      </c>
      <c r="D10" s="759">
        <f>SUBTOTAL(9,D6:D9)</f>
        <v>0</v>
      </c>
      <c r="E10" s="759">
        <f>SUBTOTAL(9,E6:E9)</f>
        <v>0</v>
      </c>
      <c r="F10" s="760">
        <f>SUBTOTAL(9,F6:F9)</f>
        <v>0</v>
      </c>
      <c r="G10" s="761"/>
      <c r="H10" s="757"/>
      <c r="I10" s="757"/>
      <c r="J10" s="762">
        <f t="shared" ref="J10:Q10" si="0">SUBTOTAL(9,J6:J9)</f>
        <v>0</v>
      </c>
      <c r="K10" s="763">
        <f t="shared" si="0"/>
        <v>0</v>
      </c>
      <c r="L10" s="763">
        <f t="shared" si="0"/>
        <v>0</v>
      </c>
      <c r="M10" s="763">
        <f t="shared" si="0"/>
        <v>0</v>
      </c>
      <c r="N10" s="763">
        <f t="shared" si="0"/>
        <v>0</v>
      </c>
      <c r="O10" s="763">
        <f t="shared" si="0"/>
        <v>0</v>
      </c>
      <c r="P10" s="763">
        <f t="shared" si="0"/>
        <v>0</v>
      </c>
      <c r="Q10" s="764">
        <f t="shared" si="0"/>
        <v>0</v>
      </c>
    </row>
    <row r="11" spans="1:17" ht="13.5" thickTop="1" x14ac:dyDescent="0.2">
      <c r="A11" s="765" t="s">
        <v>380</v>
      </c>
      <c r="B11" s="766"/>
      <c r="C11" s="767"/>
      <c r="D11" s="767"/>
      <c r="E11" s="767"/>
      <c r="F11" s="767"/>
      <c r="G11" s="767"/>
      <c r="H11" s="767"/>
      <c r="I11" s="767"/>
      <c r="J11" s="767"/>
      <c r="K11" s="767"/>
      <c r="L11" s="767"/>
      <c r="M11" s="767"/>
      <c r="N11" s="767"/>
      <c r="O11" s="767"/>
      <c r="P11" s="767"/>
      <c r="Q11" s="768"/>
    </row>
    <row r="12" spans="1:17" x14ac:dyDescent="0.2">
      <c r="A12" s="729" t="s">
        <v>381</v>
      </c>
      <c r="B12" s="730"/>
      <c r="C12" s="731"/>
      <c r="D12" s="732"/>
      <c r="E12" s="733"/>
      <c r="F12" s="734">
        <f>SUM(D12:E12)</f>
        <v>0</v>
      </c>
      <c r="G12" s="735"/>
      <c r="H12" s="736"/>
      <c r="I12" s="737"/>
      <c r="J12" s="738"/>
      <c r="K12" s="739"/>
      <c r="L12" s="739"/>
      <c r="M12" s="739"/>
      <c r="N12" s="740">
        <f>K12-L12-M12</f>
        <v>0</v>
      </c>
      <c r="O12" s="740">
        <f>IF(N12&gt;0,IF(I12="Y",0,N12),0)</f>
        <v>0</v>
      </c>
      <c r="P12" s="740">
        <f>IF(N12&gt;0,IF(I12="Y",N12),0)</f>
        <v>0</v>
      </c>
      <c r="Q12" s="741">
        <f>IF(N12&lt;0,N12,0)</f>
        <v>0</v>
      </c>
    </row>
    <row r="13" spans="1:17" x14ac:dyDescent="0.2">
      <c r="A13" s="729"/>
      <c r="B13" s="730"/>
      <c r="C13" s="731"/>
      <c r="D13" s="732"/>
      <c r="E13" s="733"/>
      <c r="F13" s="734">
        <f>SUM(D13:E13)</f>
        <v>0</v>
      </c>
      <c r="G13" s="735"/>
      <c r="H13" s="742"/>
      <c r="I13" s="737"/>
      <c r="J13" s="738"/>
      <c r="K13" s="739"/>
      <c r="L13" s="739"/>
      <c r="M13" s="739"/>
      <c r="N13" s="740">
        <f>K13-L13-M13</f>
        <v>0</v>
      </c>
      <c r="O13" s="740">
        <f>IF(N13&gt;0,IF(I13="Y",0,N13),0)</f>
        <v>0</v>
      </c>
      <c r="P13" s="740">
        <f>IF(N13&gt;0,IF(I13="Y",N13),0)</f>
        <v>0</v>
      </c>
      <c r="Q13" s="741">
        <f>IF(N13&lt;0,N13,0)</f>
        <v>0</v>
      </c>
    </row>
    <row r="14" spans="1:17" x14ac:dyDescent="0.2">
      <c r="A14" s="729"/>
      <c r="B14" s="730"/>
      <c r="C14" s="743"/>
      <c r="D14" s="743"/>
      <c r="E14" s="744"/>
      <c r="F14" s="734">
        <f>SUM(D14:E14)</f>
        <v>0</v>
      </c>
      <c r="G14" s="735"/>
      <c r="H14" s="742"/>
      <c r="I14" s="737"/>
      <c r="J14" s="738"/>
      <c r="K14" s="739"/>
      <c r="L14" s="739"/>
      <c r="M14" s="739"/>
      <c r="N14" s="740">
        <f>K14-L14-M14</f>
        <v>0</v>
      </c>
      <c r="O14" s="740">
        <f>IF(N14&gt;0,IF(I14="Y",0,N14),0)</f>
        <v>0</v>
      </c>
      <c r="P14" s="740">
        <f>IF(N14&gt;0,IF(I14="Y",N14),0)</f>
        <v>0</v>
      </c>
      <c r="Q14" s="741">
        <f>IF(N14&lt;0,N14,0)</f>
        <v>0</v>
      </c>
    </row>
    <row r="15" spans="1:17" x14ac:dyDescent="0.2">
      <c r="A15" s="745"/>
      <c r="B15" s="746"/>
      <c r="C15" s="747"/>
      <c r="D15" s="747"/>
      <c r="E15" s="748"/>
      <c r="F15" s="749">
        <f>SUM(D15:E15)</f>
        <v>0</v>
      </c>
      <c r="G15" s="735"/>
      <c r="H15" s="750"/>
      <c r="I15" s="751"/>
      <c r="J15" s="752"/>
      <c r="K15" s="753"/>
      <c r="L15" s="753"/>
      <c r="M15" s="753"/>
      <c r="N15" s="754">
        <f>K15-L15-M15</f>
        <v>0</v>
      </c>
      <c r="O15" s="754">
        <f>IF(N15&gt;0,IF(I15="Y",0,N15),0)</f>
        <v>0</v>
      </c>
      <c r="P15" s="754">
        <f>IF(N15&gt;0,IF(I15="Y",N15),0)</f>
        <v>0</v>
      </c>
      <c r="Q15" s="755">
        <f>IF(N15&lt;0,N15,0)</f>
        <v>0</v>
      </c>
    </row>
    <row r="16" spans="1:17" ht="13.5" thickBot="1" x14ac:dyDescent="0.25">
      <c r="A16" s="756"/>
      <c r="B16" s="757"/>
      <c r="C16" s="758">
        <f>SUBTOTAL(9,C12:C15)</f>
        <v>0</v>
      </c>
      <c r="D16" s="759">
        <f>SUBTOTAL(9,D12:D15)</f>
        <v>0</v>
      </c>
      <c r="E16" s="759">
        <f>SUBTOTAL(9,E12:E15)</f>
        <v>0</v>
      </c>
      <c r="F16" s="760">
        <f>SUBTOTAL(9,F12:F15)</f>
        <v>0</v>
      </c>
      <c r="G16" s="761"/>
      <c r="H16" s="757"/>
      <c r="I16" s="757"/>
      <c r="J16" s="762">
        <f t="shared" ref="J16:Q16" si="1">SUBTOTAL(9,J12:J15)</f>
        <v>0</v>
      </c>
      <c r="K16" s="763">
        <f t="shared" si="1"/>
        <v>0</v>
      </c>
      <c r="L16" s="763">
        <f t="shared" si="1"/>
        <v>0</v>
      </c>
      <c r="M16" s="763">
        <f t="shared" si="1"/>
        <v>0</v>
      </c>
      <c r="N16" s="763">
        <f t="shared" si="1"/>
        <v>0</v>
      </c>
      <c r="O16" s="763">
        <f t="shared" si="1"/>
        <v>0</v>
      </c>
      <c r="P16" s="763">
        <f t="shared" si="1"/>
        <v>0</v>
      </c>
      <c r="Q16" s="764">
        <f t="shared" si="1"/>
        <v>0</v>
      </c>
    </row>
    <row r="17" spans="1:17" ht="13.5" thickTop="1" x14ac:dyDescent="0.2">
      <c r="A17" s="765" t="s">
        <v>380</v>
      </c>
      <c r="B17" s="766"/>
      <c r="C17" s="767"/>
      <c r="D17" s="767"/>
      <c r="E17" s="767"/>
      <c r="F17" s="767"/>
      <c r="G17" s="767"/>
      <c r="H17" s="767"/>
      <c r="I17" s="767"/>
      <c r="J17" s="767"/>
      <c r="K17" s="767"/>
      <c r="L17" s="767"/>
      <c r="M17" s="767"/>
      <c r="N17" s="767"/>
      <c r="O17" s="767"/>
      <c r="P17" s="767"/>
      <c r="Q17" s="768"/>
    </row>
    <row r="18" spans="1:17" x14ac:dyDescent="0.2">
      <c r="A18" s="729" t="s">
        <v>381</v>
      </c>
      <c r="B18" s="730"/>
      <c r="C18" s="731"/>
      <c r="D18" s="732"/>
      <c r="E18" s="733"/>
      <c r="F18" s="734">
        <f>SUM(D18:E18)</f>
        <v>0</v>
      </c>
      <c r="G18" s="735"/>
      <c r="H18" s="736"/>
      <c r="I18" s="737"/>
      <c r="J18" s="738"/>
      <c r="K18" s="739"/>
      <c r="L18" s="739"/>
      <c r="M18" s="739"/>
      <c r="N18" s="740">
        <f>K18-L18-M18</f>
        <v>0</v>
      </c>
      <c r="O18" s="740">
        <f>IF(N18&gt;0,IF(I18="Y",0,N18),0)</f>
        <v>0</v>
      </c>
      <c r="P18" s="740">
        <f>IF(N18&gt;0,IF(I18="Y",N18),0)</f>
        <v>0</v>
      </c>
      <c r="Q18" s="741">
        <f>IF(N18&lt;0,N18,0)</f>
        <v>0</v>
      </c>
    </row>
    <row r="19" spans="1:17" x14ac:dyDescent="0.2">
      <c r="A19" s="729"/>
      <c r="B19" s="730"/>
      <c r="C19" s="731"/>
      <c r="D19" s="732"/>
      <c r="E19" s="733"/>
      <c r="F19" s="734">
        <f>SUM(D19:E19)</f>
        <v>0</v>
      </c>
      <c r="G19" s="735"/>
      <c r="H19" s="742"/>
      <c r="I19" s="737"/>
      <c r="J19" s="738"/>
      <c r="K19" s="739"/>
      <c r="L19" s="739"/>
      <c r="M19" s="739"/>
      <c r="N19" s="740">
        <f>K19-L19-M19</f>
        <v>0</v>
      </c>
      <c r="O19" s="740">
        <f>IF(N19&gt;0,IF(I19="Y",0,N19),0)</f>
        <v>0</v>
      </c>
      <c r="P19" s="740">
        <f>IF(N19&gt;0,IF(I19="Y",N19),0)</f>
        <v>0</v>
      </c>
      <c r="Q19" s="741">
        <f>IF(N19&lt;0,N19,0)</f>
        <v>0</v>
      </c>
    </row>
    <row r="20" spans="1:17" x14ac:dyDescent="0.2">
      <c r="A20" s="729"/>
      <c r="B20" s="730"/>
      <c r="C20" s="743"/>
      <c r="D20" s="743"/>
      <c r="E20" s="744"/>
      <c r="F20" s="734">
        <f>SUM(D20:E20)</f>
        <v>0</v>
      </c>
      <c r="G20" s="735"/>
      <c r="H20" s="742"/>
      <c r="I20" s="737"/>
      <c r="J20" s="738"/>
      <c r="K20" s="739"/>
      <c r="L20" s="739"/>
      <c r="M20" s="739"/>
      <c r="N20" s="740">
        <f>K20-L20-M20</f>
        <v>0</v>
      </c>
      <c r="O20" s="740">
        <f>IF(N20&gt;0,IF(I20="Y",0,N20),0)</f>
        <v>0</v>
      </c>
      <c r="P20" s="740">
        <f>IF(N20&gt;0,IF(I20="Y",N20),0)</f>
        <v>0</v>
      </c>
      <c r="Q20" s="741">
        <f>IF(N20&lt;0,N20,0)</f>
        <v>0</v>
      </c>
    </row>
    <row r="21" spans="1:17" x14ac:dyDescent="0.2">
      <c r="A21" s="745"/>
      <c r="B21" s="746"/>
      <c r="C21" s="747"/>
      <c r="D21" s="747"/>
      <c r="E21" s="748"/>
      <c r="F21" s="749">
        <f>SUM(D21:E21)</f>
        <v>0</v>
      </c>
      <c r="G21" s="735"/>
      <c r="H21" s="750"/>
      <c r="I21" s="751"/>
      <c r="J21" s="752"/>
      <c r="K21" s="753"/>
      <c r="L21" s="753"/>
      <c r="M21" s="753"/>
      <c r="N21" s="754">
        <f>K21-L21-M21</f>
        <v>0</v>
      </c>
      <c r="O21" s="754">
        <f>IF(N21&gt;0,IF(I21="Y",0,N21),0)</f>
        <v>0</v>
      </c>
      <c r="P21" s="754">
        <f>IF(N21&gt;0,IF(I21="Y",N21),0)</f>
        <v>0</v>
      </c>
      <c r="Q21" s="755">
        <f>IF(N21&lt;0,N21,0)</f>
        <v>0</v>
      </c>
    </row>
    <row r="22" spans="1:17" ht="13.5" thickBot="1" x14ac:dyDescent="0.25">
      <c r="A22" s="756"/>
      <c r="B22" s="757"/>
      <c r="C22" s="758">
        <f>SUBTOTAL(9,C18:C21)</f>
        <v>0</v>
      </c>
      <c r="D22" s="759">
        <f>SUBTOTAL(9,D18:D21)</f>
        <v>0</v>
      </c>
      <c r="E22" s="759">
        <f>SUBTOTAL(9,E18:E21)</f>
        <v>0</v>
      </c>
      <c r="F22" s="760">
        <f>SUBTOTAL(9,F18:F21)</f>
        <v>0</v>
      </c>
      <c r="G22" s="761"/>
      <c r="H22" s="757"/>
      <c r="I22" s="757"/>
      <c r="J22" s="762">
        <f t="shared" ref="J22:Q22" si="2">SUBTOTAL(9,J18:J21)</f>
        <v>0</v>
      </c>
      <c r="K22" s="763">
        <f t="shared" si="2"/>
        <v>0</v>
      </c>
      <c r="L22" s="763">
        <f t="shared" si="2"/>
        <v>0</v>
      </c>
      <c r="M22" s="763">
        <f t="shared" si="2"/>
        <v>0</v>
      </c>
      <c r="N22" s="763">
        <f t="shared" si="2"/>
        <v>0</v>
      </c>
      <c r="O22" s="763">
        <f t="shared" si="2"/>
        <v>0</v>
      </c>
      <c r="P22" s="763">
        <f t="shared" si="2"/>
        <v>0</v>
      </c>
      <c r="Q22" s="764">
        <f t="shared" si="2"/>
        <v>0</v>
      </c>
    </row>
    <row r="23" spans="1:17" ht="13.5" thickTop="1" x14ac:dyDescent="0.2">
      <c r="A23" s="765" t="s">
        <v>380</v>
      </c>
      <c r="B23" s="766"/>
      <c r="C23" s="767"/>
      <c r="D23" s="767"/>
      <c r="E23" s="767"/>
      <c r="F23" s="767"/>
      <c r="G23" s="767"/>
      <c r="H23" s="767"/>
      <c r="I23" s="767"/>
      <c r="J23" s="767"/>
      <c r="K23" s="767"/>
      <c r="L23" s="767"/>
      <c r="M23" s="767"/>
      <c r="N23" s="767"/>
      <c r="O23" s="767"/>
      <c r="P23" s="767"/>
      <c r="Q23" s="768"/>
    </row>
    <row r="24" spans="1:17" x14ac:dyDescent="0.2">
      <c r="A24" s="729" t="s">
        <v>381</v>
      </c>
      <c r="B24" s="730"/>
      <c r="C24" s="731"/>
      <c r="D24" s="732"/>
      <c r="E24" s="733"/>
      <c r="F24" s="734">
        <f>SUM(D24:E24)</f>
        <v>0</v>
      </c>
      <c r="G24" s="735"/>
      <c r="H24" s="736"/>
      <c r="I24" s="737"/>
      <c r="J24" s="738"/>
      <c r="K24" s="739"/>
      <c r="L24" s="739"/>
      <c r="M24" s="739"/>
      <c r="N24" s="740">
        <f>K24-L24-M24</f>
        <v>0</v>
      </c>
      <c r="O24" s="740">
        <f>IF(N24&gt;0,IF(I24="Y",0,N24),0)</f>
        <v>0</v>
      </c>
      <c r="P24" s="740">
        <f>IF(N24&gt;0,IF(I24="Y",N24),0)</f>
        <v>0</v>
      </c>
      <c r="Q24" s="741">
        <f>IF(N24&lt;0,N24,0)</f>
        <v>0</v>
      </c>
    </row>
    <row r="25" spans="1:17" x14ac:dyDescent="0.2">
      <c r="A25" s="729"/>
      <c r="B25" s="730"/>
      <c r="C25" s="731"/>
      <c r="D25" s="732"/>
      <c r="E25" s="733"/>
      <c r="F25" s="734">
        <f>SUM(D25:E25)</f>
        <v>0</v>
      </c>
      <c r="G25" s="735"/>
      <c r="H25" s="742"/>
      <c r="I25" s="737"/>
      <c r="J25" s="738"/>
      <c r="K25" s="739"/>
      <c r="L25" s="739"/>
      <c r="M25" s="739"/>
      <c r="N25" s="740">
        <f>K25-L25-M25</f>
        <v>0</v>
      </c>
      <c r="O25" s="740">
        <f>IF(N25&gt;0,IF(I25="Y",0,N25),0)</f>
        <v>0</v>
      </c>
      <c r="P25" s="740">
        <f>IF(N25&gt;0,IF(I25="Y",N25),0)</f>
        <v>0</v>
      </c>
      <c r="Q25" s="741">
        <f>IF(N25&lt;0,N25,0)</f>
        <v>0</v>
      </c>
    </row>
    <row r="26" spans="1:17" x14ac:dyDescent="0.2">
      <c r="A26" s="729"/>
      <c r="B26" s="730"/>
      <c r="C26" s="743"/>
      <c r="D26" s="743"/>
      <c r="E26" s="744"/>
      <c r="F26" s="734">
        <f>SUM(D26:E26)</f>
        <v>0</v>
      </c>
      <c r="G26" s="735"/>
      <c r="H26" s="742"/>
      <c r="I26" s="737"/>
      <c r="J26" s="738"/>
      <c r="K26" s="739"/>
      <c r="L26" s="739"/>
      <c r="M26" s="739"/>
      <c r="N26" s="740">
        <f>K26-L26-M26</f>
        <v>0</v>
      </c>
      <c r="O26" s="740">
        <f>IF(N26&gt;0,IF(I26="Y",0,N26),0)</f>
        <v>0</v>
      </c>
      <c r="P26" s="740">
        <f>IF(N26&gt;0,IF(I26="Y",N26),0)</f>
        <v>0</v>
      </c>
      <c r="Q26" s="741">
        <f>IF(N26&lt;0,N26,0)</f>
        <v>0</v>
      </c>
    </row>
    <row r="27" spans="1:17" x14ac:dyDescent="0.2">
      <c r="A27" s="745"/>
      <c r="B27" s="746"/>
      <c r="C27" s="747"/>
      <c r="D27" s="747"/>
      <c r="E27" s="748"/>
      <c r="F27" s="749">
        <f>SUM(D27:E27)</f>
        <v>0</v>
      </c>
      <c r="G27" s="735"/>
      <c r="H27" s="750"/>
      <c r="I27" s="751"/>
      <c r="J27" s="752"/>
      <c r="K27" s="753"/>
      <c r="L27" s="753"/>
      <c r="M27" s="753"/>
      <c r="N27" s="754">
        <f>K27-L27-M27</f>
        <v>0</v>
      </c>
      <c r="O27" s="754">
        <f>IF(N27&gt;0,IF(I27="Y",0,N27),0)</f>
        <v>0</v>
      </c>
      <c r="P27" s="754">
        <f>IF(N27&gt;0,IF(I27="Y",N27),0)</f>
        <v>0</v>
      </c>
      <c r="Q27" s="755">
        <f>IF(N27&lt;0,N27,0)</f>
        <v>0</v>
      </c>
    </row>
    <row r="28" spans="1:17" ht="13.5" thickBot="1" x14ac:dyDescent="0.25">
      <c r="A28" s="756"/>
      <c r="B28" s="757"/>
      <c r="C28" s="758">
        <f>SUBTOTAL(9,C24:C27)</f>
        <v>0</v>
      </c>
      <c r="D28" s="759">
        <f>SUBTOTAL(9,D24:D27)</f>
        <v>0</v>
      </c>
      <c r="E28" s="759">
        <f>SUBTOTAL(9,E24:E27)</f>
        <v>0</v>
      </c>
      <c r="F28" s="760">
        <f>SUBTOTAL(9,F24:F27)</f>
        <v>0</v>
      </c>
      <c r="G28" s="761"/>
      <c r="H28" s="757"/>
      <c r="I28" s="757"/>
      <c r="J28" s="762">
        <f t="shared" ref="J28:Q28" si="3">SUBTOTAL(9,J24:J27)</f>
        <v>0</v>
      </c>
      <c r="K28" s="763">
        <f t="shared" si="3"/>
        <v>0</v>
      </c>
      <c r="L28" s="763">
        <f t="shared" si="3"/>
        <v>0</v>
      </c>
      <c r="M28" s="763">
        <f t="shared" si="3"/>
        <v>0</v>
      </c>
      <c r="N28" s="763">
        <f t="shared" si="3"/>
        <v>0</v>
      </c>
      <c r="O28" s="763">
        <f t="shared" si="3"/>
        <v>0</v>
      </c>
      <c r="P28" s="763">
        <f t="shared" si="3"/>
        <v>0</v>
      </c>
      <c r="Q28" s="764">
        <f t="shared" si="3"/>
        <v>0</v>
      </c>
    </row>
    <row r="29" spans="1:17" ht="13.5" thickTop="1" x14ac:dyDescent="0.2">
      <c r="A29" s="765" t="s">
        <v>380</v>
      </c>
      <c r="B29" s="766"/>
      <c r="C29" s="767"/>
      <c r="D29" s="767"/>
      <c r="E29" s="767"/>
      <c r="F29" s="767"/>
      <c r="G29" s="767"/>
      <c r="H29" s="767"/>
      <c r="I29" s="767"/>
      <c r="J29" s="767"/>
      <c r="K29" s="767"/>
      <c r="L29" s="767"/>
      <c r="M29" s="767"/>
      <c r="N29" s="767"/>
      <c r="O29" s="767"/>
      <c r="P29" s="767"/>
      <c r="Q29" s="768"/>
    </row>
    <row r="30" spans="1:17" x14ac:dyDescent="0.2">
      <c r="A30" s="729" t="s">
        <v>381</v>
      </c>
      <c r="B30" s="730"/>
      <c r="C30" s="731"/>
      <c r="D30" s="732"/>
      <c r="E30" s="733"/>
      <c r="F30" s="734">
        <f>SUM(D30:E30)</f>
        <v>0</v>
      </c>
      <c r="G30" s="735"/>
      <c r="H30" s="736"/>
      <c r="I30" s="737"/>
      <c r="J30" s="738"/>
      <c r="K30" s="739"/>
      <c r="L30" s="739"/>
      <c r="M30" s="739"/>
      <c r="N30" s="740">
        <f>K30-L30-M30</f>
        <v>0</v>
      </c>
      <c r="O30" s="740">
        <f>IF(N30&gt;0,IF(I30="Y",0,N30),0)</f>
        <v>0</v>
      </c>
      <c r="P30" s="740">
        <f>IF(N30&gt;0,IF(I30="Y",N30),0)</f>
        <v>0</v>
      </c>
      <c r="Q30" s="741">
        <f>IF(N30&lt;0,N30,0)</f>
        <v>0</v>
      </c>
    </row>
    <row r="31" spans="1:17" x14ac:dyDescent="0.2">
      <c r="A31" s="729"/>
      <c r="B31" s="730"/>
      <c r="C31" s="731"/>
      <c r="D31" s="732"/>
      <c r="E31" s="733"/>
      <c r="F31" s="734">
        <f>SUM(D31:E31)</f>
        <v>0</v>
      </c>
      <c r="G31" s="735"/>
      <c r="H31" s="742"/>
      <c r="I31" s="737"/>
      <c r="J31" s="738"/>
      <c r="K31" s="739"/>
      <c r="L31" s="739"/>
      <c r="M31" s="739"/>
      <c r="N31" s="740">
        <f>K31-L31-M31</f>
        <v>0</v>
      </c>
      <c r="O31" s="740">
        <f>IF(N31&gt;0,IF(I31="Y",0,N31),0)</f>
        <v>0</v>
      </c>
      <c r="P31" s="740">
        <f>IF(N31&gt;0,IF(I31="Y",N31),0)</f>
        <v>0</v>
      </c>
      <c r="Q31" s="741">
        <f>IF(N31&lt;0,N31,0)</f>
        <v>0</v>
      </c>
    </row>
    <row r="32" spans="1:17" x14ac:dyDescent="0.2">
      <c r="A32" s="729"/>
      <c r="B32" s="730"/>
      <c r="C32" s="743"/>
      <c r="D32" s="743"/>
      <c r="E32" s="744"/>
      <c r="F32" s="734">
        <f>SUM(D32:E32)</f>
        <v>0</v>
      </c>
      <c r="G32" s="735"/>
      <c r="H32" s="742"/>
      <c r="I32" s="737"/>
      <c r="J32" s="738"/>
      <c r="K32" s="739"/>
      <c r="L32" s="739"/>
      <c r="M32" s="739"/>
      <c r="N32" s="740">
        <f>K32-L32-M32</f>
        <v>0</v>
      </c>
      <c r="O32" s="740">
        <f>IF(N32&gt;0,IF(I32="Y",0,N32),0)</f>
        <v>0</v>
      </c>
      <c r="P32" s="740">
        <f>IF(N32&gt;0,IF(I32="Y",N32),0)</f>
        <v>0</v>
      </c>
      <c r="Q32" s="741">
        <f>IF(N32&lt;0,N32,0)</f>
        <v>0</v>
      </c>
    </row>
    <row r="33" spans="1:17" x14ac:dyDescent="0.2">
      <c r="A33" s="745"/>
      <c r="B33" s="746"/>
      <c r="C33" s="747"/>
      <c r="D33" s="747"/>
      <c r="E33" s="748"/>
      <c r="F33" s="749">
        <f>SUM(D33:E33)</f>
        <v>0</v>
      </c>
      <c r="G33" s="735"/>
      <c r="H33" s="750"/>
      <c r="I33" s="751"/>
      <c r="J33" s="752"/>
      <c r="K33" s="753"/>
      <c r="L33" s="753"/>
      <c r="M33" s="753"/>
      <c r="N33" s="754">
        <f>K33-L33-M33</f>
        <v>0</v>
      </c>
      <c r="O33" s="754">
        <f>IF(N33&gt;0,IF(I33="Y",0,N33),0)</f>
        <v>0</v>
      </c>
      <c r="P33" s="754">
        <f>IF(N33&gt;0,IF(I33="Y",N33),0)</f>
        <v>0</v>
      </c>
      <c r="Q33" s="755">
        <f>IF(N33&lt;0,N33,0)</f>
        <v>0</v>
      </c>
    </row>
    <row r="34" spans="1:17" ht="13.5" thickBot="1" x14ac:dyDescent="0.25">
      <c r="A34" s="756"/>
      <c r="B34" s="757"/>
      <c r="C34" s="758">
        <f>SUBTOTAL(9,C30:C33)</f>
        <v>0</v>
      </c>
      <c r="D34" s="759">
        <f>SUBTOTAL(9,D30:D33)</f>
        <v>0</v>
      </c>
      <c r="E34" s="759">
        <f>SUBTOTAL(9,E30:E33)</f>
        <v>0</v>
      </c>
      <c r="F34" s="760">
        <f>SUBTOTAL(9,F30:F33)</f>
        <v>0</v>
      </c>
      <c r="G34" s="761"/>
      <c r="H34" s="757"/>
      <c r="I34" s="757"/>
      <c r="J34" s="762">
        <f t="shared" ref="J34:Q34" si="4">SUBTOTAL(9,J30:J33)</f>
        <v>0</v>
      </c>
      <c r="K34" s="763">
        <f t="shared" si="4"/>
        <v>0</v>
      </c>
      <c r="L34" s="763">
        <f t="shared" si="4"/>
        <v>0</v>
      </c>
      <c r="M34" s="763">
        <f t="shared" si="4"/>
        <v>0</v>
      </c>
      <c r="N34" s="763">
        <f t="shared" si="4"/>
        <v>0</v>
      </c>
      <c r="O34" s="763">
        <f t="shared" si="4"/>
        <v>0</v>
      </c>
      <c r="P34" s="763">
        <f t="shared" si="4"/>
        <v>0</v>
      </c>
      <c r="Q34" s="764">
        <f t="shared" si="4"/>
        <v>0</v>
      </c>
    </row>
    <row r="35" spans="1:17" ht="13.5" thickTop="1" x14ac:dyDescent="0.2">
      <c r="A35" s="765" t="s">
        <v>380</v>
      </c>
      <c r="B35" s="766"/>
      <c r="C35" s="767"/>
      <c r="D35" s="767"/>
      <c r="E35" s="767"/>
      <c r="F35" s="767"/>
      <c r="G35" s="767"/>
      <c r="H35" s="767"/>
      <c r="I35" s="767"/>
      <c r="J35" s="767"/>
      <c r="K35" s="767"/>
      <c r="L35" s="767"/>
      <c r="M35" s="767"/>
      <c r="N35" s="767"/>
      <c r="O35" s="767"/>
      <c r="P35" s="767"/>
      <c r="Q35" s="768"/>
    </row>
    <row r="36" spans="1:17" x14ac:dyDescent="0.2">
      <c r="A36" s="729" t="s">
        <v>381</v>
      </c>
      <c r="B36" s="730"/>
      <c r="C36" s="731"/>
      <c r="D36" s="732"/>
      <c r="E36" s="733"/>
      <c r="F36" s="734">
        <f>SUM(D36:E36)</f>
        <v>0</v>
      </c>
      <c r="G36" s="735"/>
      <c r="H36" s="736"/>
      <c r="I36" s="737"/>
      <c r="J36" s="738"/>
      <c r="K36" s="739"/>
      <c r="L36" s="739"/>
      <c r="M36" s="739"/>
      <c r="N36" s="740">
        <f>K36-L36-M36</f>
        <v>0</v>
      </c>
      <c r="O36" s="740">
        <f>IF(N36&gt;0,IF(I36="Y",0,N36),0)</f>
        <v>0</v>
      </c>
      <c r="P36" s="740">
        <f>IF(N36&gt;0,IF(I36="Y",N36),0)</f>
        <v>0</v>
      </c>
      <c r="Q36" s="741">
        <f>IF(N36&lt;0,N36,0)</f>
        <v>0</v>
      </c>
    </row>
    <row r="37" spans="1:17" x14ac:dyDescent="0.2">
      <c r="A37" s="729"/>
      <c r="B37" s="730"/>
      <c r="C37" s="731"/>
      <c r="D37" s="732"/>
      <c r="E37" s="733"/>
      <c r="F37" s="734">
        <f>SUM(D37:E37)</f>
        <v>0</v>
      </c>
      <c r="G37" s="735"/>
      <c r="H37" s="742"/>
      <c r="I37" s="737"/>
      <c r="J37" s="738"/>
      <c r="K37" s="739"/>
      <c r="L37" s="739"/>
      <c r="M37" s="739"/>
      <c r="N37" s="740">
        <f>K37-L37-M37</f>
        <v>0</v>
      </c>
      <c r="O37" s="740">
        <f>IF(N37&gt;0,IF(I37="Y",0,N37),0)</f>
        <v>0</v>
      </c>
      <c r="P37" s="740">
        <f>IF(N37&gt;0,IF(I37="Y",N37),0)</f>
        <v>0</v>
      </c>
      <c r="Q37" s="741">
        <f>IF(N37&lt;0,N37,0)</f>
        <v>0</v>
      </c>
    </row>
    <row r="38" spans="1:17" x14ac:dyDescent="0.2">
      <c r="A38" s="729"/>
      <c r="B38" s="730"/>
      <c r="C38" s="743"/>
      <c r="D38" s="743"/>
      <c r="E38" s="744"/>
      <c r="F38" s="734">
        <f>SUM(D38:E38)</f>
        <v>0</v>
      </c>
      <c r="G38" s="735"/>
      <c r="H38" s="742"/>
      <c r="I38" s="737"/>
      <c r="J38" s="738"/>
      <c r="K38" s="739"/>
      <c r="L38" s="739"/>
      <c r="M38" s="739"/>
      <c r="N38" s="740">
        <f>K38-L38-M38</f>
        <v>0</v>
      </c>
      <c r="O38" s="740">
        <f>IF(N38&gt;0,IF(I38="Y",0,N38),0)</f>
        <v>0</v>
      </c>
      <c r="P38" s="740">
        <f>IF(N38&gt;0,IF(I38="Y",N38),0)</f>
        <v>0</v>
      </c>
      <c r="Q38" s="741">
        <f>IF(N38&lt;0,N38,0)</f>
        <v>0</v>
      </c>
    </row>
    <row r="39" spans="1:17" x14ac:dyDescent="0.2">
      <c r="A39" s="745"/>
      <c r="B39" s="746"/>
      <c r="C39" s="747"/>
      <c r="D39" s="747"/>
      <c r="E39" s="748"/>
      <c r="F39" s="749">
        <f>SUM(D39:E39)</f>
        <v>0</v>
      </c>
      <c r="G39" s="735"/>
      <c r="H39" s="750"/>
      <c r="I39" s="751"/>
      <c r="J39" s="752"/>
      <c r="K39" s="753"/>
      <c r="L39" s="753"/>
      <c r="M39" s="753"/>
      <c r="N39" s="754">
        <f>K39-L39-M39</f>
        <v>0</v>
      </c>
      <c r="O39" s="754">
        <f>IF(N39&gt;0,IF(I39="Y",0,N39),0)</f>
        <v>0</v>
      </c>
      <c r="P39" s="754">
        <f>IF(N39&gt;0,IF(I39="Y",N39),0)</f>
        <v>0</v>
      </c>
      <c r="Q39" s="755">
        <f>IF(N39&lt;0,N39,0)</f>
        <v>0</v>
      </c>
    </row>
    <row r="40" spans="1:17" ht="13.5" thickBot="1" x14ac:dyDescent="0.25">
      <c r="A40" s="756"/>
      <c r="B40" s="757"/>
      <c r="C40" s="758">
        <f>SUBTOTAL(9,C36:C39)</f>
        <v>0</v>
      </c>
      <c r="D40" s="759">
        <f>SUBTOTAL(9,D36:D39)</f>
        <v>0</v>
      </c>
      <c r="E40" s="759">
        <f>SUBTOTAL(9,E36:E39)</f>
        <v>0</v>
      </c>
      <c r="F40" s="760">
        <f>SUBTOTAL(9,F36:F39)</f>
        <v>0</v>
      </c>
      <c r="G40" s="761"/>
      <c r="H40" s="757"/>
      <c r="I40" s="757"/>
      <c r="J40" s="762">
        <f t="shared" ref="J40:Q40" si="5">SUBTOTAL(9,J36:J39)</f>
        <v>0</v>
      </c>
      <c r="K40" s="763">
        <f t="shared" si="5"/>
        <v>0</v>
      </c>
      <c r="L40" s="763">
        <f t="shared" si="5"/>
        <v>0</v>
      </c>
      <c r="M40" s="763">
        <f t="shared" si="5"/>
        <v>0</v>
      </c>
      <c r="N40" s="763">
        <f t="shared" si="5"/>
        <v>0</v>
      </c>
      <c r="O40" s="763">
        <f t="shared" si="5"/>
        <v>0</v>
      </c>
      <c r="P40" s="763">
        <f t="shared" si="5"/>
        <v>0</v>
      </c>
      <c r="Q40" s="764">
        <f t="shared" si="5"/>
        <v>0</v>
      </c>
    </row>
    <row r="41" spans="1:17" ht="13.5" thickTop="1" x14ac:dyDescent="0.2">
      <c r="A41" s="769"/>
      <c r="B41" s="757"/>
      <c r="C41" s="770"/>
      <c r="D41" s="771"/>
      <c r="E41" s="772"/>
      <c r="F41" s="772"/>
      <c r="G41" s="761"/>
      <c r="H41" s="761"/>
      <c r="I41" s="761"/>
      <c r="J41" s="735"/>
      <c r="K41" s="772"/>
      <c r="L41" s="772"/>
      <c r="M41" s="772"/>
      <c r="N41" s="771"/>
      <c r="O41" s="771"/>
      <c r="P41" s="771"/>
      <c r="Q41" s="773"/>
    </row>
    <row r="42" spans="1:17" x14ac:dyDescent="0.2">
      <c r="A42" s="769"/>
      <c r="B42" s="757"/>
      <c r="C42" s="770"/>
      <c r="D42" s="771"/>
      <c r="E42" s="772"/>
      <c r="F42" s="772"/>
      <c r="G42" s="761"/>
      <c r="H42" s="761"/>
      <c r="I42" s="761"/>
      <c r="J42" s="735"/>
      <c r="K42" s="772"/>
      <c r="L42" s="772"/>
      <c r="M42" s="772"/>
      <c r="N42" s="771"/>
      <c r="O42" s="771"/>
      <c r="P42" s="771"/>
      <c r="Q42" s="773"/>
    </row>
    <row r="43" spans="1:17" ht="13.5" thickBot="1" x14ac:dyDescent="0.25">
      <c r="A43" s="769" t="s">
        <v>382</v>
      </c>
      <c r="B43" s="757"/>
      <c r="C43" s="757"/>
      <c r="D43" s="760">
        <f>SUBTOTAL(9,D5:D42)</f>
        <v>0</v>
      </c>
      <c r="E43" s="760">
        <f>SUBTOTAL(9,E5:E42)</f>
        <v>0</v>
      </c>
      <c r="F43" s="760">
        <f>SUBTOTAL(9,F5:F42)</f>
        <v>0</v>
      </c>
      <c r="G43" s="761"/>
      <c r="H43" s="761"/>
      <c r="I43" s="761"/>
      <c r="J43" s="761"/>
      <c r="K43" s="774">
        <f t="shared" ref="K43:Q43" si="6">SUBTOTAL(9,K5:K42)</f>
        <v>0</v>
      </c>
      <c r="L43" s="774">
        <f t="shared" si="6"/>
        <v>0</v>
      </c>
      <c r="M43" s="774">
        <f t="shared" si="6"/>
        <v>0</v>
      </c>
      <c r="N43" s="774">
        <f t="shared" si="6"/>
        <v>0</v>
      </c>
      <c r="O43" s="774">
        <f t="shared" si="6"/>
        <v>0</v>
      </c>
      <c r="P43" s="774">
        <f t="shared" si="6"/>
        <v>0</v>
      </c>
      <c r="Q43" s="775">
        <f t="shared" si="6"/>
        <v>0</v>
      </c>
    </row>
    <row r="44" spans="1:17" ht="13.5" thickTop="1" x14ac:dyDescent="0.2">
      <c r="A44" s="776"/>
      <c r="B44" s="777"/>
      <c r="C44" s="777"/>
      <c r="D44" s="777"/>
      <c r="E44" s="777"/>
      <c r="F44" s="777"/>
      <c r="G44" s="777"/>
      <c r="H44" s="777"/>
      <c r="I44" s="777"/>
      <c r="J44" s="777"/>
      <c r="K44" s="777"/>
      <c r="L44" s="777"/>
      <c r="M44" s="777"/>
      <c r="N44" s="777"/>
      <c r="O44" s="777"/>
      <c r="P44" s="777"/>
      <c r="Q44" s="778"/>
    </row>
    <row r="45" spans="1:17" x14ac:dyDescent="0.2">
      <c r="A45" s="779"/>
      <c r="B45" s="780"/>
      <c r="C45" s="780"/>
      <c r="D45" s="780"/>
      <c r="E45" s="780"/>
      <c r="F45" s="780"/>
      <c r="G45" s="780"/>
      <c r="H45" s="780"/>
      <c r="I45" s="780"/>
      <c r="J45" s="780"/>
      <c r="K45" s="780"/>
      <c r="L45" s="780"/>
      <c r="M45" s="780"/>
      <c r="N45" s="780"/>
      <c r="O45" s="780"/>
      <c r="P45" s="780"/>
      <c r="Q45" s="781"/>
    </row>
  </sheetData>
  <mergeCells count="3">
    <mergeCell ref="A1:B1"/>
    <mergeCell ref="B3:F3"/>
    <mergeCell ref="H3:Q3"/>
  </mergeCells>
  <hyperlinks>
    <hyperlink ref="A1" location="'Index and Structure'!A1" display="The Macro Group" xr:uid="{00000000-0004-0000-0A00-000000000000}"/>
  </hyperlinks>
  <pageMargins left="0.7" right="0.7" top="0.75" bottom="0.75" header="0.3" footer="0.3"/>
  <pageSetup paperSize="9" scale="76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36176"/>
  <dimension ref="A1:H106"/>
  <sheetViews>
    <sheetView showGridLines="0" view="pageBreakPreview" zoomScaleNormal="50" workbookViewId="0">
      <selection activeCell="G49" sqref="G49"/>
    </sheetView>
  </sheetViews>
  <sheetFormatPr defaultRowHeight="18.75" x14ac:dyDescent="0.3"/>
  <cols>
    <col min="1" max="1" width="13" style="1" customWidth="1"/>
    <col min="2" max="2" width="19.7109375" style="1" customWidth="1"/>
    <col min="3" max="3" width="11.5703125" style="1" customWidth="1"/>
    <col min="4" max="4" width="12.28515625" style="1" customWidth="1"/>
    <col min="5" max="5" width="11.85546875" style="1" customWidth="1"/>
    <col min="6" max="6" width="15.42578125" style="1" customWidth="1"/>
    <col min="7" max="7" width="16.140625" style="1" customWidth="1"/>
    <col min="8" max="8" width="11.140625" style="1" customWidth="1"/>
    <col min="9" max="10" width="10.42578125" style="2" customWidth="1"/>
    <col min="11" max="16384" width="9.140625" style="2"/>
  </cols>
  <sheetData>
    <row r="1" spans="1:8" ht="5.25" customHeight="1" thickBot="1" x14ac:dyDescent="0.35"/>
    <row r="2" spans="1:8" ht="19.899999999999999" customHeight="1" thickBot="1" x14ac:dyDescent="0.35">
      <c r="A2" s="845" t="s">
        <v>39</v>
      </c>
      <c r="B2" s="846"/>
      <c r="C2" s="847"/>
      <c r="D2" s="34"/>
      <c r="E2" s="34"/>
      <c r="F2" s="55"/>
      <c r="G2" s="55"/>
      <c r="H2" s="56"/>
    </row>
    <row r="3" spans="1:8" ht="27" customHeight="1" x14ac:dyDescent="0.3">
      <c r="A3" s="19"/>
    </row>
    <row r="4" spans="1:8" ht="19.5" customHeight="1" x14ac:dyDescent="0.3">
      <c r="A4" s="5"/>
      <c r="D4" s="58"/>
    </row>
    <row r="5" spans="1:8" ht="5.25" customHeight="1" x14ac:dyDescent="0.3">
      <c r="A5" s="59"/>
      <c r="B5" s="60"/>
      <c r="C5" s="61"/>
      <c r="D5" s="58"/>
      <c r="E5" s="59"/>
      <c r="F5" s="60"/>
      <c r="G5" s="60"/>
      <c r="H5" s="61"/>
    </row>
    <row r="6" spans="1:8" ht="14.25" customHeight="1" x14ac:dyDescent="0.3">
      <c r="A6" s="74" t="s">
        <v>34</v>
      </c>
      <c r="B6" s="58">
        <f>'Index and Structure'!D3</f>
        <v>0</v>
      </c>
      <c r="C6" s="68"/>
      <c r="D6" s="20"/>
      <c r="E6" s="80" t="s">
        <v>30</v>
      </c>
      <c r="F6" s="75">
        <f>'Index and Structure'!D7</f>
        <v>0</v>
      </c>
      <c r="G6" s="58"/>
      <c r="H6" s="66"/>
    </row>
    <row r="7" spans="1:8" ht="14.25" customHeight="1" x14ac:dyDescent="0.3">
      <c r="A7" s="74" t="s">
        <v>40</v>
      </c>
      <c r="B7" s="58" t="str">
        <f>'Index and Structure'!A29</f>
        <v>Loans  - In House 1</v>
      </c>
      <c r="C7" s="68"/>
      <c r="D7" s="20"/>
      <c r="E7" s="81" t="s">
        <v>35</v>
      </c>
      <c r="F7" s="58">
        <f>'Index and Structure'!D8</f>
        <v>0</v>
      </c>
      <c r="G7" s="76" t="s">
        <v>36</v>
      </c>
      <c r="H7" s="62">
        <f ca="1">TODAY()</f>
        <v>44805</v>
      </c>
    </row>
    <row r="8" spans="1:8" ht="14.25" customHeight="1" x14ac:dyDescent="0.3">
      <c r="A8" s="77" t="s">
        <v>41</v>
      </c>
      <c r="B8" s="64">
        <f>'Index and Structure'!D6</f>
        <v>44377</v>
      </c>
      <c r="C8" s="69"/>
      <c r="D8" s="21"/>
      <c r="E8" s="82" t="s">
        <v>37</v>
      </c>
      <c r="F8" s="65">
        <f>'Index and Structure'!D9</f>
        <v>0</v>
      </c>
      <c r="G8" s="78" t="s">
        <v>36</v>
      </c>
      <c r="H8" s="79"/>
    </row>
    <row r="9" spans="1:8" ht="9.75" customHeight="1" x14ac:dyDescent="0.3">
      <c r="D9" s="58"/>
    </row>
    <row r="10" spans="1:8" ht="30" customHeight="1" x14ac:dyDescent="0.3">
      <c r="A10" s="85"/>
      <c r="B10" s="86"/>
      <c r="C10" s="86"/>
      <c r="D10" s="86"/>
      <c r="E10" s="86"/>
      <c r="F10" s="88">
        <f>'Index and Structure'!F6</f>
        <v>2021</v>
      </c>
      <c r="G10" s="88">
        <f>F10-1</f>
        <v>2020</v>
      </c>
      <c r="H10" s="87"/>
    </row>
    <row r="11" spans="1:8" s="22" customFormat="1" ht="13.5" customHeight="1" x14ac:dyDescent="0.2">
      <c r="A11" s="111"/>
      <c r="B11" s="112"/>
      <c r="C11" s="112"/>
      <c r="D11" s="112"/>
      <c r="E11" s="113"/>
      <c r="F11" s="112"/>
      <c r="G11" s="114"/>
      <c r="H11" s="51"/>
    </row>
    <row r="12" spans="1:8" s="22" customFormat="1" ht="13.5" customHeight="1" thickBot="1" x14ac:dyDescent="0.25">
      <c r="A12" s="23" t="s">
        <v>38</v>
      </c>
      <c r="B12" s="23" t="str">
        <f>B7</f>
        <v>Loans  - In House 1</v>
      </c>
      <c r="C12" s="24"/>
      <c r="D12" s="24"/>
      <c r="E12" s="24"/>
      <c r="F12" s="210">
        <f>F28</f>
        <v>0</v>
      </c>
      <c r="G12" s="210">
        <f>G28</f>
        <v>0</v>
      </c>
      <c r="H12" s="89"/>
    </row>
    <row r="13" spans="1:8" s="22" customFormat="1" ht="13.5" customHeight="1" thickTop="1" x14ac:dyDescent="0.2">
      <c r="A13" s="41"/>
      <c r="B13" s="23"/>
      <c r="C13" s="24"/>
      <c r="D13" s="24"/>
      <c r="E13" s="24"/>
      <c r="F13" s="101"/>
      <c r="G13" s="97"/>
      <c r="H13" s="89"/>
    </row>
    <row r="14" spans="1:8" s="22" customFormat="1" ht="13.5" customHeight="1" x14ac:dyDescent="0.2">
      <c r="A14" s="41"/>
      <c r="B14" s="23"/>
      <c r="C14" s="26"/>
      <c r="D14" s="27"/>
      <c r="E14" s="24"/>
      <c r="F14" s="97"/>
      <c r="G14" s="97"/>
      <c r="H14" s="49"/>
    </row>
    <row r="15" spans="1:8" s="22" customFormat="1" ht="13.5" customHeight="1" x14ac:dyDescent="0.2">
      <c r="A15" s="41"/>
      <c r="C15" s="23"/>
      <c r="D15" s="27"/>
      <c r="E15" s="27"/>
      <c r="F15" s="97"/>
      <c r="G15" s="97"/>
      <c r="H15" s="49"/>
    </row>
    <row r="16" spans="1:8" s="22" customFormat="1" ht="13.5" customHeight="1" x14ac:dyDescent="0.2">
      <c r="A16" s="41"/>
      <c r="B16" s="26"/>
      <c r="C16" s="24"/>
      <c r="D16" s="27"/>
      <c r="E16" s="25"/>
      <c r="F16" s="97"/>
      <c r="G16" s="97"/>
      <c r="H16" s="49"/>
    </row>
    <row r="17" spans="1:8" s="22" customFormat="1" ht="13.5" customHeight="1" x14ac:dyDescent="0.2">
      <c r="A17" s="41"/>
      <c r="B17" s="23" t="s">
        <v>74</v>
      </c>
      <c r="C17" s="23"/>
      <c r="D17" s="28"/>
      <c r="E17" s="24"/>
      <c r="F17" s="200">
        <v>0</v>
      </c>
      <c r="G17" s="200">
        <v>0</v>
      </c>
      <c r="H17" s="49"/>
    </row>
    <row r="18" spans="1:8" s="22" customFormat="1" ht="13.5" customHeight="1" x14ac:dyDescent="0.2">
      <c r="A18" s="41"/>
      <c r="B18" s="26"/>
      <c r="C18" s="26"/>
      <c r="D18" s="132"/>
      <c r="E18" s="24"/>
      <c r="F18" s="97"/>
      <c r="G18" s="98"/>
      <c r="H18" s="49"/>
    </row>
    <row r="19" spans="1:8" s="22" customFormat="1" ht="13.5" customHeight="1" x14ac:dyDescent="0.2">
      <c r="A19" s="41"/>
      <c r="B19" s="23"/>
      <c r="C19" s="26"/>
      <c r="D19" s="132"/>
      <c r="E19" s="94" t="s">
        <v>46</v>
      </c>
      <c r="F19" s="97"/>
      <c r="G19" s="98"/>
      <c r="H19" s="49"/>
    </row>
    <row r="20" spans="1:8" s="22" customFormat="1" ht="13.5" customHeight="1" x14ac:dyDescent="0.2">
      <c r="A20" s="90" t="s">
        <v>55</v>
      </c>
      <c r="B20" s="23"/>
      <c r="C20" s="26"/>
      <c r="D20" s="132"/>
      <c r="E20" s="94"/>
      <c r="F20" s="200">
        <v>0</v>
      </c>
      <c r="G20" s="200">
        <v>0</v>
      </c>
      <c r="H20" s="49"/>
    </row>
    <row r="21" spans="1:8" s="22" customFormat="1" ht="13.5" customHeight="1" x14ac:dyDescent="0.2">
      <c r="A21" s="90"/>
      <c r="B21" s="23"/>
      <c r="C21" s="26"/>
      <c r="D21" s="132"/>
      <c r="E21" s="57"/>
      <c r="F21" s="200">
        <v>0</v>
      </c>
      <c r="G21" s="200">
        <v>0</v>
      </c>
      <c r="H21" s="49"/>
    </row>
    <row r="22" spans="1:8" s="22" customFormat="1" ht="13.5" customHeight="1" x14ac:dyDescent="0.2">
      <c r="A22" s="90"/>
      <c r="B22" s="23"/>
      <c r="C22" s="26"/>
      <c r="D22" s="132"/>
      <c r="E22" s="57"/>
      <c r="F22" s="200">
        <v>0</v>
      </c>
      <c r="G22" s="200">
        <v>0</v>
      </c>
      <c r="H22" s="49"/>
    </row>
    <row r="23" spans="1:8" s="22" customFormat="1" ht="13.5" customHeight="1" x14ac:dyDescent="0.2">
      <c r="A23" s="90"/>
      <c r="B23" s="26"/>
      <c r="C23" s="23"/>
      <c r="D23" s="132"/>
      <c r="E23" s="57"/>
      <c r="F23" s="99"/>
      <c r="G23" s="98"/>
      <c r="H23" s="49"/>
    </row>
    <row r="24" spans="1:8" s="22" customFormat="1" x14ac:dyDescent="0.2">
      <c r="A24" s="90" t="s">
        <v>48</v>
      </c>
      <c r="B24" s="23"/>
      <c r="C24" s="23"/>
      <c r="D24" s="132"/>
      <c r="E24" s="182"/>
      <c r="F24" s="201">
        <v>0</v>
      </c>
      <c r="G24" s="254">
        <v>0</v>
      </c>
      <c r="H24" s="49"/>
    </row>
    <row r="25" spans="1:8" s="22" customFormat="1" ht="13.5" customHeight="1" x14ac:dyDescent="0.2">
      <c r="A25" s="90"/>
      <c r="B25" s="23"/>
      <c r="C25" s="23"/>
      <c r="D25" s="132"/>
      <c r="E25" s="182"/>
      <c r="F25" s="201">
        <v>0</v>
      </c>
      <c r="G25" s="254">
        <v>0</v>
      </c>
      <c r="H25" s="49"/>
    </row>
    <row r="26" spans="1:8" s="22" customFormat="1" ht="13.5" customHeight="1" x14ac:dyDescent="0.2">
      <c r="A26" s="90"/>
      <c r="B26" s="23"/>
      <c r="C26" s="23"/>
      <c r="D26" s="132"/>
      <c r="E26" s="182"/>
      <c r="F26" s="201">
        <v>0</v>
      </c>
      <c r="G26" s="254">
        <v>0</v>
      </c>
      <c r="H26" s="49"/>
    </row>
    <row r="27" spans="1:8" s="22" customFormat="1" ht="12.75" customHeight="1" x14ac:dyDescent="0.2">
      <c r="A27" s="41"/>
      <c r="B27" s="26"/>
      <c r="C27" s="23"/>
      <c r="D27" s="23"/>
      <c r="E27" s="94"/>
      <c r="F27" s="100"/>
      <c r="G27" s="100"/>
      <c r="H27" s="49"/>
    </row>
    <row r="28" spans="1:8" s="22" customFormat="1" ht="13.5" customHeight="1" thickBot="1" x14ac:dyDescent="0.25">
      <c r="A28" s="41"/>
      <c r="B28" s="23" t="s">
        <v>75</v>
      </c>
      <c r="C28" s="23"/>
      <c r="D28" s="24"/>
      <c r="E28" s="94"/>
      <c r="F28" s="202">
        <f>SUM(F17:F22)-SUM(F24:F26)</f>
        <v>0</v>
      </c>
      <c r="G28" s="202">
        <f>SUM(G17:G22)-SUM(G24:G26)</f>
        <v>0</v>
      </c>
      <c r="H28" s="49"/>
    </row>
    <row r="29" spans="1:8" s="22" customFormat="1" ht="13.5" customHeight="1" thickTop="1" x14ac:dyDescent="0.2">
      <c r="A29" s="41"/>
      <c r="B29" s="24"/>
      <c r="C29" s="23"/>
      <c r="D29" s="24"/>
      <c r="E29" s="24"/>
      <c r="F29" s="28"/>
      <c r="G29" s="24"/>
      <c r="H29" s="49"/>
    </row>
    <row r="30" spans="1:8" s="22" customFormat="1" ht="13.5" customHeight="1" x14ac:dyDescent="0.2">
      <c r="A30" s="41"/>
      <c r="B30" s="24"/>
      <c r="C30" s="23"/>
      <c r="D30" s="24"/>
      <c r="E30" s="24"/>
      <c r="F30" s="28"/>
      <c r="G30" s="24"/>
      <c r="H30" s="49"/>
    </row>
    <row r="31" spans="1:8" s="22" customFormat="1" ht="13.5" customHeight="1" x14ac:dyDescent="0.2">
      <c r="A31" s="41"/>
      <c r="B31" s="24"/>
      <c r="C31" s="23"/>
      <c r="D31" s="24"/>
      <c r="E31" s="24"/>
      <c r="F31" s="137"/>
      <c r="G31" s="137"/>
      <c r="H31" s="174"/>
    </row>
    <row r="32" spans="1:8" s="22" customFormat="1" ht="13.5" customHeight="1" x14ac:dyDescent="0.2">
      <c r="A32" s="41"/>
      <c r="B32" s="24"/>
      <c r="C32" s="23"/>
      <c r="D32" s="24"/>
      <c r="E32" s="24"/>
      <c r="F32" s="137"/>
      <c r="G32" s="137"/>
      <c r="H32" s="174"/>
    </row>
    <row r="33" spans="1:8" s="22" customFormat="1" ht="13.5" customHeight="1" x14ac:dyDescent="0.2">
      <c r="A33" s="41"/>
      <c r="B33" s="24"/>
      <c r="C33" s="23"/>
      <c r="D33" s="24"/>
      <c r="E33" s="24"/>
      <c r="F33" s="137"/>
      <c r="G33" s="137"/>
      <c r="H33" s="174"/>
    </row>
    <row r="34" spans="1:8" s="22" customFormat="1" ht="13.5" customHeight="1" x14ac:dyDescent="0.2">
      <c r="A34" s="131"/>
      <c r="B34" s="129"/>
      <c r="C34" s="129"/>
      <c r="D34" s="129"/>
      <c r="E34" s="129"/>
      <c r="F34" s="137"/>
      <c r="G34" s="130"/>
      <c r="H34" s="49"/>
    </row>
    <row r="35" spans="1:8" s="22" customFormat="1" ht="13.5" customHeight="1" x14ac:dyDescent="0.2">
      <c r="A35" s="133" t="s">
        <v>100</v>
      </c>
      <c r="B35" s="134"/>
      <c r="C35" s="134"/>
      <c r="D35" s="134"/>
      <c r="E35" s="531">
        <v>5.45E-2</v>
      </c>
      <c r="F35" s="145" t="s">
        <v>267</v>
      </c>
      <c r="G35" s="130"/>
      <c r="H35" s="49"/>
    </row>
    <row r="36" spans="1:8" s="22" customFormat="1" ht="13.5" customHeight="1" x14ac:dyDescent="0.2">
      <c r="A36" s="131"/>
      <c r="B36" s="129"/>
      <c r="C36" s="129"/>
      <c r="D36" s="129"/>
      <c r="E36" s="130"/>
      <c r="F36" s="137"/>
      <c r="G36" s="130"/>
      <c r="H36" s="49"/>
    </row>
    <row r="37" spans="1:8" s="22" customFormat="1" ht="13.5" customHeight="1" x14ac:dyDescent="0.2">
      <c r="A37" s="131"/>
      <c r="B37" s="129"/>
      <c r="C37" s="129"/>
      <c r="D37" s="129"/>
      <c r="E37" s="129"/>
      <c r="F37" s="137"/>
      <c r="G37" s="130"/>
      <c r="H37" s="49"/>
    </row>
    <row r="38" spans="1:8" s="22" customFormat="1" ht="13.5" customHeight="1" thickBot="1" x14ac:dyDescent="0.25">
      <c r="A38" s="131"/>
      <c r="B38" s="129"/>
      <c r="C38" s="129"/>
      <c r="D38" s="129"/>
      <c r="E38" s="129"/>
      <c r="F38" s="137"/>
      <c r="G38" s="130"/>
      <c r="H38" s="49"/>
    </row>
    <row r="39" spans="1:8" s="22" customFormat="1" ht="13.5" customHeight="1" x14ac:dyDescent="0.2">
      <c r="A39" s="532" t="s">
        <v>23</v>
      </c>
      <c r="B39" s="142" t="s">
        <v>58</v>
      </c>
      <c r="C39" s="142" t="s">
        <v>80</v>
      </c>
      <c r="D39" s="142" t="s">
        <v>80</v>
      </c>
      <c r="E39" s="340"/>
      <c r="F39" s="137"/>
      <c r="G39" s="130"/>
      <c r="H39" s="136"/>
    </row>
    <row r="40" spans="1:8" s="22" customFormat="1" ht="13.5" customHeight="1" thickBot="1" x14ac:dyDescent="0.25">
      <c r="A40" s="341"/>
      <c r="B40" s="144"/>
      <c r="C40" s="144" t="s">
        <v>25</v>
      </c>
      <c r="D40" s="144" t="s">
        <v>129</v>
      </c>
      <c r="E40" s="342" t="s">
        <v>3</v>
      </c>
      <c r="F40" s="137"/>
      <c r="G40" s="130"/>
      <c r="H40" s="136"/>
    </row>
    <row r="41" spans="1:8" s="22" customFormat="1" ht="13.5" customHeight="1" x14ac:dyDescent="0.2">
      <c r="A41" s="344">
        <f>DATE(0+'Index and Structure'!$F$6-1,7,1)</f>
        <v>44013</v>
      </c>
      <c r="B41" s="533" t="s">
        <v>268</v>
      </c>
      <c r="C41" s="345"/>
      <c r="D41" s="346">
        <f>C41</f>
        <v>0</v>
      </c>
      <c r="E41" s="347"/>
      <c r="F41" s="137"/>
      <c r="G41" s="130"/>
      <c r="H41" s="136"/>
    </row>
    <row r="42" spans="1:8" s="22" customFormat="1" ht="13.5" customHeight="1" x14ac:dyDescent="0.2">
      <c r="A42" s="344">
        <f>DATE(0+'Index and Structure'!$F$6-1,7,1)</f>
        <v>44013</v>
      </c>
      <c r="C42" s="141"/>
      <c r="D42" s="188">
        <f>+C41+C42</f>
        <v>0</v>
      </c>
      <c r="E42" s="343">
        <f t="shared" ref="E42:E50" si="0">(A42-A41)/365*$E$35*D41</f>
        <v>0</v>
      </c>
      <c r="F42" s="137"/>
      <c r="G42" s="130"/>
      <c r="H42" s="136"/>
    </row>
    <row r="43" spans="1:8" s="22" customFormat="1" ht="13.5" customHeight="1" x14ac:dyDescent="0.2">
      <c r="A43" s="186">
        <f>DATE(0+'Index and Structure'!$F$6-1,12,31)</f>
        <v>44196</v>
      </c>
      <c r="B43" s="534"/>
      <c r="C43" s="141"/>
      <c r="D43" s="188">
        <f t="shared" ref="D43:D50" si="1">+D42+C43</f>
        <v>0</v>
      </c>
      <c r="E43" s="343">
        <f t="shared" si="0"/>
        <v>0</v>
      </c>
      <c r="F43" s="137"/>
      <c r="G43" s="130"/>
      <c r="H43" s="136"/>
    </row>
    <row r="44" spans="1:8" s="22" customFormat="1" ht="13.5" customHeight="1" x14ac:dyDescent="0.2">
      <c r="A44" s="186">
        <f>DATE(0+'Index and Structure'!$F$6,3,31)</f>
        <v>44286</v>
      </c>
      <c r="B44" s="534"/>
      <c r="C44" s="141"/>
      <c r="D44" s="188">
        <f t="shared" si="1"/>
        <v>0</v>
      </c>
      <c r="E44" s="343">
        <f t="shared" si="0"/>
        <v>0</v>
      </c>
      <c r="F44" s="137"/>
      <c r="G44" s="130"/>
      <c r="H44" s="136"/>
    </row>
    <row r="45" spans="1:8" s="22" customFormat="1" ht="13.5" customHeight="1" x14ac:dyDescent="0.2">
      <c r="A45" s="186">
        <f>DATE(0+'Index and Structure'!$F$6,3,31)</f>
        <v>44286</v>
      </c>
      <c r="B45" s="534"/>
      <c r="C45" s="141"/>
      <c r="D45" s="188">
        <f t="shared" si="1"/>
        <v>0</v>
      </c>
      <c r="E45" s="343">
        <f t="shared" si="0"/>
        <v>0</v>
      </c>
      <c r="F45" s="137"/>
      <c r="G45" s="130"/>
      <c r="H45" s="136"/>
    </row>
    <row r="46" spans="1:8" s="22" customFormat="1" ht="13.5" customHeight="1" x14ac:dyDescent="0.2">
      <c r="A46" s="186">
        <f>DATE(0+'Index and Structure'!$F$6,4,1)</f>
        <v>44287</v>
      </c>
      <c r="B46" s="534"/>
      <c r="C46" s="141"/>
      <c r="D46" s="188">
        <f t="shared" si="1"/>
        <v>0</v>
      </c>
      <c r="E46" s="343">
        <f t="shared" si="0"/>
        <v>0</v>
      </c>
      <c r="F46" s="137"/>
      <c r="G46" s="130"/>
      <c r="H46" s="136"/>
    </row>
    <row r="47" spans="1:8" s="22" customFormat="1" ht="13.5" customHeight="1" x14ac:dyDescent="0.2">
      <c r="A47" s="186">
        <f>DATE(0+'Index and Structure'!$F$6,4,30)</f>
        <v>44316</v>
      </c>
      <c r="B47" s="534"/>
      <c r="C47" s="141"/>
      <c r="D47" s="188">
        <f t="shared" si="1"/>
        <v>0</v>
      </c>
      <c r="E47" s="343">
        <f t="shared" si="0"/>
        <v>0</v>
      </c>
      <c r="F47" s="137"/>
      <c r="G47" s="130"/>
      <c r="H47" s="136"/>
    </row>
    <row r="48" spans="1:8" s="22" customFormat="1" ht="13.5" customHeight="1" x14ac:dyDescent="0.2">
      <c r="A48" s="186">
        <f>DATE(0+'Index and Structure'!$F$6,5,31)</f>
        <v>44347</v>
      </c>
      <c r="B48" s="534"/>
      <c r="C48" s="141"/>
      <c r="D48" s="188">
        <f t="shared" si="1"/>
        <v>0</v>
      </c>
      <c r="E48" s="343">
        <f t="shared" si="0"/>
        <v>0</v>
      </c>
      <c r="F48" s="137"/>
      <c r="G48" s="130"/>
      <c r="H48" s="136"/>
    </row>
    <row r="49" spans="1:8" s="22" customFormat="1" ht="13.5" customHeight="1" x14ac:dyDescent="0.2">
      <c r="A49" s="186">
        <f>DATE(0+'Index and Structure'!$F$6,6,30)</f>
        <v>44377</v>
      </c>
      <c r="B49" s="534"/>
      <c r="C49" s="141"/>
      <c r="D49" s="188">
        <f t="shared" si="1"/>
        <v>0</v>
      </c>
      <c r="E49" s="343">
        <f t="shared" si="0"/>
        <v>0</v>
      </c>
      <c r="F49" s="137"/>
      <c r="G49" s="130"/>
      <c r="H49" s="136"/>
    </row>
    <row r="50" spans="1:8" s="22" customFormat="1" ht="13.5" customHeight="1" thickBot="1" x14ac:dyDescent="0.25">
      <c r="A50" s="187">
        <f>DATE(0+'Index and Structure'!$F$6,6,30)</f>
        <v>44377</v>
      </c>
      <c r="B50" s="535"/>
      <c r="C50" s="143"/>
      <c r="D50" s="189">
        <f t="shared" si="1"/>
        <v>0</v>
      </c>
      <c r="E50" s="343">
        <f t="shared" si="0"/>
        <v>0</v>
      </c>
      <c r="F50" s="137"/>
      <c r="G50" s="130"/>
      <c r="H50" s="136"/>
    </row>
    <row r="51" spans="1:8" s="22" customFormat="1" ht="13.5" customHeight="1" thickBot="1" x14ac:dyDescent="0.25">
      <c r="A51" s="54"/>
      <c r="B51" s="35"/>
      <c r="C51" s="35"/>
      <c r="D51" s="349">
        <f>D50</f>
        <v>0</v>
      </c>
      <c r="E51" s="350">
        <f>SUM(E41:E50)</f>
        <v>0</v>
      </c>
      <c r="F51" s="137"/>
      <c r="G51" s="130"/>
      <c r="H51" s="49"/>
    </row>
    <row r="52" spans="1:8" s="22" customFormat="1" ht="13.5" customHeight="1" x14ac:dyDescent="0.2">
      <c r="A52" s="41"/>
      <c r="B52" s="24"/>
      <c r="C52" s="348"/>
      <c r="D52" s="348"/>
      <c r="E52" s="339"/>
      <c r="F52" s="137"/>
      <c r="G52" s="130"/>
      <c r="H52" s="49"/>
    </row>
    <row r="53" spans="1:8" s="22" customFormat="1" ht="13.5" customHeight="1" x14ac:dyDescent="0.2">
      <c r="A53" s="41"/>
      <c r="B53" s="24"/>
      <c r="C53" s="23"/>
      <c r="D53" s="24"/>
      <c r="E53" s="339"/>
      <c r="F53" s="137"/>
      <c r="G53" s="130"/>
      <c r="H53" s="49"/>
    </row>
    <row r="54" spans="1:8" s="22" customFormat="1" ht="13.5" customHeight="1" x14ac:dyDescent="0.2">
      <c r="A54" s="41"/>
      <c r="B54" s="24"/>
      <c r="C54" s="23"/>
      <c r="D54" s="24"/>
      <c r="E54" s="339"/>
      <c r="F54" s="137"/>
      <c r="G54" s="130"/>
      <c r="H54" s="49"/>
    </row>
    <row r="55" spans="1:8" s="22" customFormat="1" ht="13.5" customHeight="1" x14ac:dyDescent="0.2">
      <c r="A55" s="41"/>
      <c r="B55" s="24"/>
      <c r="C55" s="23"/>
      <c r="D55" s="24"/>
      <c r="E55" s="339"/>
      <c r="F55" s="28"/>
      <c r="G55" s="24"/>
      <c r="H55" s="49"/>
    </row>
    <row r="56" spans="1:8" s="22" customFormat="1" ht="13.5" customHeight="1" x14ac:dyDescent="0.2">
      <c r="A56" s="41"/>
      <c r="B56" s="24"/>
      <c r="C56" s="23"/>
      <c r="D56" s="24"/>
      <c r="E56" s="339"/>
      <c r="F56" s="28"/>
      <c r="G56" s="24"/>
      <c r="H56" s="49"/>
    </row>
    <row r="57" spans="1:8" s="22" customFormat="1" ht="13.5" customHeight="1" x14ac:dyDescent="0.2">
      <c r="A57" s="41"/>
      <c r="B57" s="24"/>
      <c r="C57" s="23"/>
      <c r="D57" s="24"/>
      <c r="E57" s="24"/>
      <c r="F57" s="28"/>
      <c r="G57" s="24"/>
      <c r="H57" s="49"/>
    </row>
    <row r="58" spans="1:8" s="22" customFormat="1" ht="13.5" customHeight="1" x14ac:dyDescent="0.2">
      <c r="A58" s="41"/>
      <c r="B58" s="24"/>
      <c r="C58" s="23"/>
      <c r="D58" s="24"/>
      <c r="E58" s="24"/>
      <c r="F58" s="28"/>
      <c r="G58" s="24"/>
      <c r="H58" s="49"/>
    </row>
    <row r="59" spans="1:8" s="22" customFormat="1" ht="13.5" customHeight="1" x14ac:dyDescent="0.2">
      <c r="A59" s="41"/>
      <c r="B59" s="24"/>
      <c r="C59" s="23"/>
      <c r="D59" s="24"/>
      <c r="E59" s="24"/>
      <c r="F59" s="28"/>
      <c r="G59" s="24"/>
      <c r="H59" s="49"/>
    </row>
    <row r="60" spans="1:8" s="22" customFormat="1" ht="13.5" customHeight="1" x14ac:dyDescent="0.2">
      <c r="A60" s="41"/>
      <c r="B60" s="24"/>
      <c r="C60" s="23"/>
      <c r="D60" s="24"/>
      <c r="E60" s="24"/>
      <c r="F60" s="28"/>
      <c r="G60" s="24"/>
      <c r="H60" s="49"/>
    </row>
    <row r="61" spans="1:8" s="22" customFormat="1" ht="13.5" customHeight="1" x14ac:dyDescent="0.2">
      <c r="A61" s="41"/>
      <c r="B61" s="24"/>
      <c r="C61" s="23"/>
      <c r="D61" s="24"/>
      <c r="E61" s="24"/>
      <c r="F61" s="28"/>
      <c r="G61" s="24"/>
      <c r="H61" s="49"/>
    </row>
    <row r="62" spans="1:8" s="22" customFormat="1" ht="13.5" customHeight="1" x14ac:dyDescent="0.2">
      <c r="A62" s="41"/>
      <c r="B62" s="24"/>
      <c r="C62" s="23"/>
      <c r="D62" s="24"/>
      <c r="E62" s="24"/>
      <c r="F62" s="28"/>
      <c r="G62" s="24"/>
      <c r="H62" s="49"/>
    </row>
    <row r="63" spans="1:8" s="22" customFormat="1" ht="13.5" customHeight="1" x14ac:dyDescent="0.2">
      <c r="A63" s="41"/>
      <c r="B63" s="24"/>
      <c r="C63" s="23"/>
      <c r="D63" s="24"/>
      <c r="E63" s="24"/>
      <c r="F63" s="28"/>
      <c r="G63" s="24"/>
      <c r="H63" s="49"/>
    </row>
    <row r="64" spans="1:8" s="22" customFormat="1" ht="13.5" customHeight="1" x14ac:dyDescent="0.2">
      <c r="A64" s="41"/>
      <c r="B64" s="24"/>
      <c r="C64" s="23"/>
      <c r="D64" s="24"/>
      <c r="E64" s="24"/>
      <c r="F64" s="28"/>
      <c r="G64" s="24"/>
      <c r="H64" s="49"/>
    </row>
    <row r="65" spans="1:8" s="22" customFormat="1" ht="13.5" customHeight="1" x14ac:dyDescent="0.2">
      <c r="A65" s="41"/>
      <c r="B65" s="24"/>
      <c r="C65" s="23"/>
      <c r="D65" s="24"/>
      <c r="E65" s="24"/>
      <c r="F65" s="28"/>
      <c r="G65" s="24"/>
      <c r="H65" s="49"/>
    </row>
    <row r="66" spans="1:8" s="22" customFormat="1" ht="13.5" customHeight="1" x14ac:dyDescent="0.2">
      <c r="A66" s="41"/>
      <c r="B66" s="24"/>
      <c r="C66" s="23"/>
      <c r="D66" s="24"/>
      <c r="E66" s="24"/>
      <c r="F66" s="28"/>
      <c r="G66" s="24"/>
      <c r="H66" s="49"/>
    </row>
    <row r="67" spans="1:8" s="22" customFormat="1" ht="13.5" customHeight="1" x14ac:dyDescent="0.2">
      <c r="A67" s="41"/>
      <c r="B67" s="24"/>
      <c r="C67" s="23"/>
      <c r="D67" s="24"/>
      <c r="E67" s="24"/>
      <c r="F67" s="28"/>
      <c r="G67" s="24"/>
      <c r="H67" s="49"/>
    </row>
    <row r="68" spans="1:8" s="22" customFormat="1" ht="13.5" customHeight="1" x14ac:dyDescent="0.2">
      <c r="A68" s="41"/>
      <c r="B68" s="24"/>
      <c r="C68" s="23"/>
      <c r="D68" s="24"/>
      <c r="E68" s="24"/>
      <c r="F68" s="28"/>
      <c r="G68" s="24"/>
      <c r="H68" s="49"/>
    </row>
    <row r="69" spans="1:8" s="22" customFormat="1" ht="13.5" customHeight="1" x14ac:dyDescent="0.2">
      <c r="A69" s="41"/>
      <c r="B69" s="24"/>
      <c r="C69" s="23"/>
      <c r="D69" s="24"/>
      <c r="E69" s="24"/>
      <c r="F69" s="28"/>
      <c r="G69" s="24"/>
      <c r="H69" s="49"/>
    </row>
    <row r="70" spans="1:8" s="22" customFormat="1" ht="13.5" customHeight="1" x14ac:dyDescent="0.2">
      <c r="A70" s="41"/>
      <c r="B70" s="24"/>
      <c r="C70" s="23"/>
      <c r="D70" s="24"/>
      <c r="E70" s="24"/>
      <c r="F70" s="28"/>
      <c r="G70" s="24"/>
      <c r="H70" s="49"/>
    </row>
    <row r="71" spans="1:8" s="22" customFormat="1" ht="13.5" customHeight="1" x14ac:dyDescent="0.2">
      <c r="A71" s="41"/>
      <c r="B71" s="24"/>
      <c r="C71" s="23"/>
      <c r="D71" s="24"/>
      <c r="E71" s="24"/>
      <c r="F71" s="28"/>
      <c r="G71" s="24"/>
      <c r="H71" s="49"/>
    </row>
    <row r="72" spans="1:8" s="22" customFormat="1" ht="13.5" customHeight="1" x14ac:dyDescent="0.2">
      <c r="A72" s="41"/>
      <c r="B72" s="24"/>
      <c r="C72" s="23"/>
      <c r="D72" s="24"/>
      <c r="E72" s="24"/>
      <c r="F72" s="28"/>
      <c r="G72" s="24"/>
      <c r="H72" s="49"/>
    </row>
    <row r="73" spans="1:8" s="22" customFormat="1" ht="13.5" customHeight="1" x14ac:dyDescent="0.2">
      <c r="A73" s="41"/>
      <c r="B73" s="24"/>
      <c r="C73" s="23"/>
      <c r="D73" s="24"/>
      <c r="E73" s="24"/>
      <c r="F73" s="28"/>
      <c r="G73" s="24"/>
      <c r="H73" s="49"/>
    </row>
    <row r="74" spans="1:8" s="22" customFormat="1" ht="13.5" customHeight="1" x14ac:dyDescent="0.2">
      <c r="A74" s="41"/>
      <c r="B74" s="24"/>
      <c r="C74" s="23"/>
      <c r="D74" s="24"/>
      <c r="E74" s="24"/>
      <c r="F74" s="28"/>
      <c r="G74" s="24"/>
      <c r="H74" s="49"/>
    </row>
    <row r="75" spans="1:8" s="22" customFormat="1" ht="13.5" customHeight="1" x14ac:dyDescent="0.2">
      <c r="A75" s="41"/>
      <c r="B75" s="24"/>
      <c r="C75" s="23"/>
      <c r="D75" s="24"/>
      <c r="E75" s="24"/>
      <c r="F75" s="28"/>
      <c r="G75" s="24"/>
      <c r="H75" s="49"/>
    </row>
    <row r="76" spans="1:8" s="22" customFormat="1" ht="13.5" customHeight="1" x14ac:dyDescent="0.2">
      <c r="A76" s="41"/>
      <c r="B76" s="24"/>
      <c r="C76" s="23"/>
      <c r="D76" s="24"/>
      <c r="E76" s="24"/>
      <c r="F76" s="28"/>
      <c r="G76" s="24"/>
      <c r="H76" s="49"/>
    </row>
    <row r="77" spans="1:8" s="22" customFormat="1" ht="13.5" customHeight="1" x14ac:dyDescent="0.2">
      <c r="A77" s="41"/>
      <c r="B77" s="24"/>
      <c r="C77" s="23"/>
      <c r="D77" s="24"/>
      <c r="E77" s="24"/>
      <c r="F77" s="28"/>
      <c r="G77" s="24"/>
      <c r="H77" s="49"/>
    </row>
    <row r="78" spans="1:8" s="22" customFormat="1" ht="13.5" customHeight="1" x14ac:dyDescent="0.2">
      <c r="A78" s="41"/>
      <c r="B78" s="24"/>
      <c r="C78" s="23"/>
      <c r="D78" s="24"/>
      <c r="E78" s="24"/>
      <c r="F78" s="28"/>
      <c r="G78" s="24"/>
      <c r="H78" s="49"/>
    </row>
    <row r="79" spans="1:8" s="22" customFormat="1" ht="13.5" customHeight="1" x14ac:dyDescent="0.2">
      <c r="A79" s="41"/>
      <c r="B79" s="24"/>
      <c r="C79" s="23"/>
      <c r="D79" s="24"/>
      <c r="E79" s="24"/>
      <c r="F79" s="28"/>
      <c r="G79" s="24"/>
      <c r="H79" s="49"/>
    </row>
    <row r="80" spans="1:8" s="22" customFormat="1" ht="13.5" customHeight="1" x14ac:dyDescent="0.2">
      <c r="A80" s="41"/>
      <c r="B80" s="24"/>
      <c r="C80" s="23"/>
      <c r="D80" s="24"/>
      <c r="E80" s="24"/>
      <c r="F80" s="28"/>
      <c r="G80" s="24"/>
      <c r="H80" s="49"/>
    </row>
    <row r="81" spans="1:8" s="22" customFormat="1" ht="13.5" customHeight="1" x14ac:dyDescent="0.2">
      <c r="A81" s="41"/>
      <c r="B81" s="24"/>
      <c r="C81" s="23"/>
      <c r="D81" s="24"/>
      <c r="E81" s="24"/>
      <c r="F81" s="28"/>
      <c r="G81" s="24"/>
      <c r="H81" s="49"/>
    </row>
    <row r="82" spans="1:8" s="22" customFormat="1" ht="13.5" customHeight="1" x14ac:dyDescent="0.2">
      <c r="A82" s="41"/>
      <c r="B82" s="24"/>
      <c r="C82" s="23"/>
      <c r="D82" s="24"/>
      <c r="E82" s="24"/>
      <c r="F82" s="28"/>
      <c r="G82" s="24"/>
      <c r="H82" s="49"/>
    </row>
    <row r="83" spans="1:8" s="22" customFormat="1" ht="13.5" customHeight="1" x14ac:dyDescent="0.2">
      <c r="A83" s="41"/>
      <c r="B83" s="24"/>
      <c r="C83" s="23"/>
      <c r="D83" s="24"/>
      <c r="E83" s="24"/>
      <c r="F83" s="28"/>
      <c r="G83" s="24"/>
      <c r="H83" s="49"/>
    </row>
    <row r="84" spans="1:8" s="22" customFormat="1" ht="13.5" customHeight="1" x14ac:dyDescent="0.2">
      <c r="A84" s="41"/>
      <c r="B84" s="24"/>
      <c r="C84" s="23"/>
      <c r="D84" s="24"/>
      <c r="E84" s="24"/>
      <c r="F84" s="28"/>
      <c r="G84" s="24"/>
      <c r="H84" s="49"/>
    </row>
    <row r="85" spans="1:8" s="22" customFormat="1" ht="13.5" customHeight="1" x14ac:dyDescent="0.2">
      <c r="A85" s="41"/>
      <c r="B85" s="24"/>
      <c r="C85" s="23"/>
      <c r="D85" s="24"/>
      <c r="E85" s="24"/>
      <c r="F85" s="28"/>
      <c r="G85" s="24"/>
      <c r="H85" s="49"/>
    </row>
    <row r="86" spans="1:8" s="22" customFormat="1" ht="13.5" customHeight="1" x14ac:dyDescent="0.2">
      <c r="A86" s="41"/>
      <c r="B86" s="24"/>
      <c r="C86" s="23"/>
      <c r="D86" s="24"/>
      <c r="E86" s="24"/>
      <c r="F86" s="28"/>
      <c r="G86" s="24"/>
      <c r="H86" s="49"/>
    </row>
    <row r="87" spans="1:8" s="22" customFormat="1" ht="13.5" customHeight="1" x14ac:dyDescent="0.2">
      <c r="A87" s="41"/>
      <c r="B87" s="24"/>
      <c r="C87" s="23"/>
      <c r="D87" s="24"/>
      <c r="E87" s="24"/>
      <c r="F87" s="28"/>
      <c r="G87" s="24"/>
      <c r="H87" s="49"/>
    </row>
    <row r="88" spans="1:8" s="22" customFormat="1" ht="13.5" customHeight="1" x14ac:dyDescent="0.2">
      <c r="A88" s="41"/>
      <c r="B88" s="24"/>
      <c r="C88" s="23"/>
      <c r="D88" s="24"/>
      <c r="E88" s="24"/>
      <c r="F88" s="28"/>
      <c r="G88" s="24"/>
      <c r="H88" s="49"/>
    </row>
    <row r="89" spans="1:8" s="22" customFormat="1" ht="13.5" customHeight="1" x14ac:dyDescent="0.2">
      <c r="A89" s="41"/>
      <c r="B89" s="24"/>
      <c r="C89" s="23"/>
      <c r="D89" s="24"/>
      <c r="E89" s="24"/>
      <c r="F89" s="28"/>
      <c r="G89" s="24"/>
      <c r="H89" s="49"/>
    </row>
    <row r="90" spans="1:8" s="22" customFormat="1" ht="13.5" customHeight="1" x14ac:dyDescent="0.2">
      <c r="A90" s="41"/>
      <c r="B90" s="24"/>
      <c r="C90" s="23"/>
      <c r="D90" s="24"/>
      <c r="E90" s="24"/>
      <c r="F90" s="28"/>
      <c r="G90" s="24"/>
      <c r="H90" s="49"/>
    </row>
    <row r="91" spans="1:8" s="22" customFormat="1" ht="13.5" customHeight="1" x14ac:dyDescent="0.2">
      <c r="A91" s="41"/>
      <c r="B91" s="24"/>
      <c r="C91" s="23"/>
      <c r="D91" s="24"/>
      <c r="E91" s="24"/>
      <c r="F91" s="28"/>
      <c r="G91" s="24"/>
      <c r="H91" s="49"/>
    </row>
    <row r="92" spans="1:8" s="22" customFormat="1" ht="13.5" customHeight="1" x14ac:dyDescent="0.2">
      <c r="A92" s="41"/>
      <c r="B92" s="24"/>
      <c r="C92" s="23"/>
      <c r="D92" s="24"/>
      <c r="E92" s="24"/>
      <c r="F92" s="28"/>
      <c r="G92" s="24"/>
      <c r="H92" s="42"/>
    </row>
    <row r="93" spans="1:8" s="22" customFormat="1" ht="13.5" customHeight="1" x14ac:dyDescent="0.2">
      <c r="A93" s="41"/>
      <c r="B93" s="31"/>
      <c r="C93" s="37"/>
      <c r="D93" s="31"/>
      <c r="E93" s="31"/>
      <c r="F93" s="38"/>
      <c r="G93" s="24"/>
      <c r="H93" s="42"/>
    </row>
    <row r="94" spans="1:8" s="22" customFormat="1" ht="13.5" customHeight="1" x14ac:dyDescent="0.2">
      <c r="A94" s="41"/>
      <c r="B94" s="31"/>
      <c r="C94" s="37"/>
      <c r="D94" s="31"/>
      <c r="E94" s="31"/>
      <c r="F94" s="38"/>
      <c r="G94" s="24"/>
      <c r="H94" s="42"/>
    </row>
    <row r="95" spans="1:8" s="22" customFormat="1" ht="13.5" customHeight="1" x14ac:dyDescent="0.2">
      <c r="A95" s="41"/>
      <c r="B95" s="31"/>
      <c r="C95" s="37"/>
      <c r="D95" s="31"/>
      <c r="E95" s="31"/>
      <c r="F95" s="38"/>
      <c r="G95" s="24"/>
      <c r="H95" s="42"/>
    </row>
    <row r="96" spans="1:8" s="22" customFormat="1" ht="13.5" customHeight="1" x14ac:dyDescent="0.2">
      <c r="A96" s="41"/>
      <c r="B96" s="31"/>
      <c r="C96" s="37"/>
      <c r="D96" s="31"/>
      <c r="E96" s="31"/>
      <c r="F96" s="38"/>
      <c r="G96" s="24"/>
      <c r="H96" s="42"/>
    </row>
    <row r="97" spans="1:8" s="22" customFormat="1" ht="13.5" customHeight="1" x14ac:dyDescent="0.2">
      <c r="A97" s="41"/>
      <c r="B97" s="31"/>
      <c r="C97" s="37"/>
      <c r="D97" s="31"/>
      <c r="E97" s="31"/>
      <c r="F97" s="38"/>
      <c r="G97" s="24"/>
      <c r="H97" s="42"/>
    </row>
    <row r="98" spans="1:8" s="22" customFormat="1" ht="13.5" customHeight="1" x14ac:dyDescent="0.2">
      <c r="A98" s="41"/>
      <c r="B98" s="31"/>
      <c r="C98" s="37"/>
      <c r="D98" s="31"/>
      <c r="E98" s="31"/>
      <c r="F98" s="38"/>
      <c r="G98" s="24"/>
      <c r="H98" s="42"/>
    </row>
    <row r="99" spans="1:8" s="22" customFormat="1" ht="13.5" customHeight="1" x14ac:dyDescent="0.2">
      <c r="A99" s="41"/>
      <c r="B99" s="31"/>
      <c r="C99" s="37"/>
      <c r="D99" s="31"/>
      <c r="E99" s="31"/>
      <c r="F99" s="38"/>
      <c r="G99" s="24"/>
      <c r="H99" s="42"/>
    </row>
    <row r="100" spans="1:8" s="22" customFormat="1" ht="13.5" customHeight="1" x14ac:dyDescent="0.2">
      <c r="A100" s="41"/>
      <c r="B100" s="31"/>
      <c r="C100" s="37"/>
      <c r="D100" s="31"/>
      <c r="E100" s="31"/>
      <c r="F100" s="38"/>
      <c r="G100" s="24"/>
      <c r="H100" s="42"/>
    </row>
    <row r="101" spans="1:8" s="22" customFormat="1" ht="13.5" customHeight="1" x14ac:dyDescent="0.2">
      <c r="A101" s="41"/>
      <c r="B101" s="31"/>
      <c r="C101" s="37"/>
      <c r="D101" s="31"/>
      <c r="E101" s="31"/>
      <c r="F101" s="38"/>
      <c r="G101" s="24"/>
      <c r="H101" s="42"/>
    </row>
    <row r="102" spans="1:8" s="22" customFormat="1" ht="13.5" customHeight="1" x14ac:dyDescent="0.2">
      <c r="A102" s="41"/>
      <c r="B102" s="31"/>
      <c r="C102" s="37"/>
      <c r="D102" s="31"/>
      <c r="E102" s="31"/>
      <c r="F102" s="38"/>
      <c r="G102" s="24"/>
      <c r="H102" s="42"/>
    </row>
    <row r="103" spans="1:8" s="22" customFormat="1" ht="13.5" customHeight="1" x14ac:dyDescent="0.2">
      <c r="A103" s="41"/>
      <c r="B103" s="31"/>
      <c r="C103" s="37"/>
      <c r="D103" s="31"/>
      <c r="E103" s="31"/>
      <c r="F103" s="38"/>
      <c r="G103" s="24"/>
      <c r="H103" s="42"/>
    </row>
    <row r="104" spans="1:8" s="22" customFormat="1" ht="13.5" customHeight="1" x14ac:dyDescent="0.2">
      <c r="A104" s="41"/>
      <c r="B104" s="31"/>
      <c r="C104" s="37"/>
      <c r="D104" s="31"/>
      <c r="E104" s="31"/>
      <c r="F104" s="38"/>
      <c r="G104" s="24"/>
      <c r="H104" s="42"/>
    </row>
    <row r="105" spans="1:8" s="22" customFormat="1" ht="13.5" customHeight="1" x14ac:dyDescent="0.2">
      <c r="A105" s="41"/>
      <c r="B105" s="31"/>
      <c r="C105" s="37"/>
      <c r="D105" s="31"/>
      <c r="E105" s="31"/>
      <c r="F105" s="38"/>
      <c r="G105" s="24"/>
      <c r="H105" s="42"/>
    </row>
    <row r="106" spans="1:8" s="22" customFormat="1" ht="13.5" customHeight="1" x14ac:dyDescent="0.2">
      <c r="A106" s="43"/>
      <c r="B106" s="53"/>
      <c r="C106" s="44"/>
      <c r="D106" s="53"/>
      <c r="E106" s="53"/>
      <c r="F106" s="52"/>
      <c r="G106" s="53"/>
      <c r="H106" s="50"/>
    </row>
  </sheetData>
  <mergeCells count="1">
    <mergeCell ref="A2:C2"/>
  </mergeCells>
  <hyperlinks>
    <hyperlink ref="A2" location="'Index and Structure'!A1" display="The Macro Group" xr:uid="{00000000-0004-0000-0B00-000000000000}"/>
  </hyperlinks>
  <pageMargins left="0.74803149606299213" right="0.39370078740157483" top="0.55118110236220474" bottom="0.62992125984251968" header="0.51181102362204722" footer="0.47244094488188981"/>
  <pageSetup paperSize="9" scale="81" orientation="portrait" r:id="rId1"/>
  <headerFooter alignWithMargins="0">
    <oddFooter>&amp;LPrinted:&amp;T on &amp;D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36135"/>
  <dimension ref="A1:H50"/>
  <sheetViews>
    <sheetView showGridLines="0" view="pageBreakPreview" zoomScaleNormal="50" workbookViewId="0"/>
  </sheetViews>
  <sheetFormatPr defaultRowHeight="18.75" x14ac:dyDescent="0.3"/>
  <cols>
    <col min="1" max="1" width="13.140625" style="1" customWidth="1"/>
    <col min="2" max="3" width="11.42578125" style="1" customWidth="1"/>
    <col min="4" max="4" width="17.85546875" style="1" customWidth="1"/>
    <col min="5" max="5" width="12.42578125" style="1" customWidth="1"/>
    <col min="6" max="6" width="17" style="1" customWidth="1"/>
    <col min="7" max="7" width="16.7109375" style="1" customWidth="1"/>
    <col min="8" max="8" width="9.42578125" style="1" customWidth="1"/>
    <col min="9" max="10" width="10.42578125" style="2" customWidth="1"/>
    <col min="11" max="16384" width="9.140625" style="2"/>
  </cols>
  <sheetData>
    <row r="1" spans="1:8" ht="5.25" customHeight="1" thickBot="1" x14ac:dyDescent="0.35"/>
    <row r="2" spans="1:8" ht="19.899999999999999" customHeight="1" thickBot="1" x14ac:dyDescent="0.35">
      <c r="A2" s="845" t="s">
        <v>39</v>
      </c>
      <c r="B2" s="846"/>
      <c r="C2" s="847"/>
      <c r="D2" s="34"/>
      <c r="E2" s="34"/>
      <c r="F2" s="55"/>
      <c r="G2" s="55"/>
      <c r="H2" s="56"/>
    </row>
    <row r="3" spans="1:8" ht="27" customHeight="1" x14ac:dyDescent="0.3">
      <c r="A3" s="19"/>
    </row>
    <row r="4" spans="1:8" ht="19.5" customHeight="1" x14ac:dyDescent="0.3">
      <c r="A4" s="5"/>
      <c r="D4" s="58"/>
    </row>
    <row r="5" spans="1:8" ht="5.25" customHeight="1" x14ac:dyDescent="0.3">
      <c r="A5" s="59"/>
      <c r="B5" s="60"/>
      <c r="C5" s="61"/>
      <c r="D5" s="58"/>
      <c r="E5" s="59"/>
      <c r="F5" s="60"/>
      <c r="G5" s="60"/>
      <c r="H5" s="61"/>
    </row>
    <row r="6" spans="1:8" ht="14.25" customHeight="1" x14ac:dyDescent="0.3">
      <c r="A6" s="74" t="s">
        <v>34</v>
      </c>
      <c r="B6" s="58">
        <f>'Index and Structure'!D3</f>
        <v>0</v>
      </c>
      <c r="C6" s="68"/>
      <c r="D6" s="20"/>
      <c r="E6" s="80" t="s">
        <v>30</v>
      </c>
      <c r="F6" s="75">
        <f>'Index and Structure'!D7</f>
        <v>0</v>
      </c>
      <c r="G6" s="58"/>
      <c r="H6" s="66"/>
    </row>
    <row r="7" spans="1:8" ht="14.25" customHeight="1" x14ac:dyDescent="0.3">
      <c r="A7" s="74" t="s">
        <v>40</v>
      </c>
      <c r="B7" s="58" t="str">
        <f>'Index and Structure'!A33</f>
        <v>Sundry Creditors</v>
      </c>
      <c r="C7" s="68"/>
      <c r="D7" s="20"/>
      <c r="E7" s="81" t="s">
        <v>35</v>
      </c>
      <c r="F7" s="58">
        <f>'Index and Structure'!D8</f>
        <v>0</v>
      </c>
      <c r="G7" s="76" t="s">
        <v>36</v>
      </c>
      <c r="H7" s="62">
        <f ca="1">TODAY()</f>
        <v>44805</v>
      </c>
    </row>
    <row r="8" spans="1:8" ht="14.25" customHeight="1" x14ac:dyDescent="0.3">
      <c r="A8" s="77" t="s">
        <v>41</v>
      </c>
      <c r="B8" s="64">
        <f>'Index and Structure'!D6</f>
        <v>44377</v>
      </c>
      <c r="C8" s="69"/>
      <c r="D8" s="21"/>
      <c r="E8" s="82" t="s">
        <v>37</v>
      </c>
      <c r="F8" s="65">
        <f>'Index and Structure'!D9</f>
        <v>0</v>
      </c>
      <c r="G8" s="78" t="s">
        <v>36</v>
      </c>
      <c r="H8" s="79"/>
    </row>
    <row r="9" spans="1:8" ht="9.75" customHeight="1" x14ac:dyDescent="0.3">
      <c r="D9" s="58"/>
    </row>
    <row r="10" spans="1:8" ht="30" customHeight="1" x14ac:dyDescent="0.3">
      <c r="A10" s="85"/>
      <c r="B10" s="86"/>
      <c r="C10" s="86"/>
      <c r="D10" s="86"/>
      <c r="E10" s="86"/>
      <c r="F10" s="88">
        <f>'Index and Structure'!F6</f>
        <v>2021</v>
      </c>
      <c r="G10" s="88">
        <v>2008</v>
      </c>
      <c r="H10" s="87"/>
    </row>
    <row r="11" spans="1:8" s="22" customFormat="1" ht="13.5" customHeight="1" x14ac:dyDescent="0.2">
      <c r="A11" s="111"/>
      <c r="B11" s="112"/>
      <c r="C11" s="112"/>
      <c r="D11" s="112"/>
      <c r="E11" s="113"/>
      <c r="F11" s="112"/>
      <c r="G11" s="114"/>
      <c r="H11" s="51"/>
    </row>
    <row r="12" spans="1:8" s="22" customFormat="1" ht="13.5" customHeight="1" thickBot="1" x14ac:dyDescent="0.25">
      <c r="A12" s="23" t="s">
        <v>38</v>
      </c>
      <c r="B12" s="23" t="str">
        <f>B7</f>
        <v>Sundry Creditors</v>
      </c>
      <c r="C12" s="24"/>
      <c r="D12" s="24"/>
      <c r="E12" s="24"/>
      <c r="F12" s="210">
        <f>F35</f>
        <v>0</v>
      </c>
      <c r="G12" s="210">
        <f>G35</f>
        <v>0</v>
      </c>
      <c r="H12" s="89"/>
    </row>
    <row r="13" spans="1:8" s="22" customFormat="1" ht="13.5" customHeight="1" thickTop="1" x14ac:dyDescent="0.2">
      <c r="A13" s="41"/>
      <c r="B13" s="23"/>
      <c r="C13" s="24"/>
      <c r="D13" s="24"/>
      <c r="E13" s="24"/>
      <c r="F13" s="101"/>
      <c r="G13" s="97"/>
      <c r="H13" s="89"/>
    </row>
    <row r="14" spans="1:8" s="22" customFormat="1" ht="13.5" customHeight="1" x14ac:dyDescent="0.2">
      <c r="A14" s="41"/>
      <c r="B14" s="23"/>
      <c r="C14" s="26"/>
      <c r="D14" s="27"/>
      <c r="E14" s="24"/>
      <c r="F14" s="97"/>
      <c r="G14" s="97"/>
      <c r="H14" s="49"/>
    </row>
    <row r="15" spans="1:8" s="22" customFormat="1" ht="13.5" customHeight="1" x14ac:dyDescent="0.2">
      <c r="A15" s="41"/>
      <c r="C15" s="23"/>
      <c r="D15" s="27"/>
      <c r="E15" s="27"/>
      <c r="F15" s="97"/>
      <c r="G15" s="97"/>
      <c r="H15" s="49"/>
    </row>
    <row r="16" spans="1:8" s="22" customFormat="1" ht="13.5" customHeight="1" x14ac:dyDescent="0.2">
      <c r="A16" s="41"/>
      <c r="B16" s="26"/>
      <c r="C16" s="24"/>
      <c r="D16" s="27"/>
      <c r="E16" s="25"/>
      <c r="F16" s="97"/>
      <c r="G16" s="97"/>
      <c r="H16" s="49"/>
    </row>
    <row r="17" spans="1:8" s="22" customFormat="1" ht="13.5" customHeight="1" x14ac:dyDescent="0.2">
      <c r="A17" s="41"/>
      <c r="B17" s="23" t="s">
        <v>17</v>
      </c>
      <c r="C17" s="23"/>
      <c r="D17" s="28"/>
      <c r="E17" s="24"/>
      <c r="F17" s="200">
        <v>0</v>
      </c>
      <c r="G17" s="200">
        <v>0</v>
      </c>
      <c r="H17" s="49"/>
    </row>
    <row r="18" spans="1:8" s="22" customFormat="1" ht="13.5" customHeight="1" x14ac:dyDescent="0.2">
      <c r="A18" s="41"/>
      <c r="B18" s="29"/>
      <c r="C18" s="26"/>
      <c r="D18" s="28"/>
      <c r="E18" s="24"/>
      <c r="F18" s="97"/>
      <c r="G18" s="98"/>
      <c r="H18" s="49"/>
    </row>
    <row r="19" spans="1:8" s="22" customFormat="1" ht="13.5" customHeight="1" x14ac:dyDescent="0.2">
      <c r="A19" s="41"/>
      <c r="B19" s="23"/>
      <c r="C19" s="26"/>
      <c r="D19" s="28"/>
      <c r="E19" s="94" t="s">
        <v>46</v>
      </c>
      <c r="F19" s="97"/>
      <c r="G19" s="98"/>
      <c r="H19" s="49"/>
    </row>
    <row r="20" spans="1:8" s="22" customFormat="1" ht="13.5" customHeight="1" x14ac:dyDescent="0.2">
      <c r="A20" s="90" t="s">
        <v>55</v>
      </c>
      <c r="B20" s="183"/>
      <c r="C20" s="184"/>
      <c r="D20" s="185"/>
      <c r="E20" s="94"/>
      <c r="F20" s="200">
        <v>0</v>
      </c>
      <c r="G20" s="200">
        <v>0</v>
      </c>
      <c r="H20" s="49"/>
    </row>
    <row r="21" spans="1:8" s="22" customFormat="1" ht="13.5" customHeight="1" x14ac:dyDescent="0.2">
      <c r="A21" s="90"/>
      <c r="B21" s="183"/>
      <c r="C21" s="184"/>
      <c r="D21" s="185"/>
      <c r="E21" s="57"/>
      <c r="F21" s="200">
        <v>0</v>
      </c>
      <c r="G21" s="200">
        <v>0</v>
      </c>
      <c r="H21" s="49"/>
    </row>
    <row r="22" spans="1:8" s="22" customFormat="1" ht="13.5" customHeight="1" x14ac:dyDescent="0.2">
      <c r="A22" s="90"/>
      <c r="B22" s="183"/>
      <c r="C22" s="184"/>
      <c r="D22" s="185"/>
      <c r="E22" s="57"/>
      <c r="F22" s="200">
        <v>0</v>
      </c>
      <c r="G22" s="200">
        <v>0</v>
      </c>
      <c r="H22" s="49"/>
    </row>
    <row r="23" spans="1:8" s="22" customFormat="1" ht="13.5" customHeight="1" x14ac:dyDescent="0.2">
      <c r="A23" s="90"/>
      <c r="B23" s="183"/>
      <c r="C23" s="184"/>
      <c r="D23" s="185"/>
      <c r="E23" s="57"/>
      <c r="F23" s="200">
        <v>0</v>
      </c>
      <c r="G23" s="200">
        <v>0</v>
      </c>
      <c r="H23" s="49"/>
    </row>
    <row r="24" spans="1:8" s="22" customFormat="1" ht="13.5" customHeight="1" x14ac:dyDescent="0.2">
      <c r="A24" s="90"/>
      <c r="B24" s="183"/>
      <c r="C24" s="184"/>
      <c r="D24" s="185"/>
      <c r="E24" s="57"/>
      <c r="F24" s="200">
        <v>0</v>
      </c>
      <c r="G24" s="200">
        <v>0</v>
      </c>
      <c r="H24" s="49"/>
    </row>
    <row r="25" spans="1:8" s="22" customFormat="1" ht="13.5" customHeight="1" x14ac:dyDescent="0.2">
      <c r="A25" s="90"/>
      <c r="B25" s="183"/>
      <c r="C25" s="184"/>
      <c r="D25" s="185"/>
      <c r="E25" s="57"/>
      <c r="F25" s="200">
        <v>0</v>
      </c>
      <c r="G25" s="200">
        <v>0</v>
      </c>
      <c r="H25" s="49"/>
    </row>
    <row r="26" spans="1:8" s="22" customFormat="1" ht="13.5" customHeight="1" x14ac:dyDescent="0.2">
      <c r="A26" s="90"/>
      <c r="B26" s="183"/>
      <c r="C26" s="184"/>
      <c r="D26" s="185"/>
      <c r="E26" s="57"/>
      <c r="F26" s="200">
        <v>0</v>
      </c>
      <c r="G26" s="200">
        <v>0</v>
      </c>
      <c r="H26" s="49"/>
    </row>
    <row r="27" spans="1:8" s="22" customFormat="1" ht="13.5" customHeight="1" x14ac:dyDescent="0.2">
      <c r="A27" s="90"/>
      <c r="B27" s="184"/>
      <c r="C27" s="183"/>
      <c r="D27" s="185"/>
      <c r="E27" s="57"/>
      <c r="F27" s="99"/>
      <c r="G27" s="98"/>
      <c r="H27" s="49"/>
    </row>
    <row r="28" spans="1:8" s="22" customFormat="1" x14ac:dyDescent="0.2">
      <c r="A28" s="90" t="s">
        <v>48</v>
      </c>
      <c r="B28" s="183"/>
      <c r="C28" s="183"/>
      <c r="D28" s="185"/>
      <c r="E28" s="182"/>
      <c r="F28" s="201">
        <v>0</v>
      </c>
      <c r="G28" s="201">
        <v>0</v>
      </c>
      <c r="H28" s="173"/>
    </row>
    <row r="29" spans="1:8" s="22" customFormat="1" ht="13.5" customHeight="1" x14ac:dyDescent="0.2">
      <c r="A29" s="90"/>
      <c r="B29" s="183"/>
      <c r="C29" s="183"/>
      <c r="D29" s="185"/>
      <c r="E29" s="182"/>
      <c r="F29" s="201">
        <v>0</v>
      </c>
      <c r="G29" s="201">
        <v>0</v>
      </c>
      <c r="H29" s="173"/>
    </row>
    <row r="30" spans="1:8" s="22" customFormat="1" ht="13.5" customHeight="1" x14ac:dyDescent="0.2">
      <c r="A30" s="90"/>
      <c r="B30" s="183"/>
      <c r="C30" s="183"/>
      <c r="D30" s="185"/>
      <c r="E30" s="182"/>
      <c r="F30" s="201">
        <v>0</v>
      </c>
      <c r="G30" s="201">
        <v>0</v>
      </c>
      <c r="H30" s="173"/>
    </row>
    <row r="31" spans="1:8" s="22" customFormat="1" ht="13.5" customHeight="1" x14ac:dyDescent="0.2">
      <c r="A31" s="90"/>
      <c r="B31" s="183"/>
      <c r="C31" s="183"/>
      <c r="D31" s="185"/>
      <c r="E31" s="182"/>
      <c r="F31" s="201">
        <v>0</v>
      </c>
      <c r="G31" s="201">
        <v>0</v>
      </c>
      <c r="H31" s="173"/>
    </row>
    <row r="32" spans="1:8" s="22" customFormat="1" ht="13.5" customHeight="1" x14ac:dyDescent="0.2">
      <c r="A32" s="90"/>
      <c r="B32" s="183"/>
      <c r="C32" s="183"/>
      <c r="D32" s="185"/>
      <c r="E32" s="182"/>
      <c r="F32" s="201">
        <v>0</v>
      </c>
      <c r="G32" s="201">
        <v>0</v>
      </c>
      <c r="H32" s="173"/>
    </row>
    <row r="33" spans="1:8" s="22" customFormat="1" ht="12.75" customHeight="1" x14ac:dyDescent="0.2">
      <c r="A33" s="41"/>
      <c r="B33" s="184"/>
      <c r="C33" s="183"/>
      <c r="D33" s="183"/>
      <c r="E33" s="94"/>
      <c r="F33" s="201">
        <v>0</v>
      </c>
      <c r="G33" s="201">
        <v>0</v>
      </c>
      <c r="H33" s="173"/>
    </row>
    <row r="34" spans="1:8" s="22" customFormat="1" ht="12.75" customHeight="1" x14ac:dyDescent="0.2">
      <c r="A34" s="41"/>
      <c r="B34" s="29"/>
      <c r="C34" s="23"/>
      <c r="D34" s="24"/>
      <c r="E34" s="94"/>
      <c r="F34" s="100"/>
      <c r="G34" s="100"/>
      <c r="H34" s="173"/>
    </row>
    <row r="35" spans="1:8" s="22" customFormat="1" ht="13.5" customHeight="1" thickBot="1" x14ac:dyDescent="0.25">
      <c r="A35" s="41"/>
      <c r="B35" s="23" t="s">
        <v>2</v>
      </c>
      <c r="C35" s="23"/>
      <c r="D35" s="24"/>
      <c r="E35" s="94"/>
      <c r="F35" s="202">
        <f>SUM(F17:F26)-SUM(F28:F33)</f>
        <v>0</v>
      </c>
      <c r="G35" s="202">
        <f>SUM(G17:G26)-SUM(G28:G33)</f>
        <v>0</v>
      </c>
      <c r="H35" s="173"/>
    </row>
    <row r="36" spans="1:8" s="22" customFormat="1" ht="13.5" customHeight="1" thickTop="1" x14ac:dyDescent="0.2">
      <c r="A36" s="41"/>
      <c r="B36" s="24"/>
      <c r="C36" s="23"/>
      <c r="D36" s="24"/>
      <c r="E36" s="24"/>
      <c r="F36" s="28"/>
      <c r="G36" s="24"/>
      <c r="H36" s="173"/>
    </row>
    <row r="37" spans="1:8" s="22" customFormat="1" ht="13.5" customHeight="1" x14ac:dyDescent="0.2">
      <c r="A37" s="41"/>
      <c r="B37" s="24"/>
      <c r="C37" s="23"/>
      <c r="D37" s="24"/>
      <c r="E37" s="24"/>
      <c r="F37" s="28"/>
      <c r="G37" s="24"/>
      <c r="H37" s="49"/>
    </row>
    <row r="38" spans="1:8" s="22" customFormat="1" ht="13.5" customHeight="1" x14ac:dyDescent="0.2">
      <c r="A38" s="41"/>
      <c r="B38" s="24"/>
      <c r="C38" s="23"/>
      <c r="D38" s="24"/>
      <c r="E38" s="24"/>
      <c r="F38" s="28"/>
      <c r="G38" s="24"/>
      <c r="H38" s="42"/>
    </row>
    <row r="39" spans="1:8" s="22" customFormat="1" ht="13.5" customHeight="1" x14ac:dyDescent="0.2">
      <c r="A39" s="41"/>
      <c r="B39" s="31"/>
      <c r="C39" s="37"/>
      <c r="D39" s="31"/>
      <c r="E39" s="31"/>
      <c r="F39" s="38"/>
      <c r="G39" s="24"/>
      <c r="H39" s="42"/>
    </row>
    <row r="40" spans="1:8" s="22" customFormat="1" ht="13.5" customHeight="1" x14ac:dyDescent="0.2">
      <c r="A40" s="41"/>
      <c r="B40" s="31"/>
      <c r="C40" s="37"/>
      <c r="D40" s="31"/>
      <c r="E40" s="31"/>
      <c r="F40" s="38"/>
      <c r="G40" s="24"/>
      <c r="H40" s="42"/>
    </row>
    <row r="41" spans="1:8" s="22" customFormat="1" ht="13.5" customHeight="1" x14ac:dyDescent="0.2">
      <c r="A41" s="41"/>
      <c r="B41" s="31"/>
      <c r="C41" s="37"/>
      <c r="D41" s="31"/>
      <c r="E41" s="31"/>
      <c r="F41" s="38"/>
      <c r="G41" s="24"/>
      <c r="H41" s="42"/>
    </row>
    <row r="42" spans="1:8" s="22" customFormat="1" ht="13.5" customHeight="1" x14ac:dyDescent="0.2">
      <c r="A42" s="41"/>
      <c r="B42" s="31"/>
      <c r="C42" s="37"/>
      <c r="D42" s="31"/>
      <c r="E42" s="31"/>
      <c r="F42" s="38"/>
      <c r="G42" s="24"/>
      <c r="H42" s="42"/>
    </row>
    <row r="43" spans="1:8" s="22" customFormat="1" ht="13.5" customHeight="1" x14ac:dyDescent="0.2">
      <c r="A43" s="41"/>
      <c r="B43" s="31"/>
      <c r="C43" s="37"/>
      <c r="D43" s="31"/>
      <c r="E43" s="31"/>
      <c r="F43" s="38"/>
      <c r="G43" s="24"/>
      <c r="H43" s="42"/>
    </row>
    <row r="44" spans="1:8" s="22" customFormat="1" ht="13.5" customHeight="1" x14ac:dyDescent="0.2">
      <c r="A44" s="41"/>
      <c r="B44" s="31"/>
      <c r="C44" s="37"/>
      <c r="D44" s="31"/>
      <c r="E44" s="31"/>
      <c r="F44" s="38"/>
      <c r="G44" s="24"/>
      <c r="H44" s="42"/>
    </row>
    <row r="45" spans="1:8" s="22" customFormat="1" ht="13.5" customHeight="1" x14ac:dyDescent="0.2">
      <c r="A45" s="41"/>
      <c r="B45" s="31"/>
      <c r="C45" s="37"/>
      <c r="D45" s="31"/>
      <c r="E45" s="31"/>
      <c r="F45" s="38"/>
      <c r="G45" s="24"/>
      <c r="H45" s="42"/>
    </row>
    <row r="46" spans="1:8" s="22" customFormat="1" ht="13.5" customHeight="1" x14ac:dyDescent="0.2">
      <c r="A46" s="41"/>
      <c r="B46" s="31"/>
      <c r="C46" s="37"/>
      <c r="D46" s="31"/>
      <c r="E46" s="31"/>
      <c r="F46" s="38"/>
      <c r="G46" s="24"/>
      <c r="H46" s="42"/>
    </row>
    <row r="47" spans="1:8" s="22" customFormat="1" ht="13.5" customHeight="1" x14ac:dyDescent="0.2">
      <c r="A47" s="41"/>
      <c r="B47" s="31"/>
      <c r="C47" s="37"/>
      <c r="D47" s="31"/>
      <c r="E47" s="31"/>
      <c r="F47" s="38"/>
      <c r="G47" s="24"/>
      <c r="H47" s="42"/>
    </row>
    <row r="48" spans="1:8" s="22" customFormat="1" ht="13.5" customHeight="1" x14ac:dyDescent="0.2">
      <c r="A48" s="41"/>
      <c r="B48" s="31"/>
      <c r="C48" s="37"/>
      <c r="D48" s="31"/>
      <c r="E48" s="31"/>
      <c r="F48" s="38"/>
      <c r="G48" s="24"/>
      <c r="H48" s="42"/>
    </row>
    <row r="49" spans="1:8" s="22" customFormat="1" ht="13.5" customHeight="1" x14ac:dyDescent="0.2">
      <c r="A49" s="41"/>
      <c r="B49" s="31"/>
      <c r="C49" s="37"/>
      <c r="D49" s="31"/>
      <c r="E49" s="31"/>
      <c r="F49" s="38"/>
      <c r="G49" s="24"/>
      <c r="H49" s="42"/>
    </row>
    <row r="50" spans="1:8" s="22" customFormat="1" ht="13.5" customHeight="1" x14ac:dyDescent="0.2">
      <c r="A50" s="41"/>
      <c r="B50" s="31"/>
      <c r="C50" s="37"/>
      <c r="D50" s="31"/>
      <c r="E50" s="31"/>
      <c r="F50" s="38"/>
      <c r="G50" s="24"/>
      <c r="H50" s="42"/>
    </row>
  </sheetData>
  <mergeCells count="1">
    <mergeCell ref="A2:C2"/>
  </mergeCells>
  <hyperlinks>
    <hyperlink ref="A2" location="'Index and Structure'!A1" display="The Macro Group" xr:uid="{00000000-0004-0000-0C00-000000000000}"/>
  </hyperlinks>
  <pageMargins left="0.74803149606299213" right="0.39370078740157483" top="0.55118110236220474" bottom="0.62992125984251968" header="0.51181102362204722" footer="0.47244094488188981"/>
  <pageSetup paperSize="9" scale="84" orientation="portrait" r:id="rId1"/>
  <headerFooter alignWithMargins="0">
    <oddFooter>&amp;LPrinted:&amp;T on &amp;D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36175"/>
  <dimension ref="A1:H47"/>
  <sheetViews>
    <sheetView showGridLines="0" view="pageBreakPreview" zoomScaleNormal="50" workbookViewId="0">
      <selection activeCell="B26" sqref="B26"/>
    </sheetView>
  </sheetViews>
  <sheetFormatPr defaultRowHeight="18.75" x14ac:dyDescent="0.3"/>
  <cols>
    <col min="1" max="1" width="13.140625" style="1" customWidth="1"/>
    <col min="2" max="2" width="11.42578125" style="1" customWidth="1"/>
    <col min="3" max="3" width="14.5703125" style="1" customWidth="1"/>
    <col min="4" max="4" width="7.28515625" style="1" customWidth="1"/>
    <col min="5" max="5" width="12.42578125" style="1" customWidth="1"/>
    <col min="6" max="6" width="15.5703125" style="1" customWidth="1"/>
    <col min="7" max="7" width="9.42578125" style="1" customWidth="1"/>
    <col min="8" max="8" width="11.7109375" style="1" customWidth="1"/>
    <col min="9" max="10" width="10.42578125" style="2" customWidth="1"/>
    <col min="11" max="16384" width="9.140625" style="2"/>
  </cols>
  <sheetData>
    <row r="1" spans="1:8" ht="5.25" customHeight="1" thickBot="1" x14ac:dyDescent="0.35"/>
    <row r="2" spans="1:8" ht="19.899999999999999" customHeight="1" thickBot="1" x14ac:dyDescent="0.35">
      <c r="A2" s="845" t="s">
        <v>39</v>
      </c>
      <c r="B2" s="846"/>
      <c r="C2" s="847"/>
      <c r="D2" s="34"/>
      <c r="E2" s="34"/>
      <c r="F2" s="55"/>
      <c r="G2" s="55"/>
      <c r="H2" s="56"/>
    </row>
    <row r="3" spans="1:8" ht="27" customHeight="1" x14ac:dyDescent="0.3">
      <c r="A3" s="19"/>
    </row>
    <row r="4" spans="1:8" ht="19.5" customHeight="1" x14ac:dyDescent="0.3">
      <c r="A4" s="5"/>
      <c r="D4" s="58"/>
    </row>
    <row r="5" spans="1:8" ht="5.25" customHeight="1" x14ac:dyDescent="0.3">
      <c r="A5" s="59"/>
      <c r="B5" s="60"/>
      <c r="C5" s="61"/>
      <c r="D5" s="58"/>
      <c r="E5" s="59"/>
      <c r="F5" s="60"/>
      <c r="G5" s="60"/>
      <c r="H5" s="61"/>
    </row>
    <row r="6" spans="1:8" ht="14.25" customHeight="1" x14ac:dyDescent="0.3">
      <c r="A6" s="74" t="s">
        <v>34</v>
      </c>
      <c r="B6" s="58">
        <f>'Index and Structure'!D3</f>
        <v>0</v>
      </c>
      <c r="C6" s="68"/>
      <c r="D6" s="20"/>
      <c r="E6" s="80" t="s">
        <v>30</v>
      </c>
      <c r="F6" s="75">
        <f>'Index and Structure'!D7</f>
        <v>0</v>
      </c>
      <c r="G6" s="58"/>
      <c r="H6" s="66"/>
    </row>
    <row r="7" spans="1:8" ht="14.25" customHeight="1" x14ac:dyDescent="0.3">
      <c r="A7" s="74" t="s">
        <v>40</v>
      </c>
      <c r="B7" s="58" t="str">
        <f>'Index and Structure'!F22</f>
        <v>Capital Gains - General</v>
      </c>
      <c r="C7" s="68"/>
      <c r="D7" s="20"/>
      <c r="E7" s="81" t="s">
        <v>35</v>
      </c>
      <c r="F7" s="58">
        <f>'Index and Structure'!D8</f>
        <v>0</v>
      </c>
      <c r="G7" s="76" t="s">
        <v>36</v>
      </c>
      <c r="H7" s="62">
        <f ca="1">TODAY()</f>
        <v>44805</v>
      </c>
    </row>
    <row r="8" spans="1:8" ht="14.25" customHeight="1" x14ac:dyDescent="0.3">
      <c r="A8" s="77" t="s">
        <v>41</v>
      </c>
      <c r="B8" s="64">
        <f>'Index and Structure'!D6</f>
        <v>44377</v>
      </c>
      <c r="C8" s="69"/>
      <c r="D8" s="21"/>
      <c r="E8" s="82" t="s">
        <v>37</v>
      </c>
      <c r="F8" s="65">
        <f>'Index and Structure'!D9</f>
        <v>0</v>
      </c>
      <c r="G8" s="78" t="s">
        <v>36</v>
      </c>
      <c r="H8" s="79"/>
    </row>
    <row r="9" spans="1:8" ht="9.75" customHeight="1" x14ac:dyDescent="0.3">
      <c r="D9" s="58"/>
    </row>
    <row r="10" spans="1:8" ht="30" customHeight="1" x14ac:dyDescent="0.3">
      <c r="A10" s="85"/>
      <c r="B10" s="86"/>
      <c r="C10" s="86"/>
      <c r="D10" s="86"/>
      <c r="E10" s="86"/>
      <c r="F10" s="86"/>
      <c r="G10" s="86"/>
      <c r="H10" s="87"/>
    </row>
    <row r="11" spans="1:8" s="22" customFormat="1" ht="13.5" customHeight="1" x14ac:dyDescent="0.2">
      <c r="A11" s="54"/>
      <c r="B11" s="25"/>
      <c r="C11" s="25"/>
      <c r="D11" s="25"/>
      <c r="E11" s="83"/>
      <c r="F11" s="25"/>
      <c r="G11" s="84"/>
      <c r="H11" s="89"/>
    </row>
    <row r="12" spans="1:8" s="22" customFormat="1" ht="13.5" customHeight="1" x14ac:dyDescent="0.2">
      <c r="A12" s="23" t="s">
        <v>84</v>
      </c>
      <c r="B12" s="30" t="str">
        <f>B7</f>
        <v>Capital Gains - General</v>
      </c>
      <c r="C12" s="24"/>
      <c r="D12" s="24"/>
      <c r="E12" s="24"/>
      <c r="F12" s="24"/>
      <c r="G12" s="97"/>
      <c r="H12" s="89"/>
    </row>
    <row r="13" spans="1:8" s="22" customFormat="1" ht="13.5" customHeight="1" x14ac:dyDescent="0.2">
      <c r="A13" s="41"/>
      <c r="B13" s="23"/>
      <c r="C13" s="24"/>
      <c r="D13" s="24"/>
      <c r="E13" s="24"/>
      <c r="F13" s="101"/>
      <c r="G13" s="97"/>
      <c r="H13" s="89"/>
    </row>
    <row r="14" spans="1:8" s="22" customFormat="1" ht="13.5" customHeight="1" x14ac:dyDescent="0.2">
      <c r="A14" s="41"/>
      <c r="B14" s="23"/>
      <c r="C14" s="26"/>
      <c r="D14" s="27"/>
      <c r="E14" s="24"/>
      <c r="F14" s="97"/>
      <c r="G14" s="97"/>
      <c r="H14" s="49"/>
    </row>
    <row r="15" spans="1:8" s="22" customFormat="1" ht="13.5" customHeight="1" x14ac:dyDescent="0.2">
      <c r="A15" s="374" t="s">
        <v>114</v>
      </c>
      <c r="C15" s="23"/>
      <c r="D15" s="27"/>
      <c r="E15" s="27"/>
      <c r="F15" s="200"/>
      <c r="G15" s="97"/>
      <c r="H15" s="49"/>
    </row>
    <row r="16" spans="1:8" s="22" customFormat="1" ht="13.5" customHeight="1" x14ac:dyDescent="0.2">
      <c r="A16" s="41"/>
      <c r="B16" s="26"/>
      <c r="C16" s="24"/>
      <c r="D16" s="27"/>
      <c r="E16" s="25"/>
      <c r="F16" s="97"/>
      <c r="G16" s="97"/>
      <c r="H16" s="49"/>
    </row>
    <row r="17" spans="1:8" s="22" customFormat="1" ht="13.5" customHeight="1" x14ac:dyDescent="0.2">
      <c r="A17" s="41"/>
      <c r="B17" s="23"/>
      <c r="C17" s="23"/>
      <c r="D17" s="28"/>
      <c r="E17" s="24"/>
      <c r="F17" s="97"/>
      <c r="G17" s="97"/>
      <c r="H17" s="49"/>
    </row>
    <row r="18" spans="1:8" s="22" customFormat="1" ht="13.5" customHeight="1" x14ac:dyDescent="0.2">
      <c r="A18" s="374" t="s">
        <v>115</v>
      </c>
      <c r="B18" s="26" t="s">
        <v>383</v>
      </c>
      <c r="C18" s="26"/>
      <c r="D18" s="28"/>
      <c r="E18" s="24"/>
      <c r="F18" s="200"/>
      <c r="G18" s="98"/>
      <c r="H18" s="49"/>
    </row>
    <row r="19" spans="1:8" s="22" customFormat="1" ht="13.5" customHeight="1" x14ac:dyDescent="0.2">
      <c r="A19" s="41"/>
      <c r="B19" s="23" t="s">
        <v>384</v>
      </c>
      <c r="C19" s="26"/>
      <c r="D19" s="28"/>
      <c r="E19" s="94"/>
      <c r="F19" s="200"/>
      <c r="G19" s="98"/>
      <c r="H19" s="49"/>
    </row>
    <row r="20" spans="1:8" s="22" customFormat="1" ht="13.5" customHeight="1" x14ac:dyDescent="0.2">
      <c r="A20" s="90"/>
      <c r="B20" s="23" t="s">
        <v>385</v>
      </c>
      <c r="C20" s="26"/>
      <c r="D20" s="28"/>
      <c r="E20" s="24"/>
      <c r="F20" s="200"/>
      <c r="G20" s="97"/>
      <c r="H20" s="49"/>
    </row>
    <row r="21" spans="1:8" s="22" customFormat="1" ht="13.5" customHeight="1" x14ac:dyDescent="0.2">
      <c r="A21" s="90"/>
      <c r="B21" s="23" t="s">
        <v>386</v>
      </c>
      <c r="C21" s="26"/>
      <c r="D21" s="28"/>
      <c r="E21" s="27"/>
      <c r="F21" s="200"/>
      <c r="G21" s="97"/>
      <c r="H21" s="49"/>
    </row>
    <row r="22" spans="1:8" s="22" customFormat="1" ht="13.5" customHeight="1" x14ac:dyDescent="0.2">
      <c r="A22" s="90"/>
      <c r="B22" s="23"/>
      <c r="C22" s="26"/>
      <c r="D22" s="28"/>
      <c r="E22" s="27"/>
      <c r="F22" s="200"/>
      <c r="G22" s="97"/>
      <c r="H22" s="49"/>
    </row>
    <row r="23" spans="1:8" s="22" customFormat="1" ht="13.5" customHeight="1" x14ac:dyDescent="0.2">
      <c r="A23" s="90"/>
      <c r="B23" s="23" t="s">
        <v>387</v>
      </c>
      <c r="C23" s="26"/>
      <c r="D23" s="28"/>
      <c r="E23" s="27"/>
      <c r="F23" s="200"/>
      <c r="G23" s="97"/>
      <c r="H23" s="49"/>
    </row>
    <row r="24" spans="1:8" s="22" customFormat="1" ht="13.5" customHeight="1" x14ac:dyDescent="0.2">
      <c r="A24" s="90"/>
      <c r="B24" s="23" t="s">
        <v>388</v>
      </c>
      <c r="C24" s="26"/>
      <c r="D24" s="28"/>
      <c r="E24" s="27"/>
      <c r="F24" s="200"/>
      <c r="G24" s="97"/>
      <c r="H24" s="49"/>
    </row>
    <row r="25" spans="1:8" s="22" customFormat="1" ht="13.5" customHeight="1" x14ac:dyDescent="0.2">
      <c r="A25" s="90"/>
      <c r="B25" s="23" t="s">
        <v>389</v>
      </c>
      <c r="C25" s="26"/>
      <c r="D25" s="28"/>
      <c r="E25" s="27"/>
      <c r="F25" s="200"/>
      <c r="G25" s="97"/>
      <c r="H25" s="49"/>
    </row>
    <row r="26" spans="1:8" s="22" customFormat="1" ht="13.5" customHeight="1" x14ac:dyDescent="0.2">
      <c r="A26" s="90"/>
      <c r="B26" s="23"/>
      <c r="C26" s="26"/>
      <c r="D26" s="28"/>
      <c r="E26" s="27"/>
      <c r="F26" s="200"/>
      <c r="G26" s="97"/>
      <c r="H26" s="49"/>
    </row>
    <row r="27" spans="1:8" s="22" customFormat="1" ht="13.5" customHeight="1" x14ac:dyDescent="0.2">
      <c r="A27" s="90"/>
      <c r="B27" s="23"/>
      <c r="C27" s="26"/>
      <c r="D27" s="28"/>
      <c r="E27" s="27"/>
      <c r="F27" s="200"/>
      <c r="G27" s="97"/>
      <c r="H27" s="49"/>
    </row>
    <row r="28" spans="1:8" s="22" customFormat="1" ht="13.5" customHeight="1" x14ac:dyDescent="0.2">
      <c r="A28" s="90"/>
      <c r="B28" s="23"/>
      <c r="C28" s="26"/>
      <c r="D28" s="28"/>
      <c r="E28" s="27"/>
      <c r="F28" s="266"/>
      <c r="G28" s="97"/>
      <c r="H28" s="49"/>
    </row>
    <row r="29" spans="1:8" s="22" customFormat="1" ht="13.5" customHeight="1" x14ac:dyDescent="0.2">
      <c r="A29" s="91" t="s">
        <v>116</v>
      </c>
      <c r="B29" s="23"/>
      <c r="C29" s="26"/>
      <c r="D29" s="28"/>
      <c r="E29" s="27"/>
      <c r="F29" s="267">
        <f>SUM(F18:F28)</f>
        <v>0</v>
      </c>
      <c r="G29" s="97"/>
      <c r="H29" s="49"/>
    </row>
    <row r="30" spans="1:8" s="22" customFormat="1" ht="12" customHeight="1" x14ac:dyDescent="0.2">
      <c r="A30" s="90"/>
      <c r="B30" s="23"/>
      <c r="C30" s="26"/>
      <c r="D30" s="28"/>
      <c r="E30" s="27"/>
      <c r="F30" s="97"/>
      <c r="G30" s="97"/>
      <c r="H30" s="49"/>
    </row>
    <row r="31" spans="1:8" s="22" customFormat="1" ht="12" customHeight="1" x14ac:dyDescent="0.2">
      <c r="A31" s="90"/>
      <c r="B31" s="26"/>
      <c r="C31" s="23"/>
      <c r="D31" s="28"/>
      <c r="E31" s="27"/>
      <c r="F31" s="124"/>
      <c r="G31" s="98"/>
      <c r="H31" s="49"/>
    </row>
    <row r="32" spans="1:8" s="22" customFormat="1" ht="12" customHeight="1" thickBot="1" x14ac:dyDescent="0.25">
      <c r="A32" s="90" t="s">
        <v>117</v>
      </c>
      <c r="B32" s="23"/>
      <c r="C32" s="23"/>
      <c r="D32" s="28"/>
      <c r="E32" s="28"/>
      <c r="F32" s="202">
        <f>F15-F29</f>
        <v>0</v>
      </c>
      <c r="G32" s="98"/>
      <c r="H32" s="49"/>
    </row>
    <row r="33" spans="1:8" s="22" customFormat="1" ht="12" customHeight="1" thickTop="1" x14ac:dyDescent="0.2">
      <c r="A33" s="90"/>
      <c r="B33" s="23"/>
      <c r="C33" s="23"/>
      <c r="D33" s="28"/>
      <c r="E33" s="28"/>
      <c r="F33" s="170"/>
      <c r="G33" s="98"/>
      <c r="H33" s="49"/>
    </row>
    <row r="34" spans="1:8" s="22" customFormat="1" ht="12" customHeight="1" x14ac:dyDescent="0.2">
      <c r="A34" s="90"/>
      <c r="B34" s="23"/>
      <c r="C34" s="23"/>
      <c r="D34" s="28"/>
      <c r="E34" s="28"/>
      <c r="F34" s="99"/>
      <c r="G34" s="98"/>
      <c r="H34" s="49"/>
    </row>
    <row r="35" spans="1:8" s="22" customFormat="1" ht="12" customHeight="1" x14ac:dyDescent="0.2">
      <c r="A35" s="90"/>
      <c r="B35" s="23"/>
      <c r="C35" s="23"/>
      <c r="D35" s="28"/>
      <c r="E35" s="28"/>
      <c r="F35" s="99"/>
      <c r="G35" s="98"/>
      <c r="H35" s="49"/>
    </row>
    <row r="36" spans="1:8" s="22" customFormat="1" ht="12" customHeight="1" x14ac:dyDescent="0.2">
      <c r="A36" s="90"/>
      <c r="B36" s="23"/>
      <c r="C36" s="23"/>
      <c r="D36" s="28"/>
      <c r="E36" s="28"/>
      <c r="F36" s="99"/>
      <c r="G36" s="98"/>
      <c r="H36" s="49"/>
    </row>
    <row r="37" spans="1:8" s="22" customFormat="1" ht="12" customHeight="1" x14ac:dyDescent="0.2">
      <c r="A37" s="90"/>
      <c r="B37" s="23"/>
      <c r="C37" s="23"/>
      <c r="D37" s="28"/>
      <c r="E37" s="28"/>
      <c r="F37" s="99"/>
      <c r="G37" s="98"/>
      <c r="H37" s="49"/>
    </row>
    <row r="38" spans="1:8" s="22" customFormat="1" ht="12" customHeight="1" x14ac:dyDescent="0.2">
      <c r="A38" s="90"/>
      <c r="B38" s="23"/>
      <c r="C38" s="23"/>
      <c r="D38" s="28"/>
      <c r="E38" s="28"/>
      <c r="F38" s="99"/>
      <c r="G38" s="98"/>
      <c r="H38" s="49"/>
    </row>
    <row r="39" spans="1:8" s="22" customFormat="1" ht="12" customHeight="1" x14ac:dyDescent="0.2">
      <c r="A39" s="90"/>
      <c r="B39" s="23"/>
      <c r="C39" s="23"/>
      <c r="D39" s="28"/>
      <c r="E39" s="28"/>
      <c r="F39" s="99"/>
      <c r="G39" s="98"/>
      <c r="H39" s="49"/>
    </row>
    <row r="40" spans="1:8" s="22" customFormat="1" ht="12" customHeight="1" x14ac:dyDescent="0.2">
      <c r="A40" s="90"/>
      <c r="B40" s="23"/>
      <c r="C40" s="23"/>
      <c r="D40" s="28"/>
      <c r="E40" s="28"/>
      <c r="F40" s="99"/>
      <c r="G40" s="98"/>
      <c r="H40" s="49"/>
    </row>
    <row r="41" spans="1:8" s="22" customFormat="1" ht="12" customHeight="1" x14ac:dyDescent="0.2">
      <c r="A41" s="90"/>
      <c r="B41" s="23"/>
      <c r="C41" s="23"/>
      <c r="D41" s="28"/>
      <c r="E41" s="28"/>
      <c r="F41" s="99"/>
      <c r="G41" s="98"/>
      <c r="H41" s="49"/>
    </row>
    <row r="42" spans="1:8" s="22" customFormat="1" ht="12" customHeight="1" x14ac:dyDescent="0.2">
      <c r="A42" s="41"/>
      <c r="B42" s="29"/>
      <c r="C42" s="23"/>
      <c r="D42" s="24"/>
      <c r="E42" s="24"/>
      <c r="F42" s="99"/>
      <c r="G42" s="98"/>
      <c r="H42" s="49"/>
    </row>
    <row r="43" spans="1:8" s="22" customFormat="1" ht="12" customHeight="1" x14ac:dyDescent="0.2">
      <c r="A43" s="41"/>
      <c r="B43" s="29"/>
      <c r="C43" s="23"/>
      <c r="D43" s="24"/>
      <c r="E43" s="24"/>
      <c r="F43" s="99"/>
      <c r="G43" s="97"/>
      <c r="H43" s="49"/>
    </row>
    <row r="44" spans="1:8" s="22" customFormat="1" ht="12" customHeight="1" x14ac:dyDescent="0.2">
      <c r="A44" s="41"/>
      <c r="B44" s="23"/>
      <c r="C44" s="23"/>
      <c r="D44" s="24"/>
      <c r="E44" s="24"/>
      <c r="F44" s="99"/>
      <c r="G44" s="97"/>
      <c r="H44" s="49"/>
    </row>
    <row r="45" spans="1:8" s="22" customFormat="1" ht="12" customHeight="1" x14ac:dyDescent="0.2">
      <c r="A45" s="41"/>
      <c r="B45" s="24"/>
      <c r="C45" s="23"/>
      <c r="D45" s="24"/>
      <c r="E45" s="24"/>
      <c r="F45" s="28"/>
      <c r="G45" s="24"/>
      <c r="H45" s="49"/>
    </row>
    <row r="46" spans="1:8" s="22" customFormat="1" ht="12" customHeight="1" x14ac:dyDescent="0.2">
      <c r="A46" s="41"/>
      <c r="B46" s="24"/>
      <c r="C46" s="23"/>
      <c r="D46" s="24"/>
      <c r="E46" s="24"/>
      <c r="F46" s="28"/>
      <c r="G46" s="24"/>
      <c r="H46" s="49"/>
    </row>
    <row r="47" spans="1:8" s="22" customFormat="1" ht="12" customHeight="1" x14ac:dyDescent="0.2">
      <c r="A47" s="41"/>
      <c r="B47" s="24"/>
      <c r="C47" s="23"/>
      <c r="D47" s="24"/>
      <c r="E47" s="24"/>
      <c r="F47" s="28"/>
      <c r="G47" s="24"/>
      <c r="H47" s="42"/>
    </row>
  </sheetData>
  <mergeCells count="1">
    <mergeCell ref="A2:C2"/>
  </mergeCells>
  <hyperlinks>
    <hyperlink ref="A2" location="'Index and Structure'!A1" display="The Macro Group" xr:uid="{00000000-0004-0000-0D00-000000000000}"/>
  </hyperlinks>
  <pageMargins left="0.74803149606299213" right="0.39370078740157483" top="0.55118110236220474" bottom="0.62992125984251968" header="0.51181102362204722" footer="0.47244094488188981"/>
  <pageSetup paperSize="9" scale="96" orientation="portrait" r:id="rId1"/>
  <headerFooter alignWithMargins="0">
    <oddFooter>&amp;LPrinted:&amp;T on &amp;D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36122">
    <pageSetUpPr fitToPage="1"/>
  </sheetPr>
  <dimension ref="A1:J72"/>
  <sheetViews>
    <sheetView showGridLines="0" view="pageBreakPreview" zoomScaleNormal="50" workbookViewId="0">
      <selection activeCell="E29" sqref="E29"/>
    </sheetView>
  </sheetViews>
  <sheetFormatPr defaultRowHeight="18.75" x14ac:dyDescent="0.3"/>
  <cols>
    <col min="1" max="1" width="17" style="353" customWidth="1"/>
    <col min="2" max="2" width="20.85546875" style="332" customWidth="1"/>
    <col min="3" max="3" width="14.85546875" style="370" customWidth="1"/>
    <col min="4" max="4" width="15.5703125" style="333" customWidth="1"/>
    <col min="5" max="6" width="16.7109375" style="334" customWidth="1"/>
    <col min="7" max="7" width="16.140625" style="334" customWidth="1"/>
    <col min="8" max="9" width="17.5703125" style="334" customWidth="1"/>
    <col min="10" max="10" width="13.28515625" style="277" customWidth="1"/>
    <col min="11" max="11" width="10.42578125" style="277" customWidth="1"/>
    <col min="12" max="16384" width="9.140625" style="277"/>
  </cols>
  <sheetData>
    <row r="1" spans="1:10" ht="19.899999999999999" customHeight="1" thickBot="1" x14ac:dyDescent="0.35">
      <c r="A1" s="886" t="s">
        <v>39</v>
      </c>
      <c r="B1" s="887"/>
      <c r="C1" s="888"/>
      <c r="D1" s="273"/>
      <c r="E1" s="274"/>
      <c r="F1" s="274"/>
      <c r="G1" s="274"/>
      <c r="H1" s="274"/>
      <c r="I1" s="275"/>
      <c r="J1" s="276" t="s">
        <v>122</v>
      </c>
    </row>
    <row r="2" spans="1:10" ht="27" customHeight="1" x14ac:dyDescent="0.3">
      <c r="A2" s="357"/>
      <c r="B2" s="278"/>
      <c r="C2" s="359"/>
      <c r="D2" s="279"/>
      <c r="E2" s="280"/>
      <c r="F2" s="280"/>
      <c r="G2" s="280"/>
      <c r="H2" s="280"/>
      <c r="I2" s="280"/>
      <c r="J2" s="281"/>
    </row>
    <row r="3" spans="1:10" ht="14.25" customHeight="1" x14ac:dyDescent="0.3">
      <c r="A3" s="358" t="s">
        <v>34</v>
      </c>
      <c r="B3" s="282">
        <f>'Index and Structure'!D3</f>
        <v>0</v>
      </c>
      <c r="C3" s="360"/>
      <c r="D3" s="283"/>
      <c r="E3" s="536" t="s">
        <v>30</v>
      </c>
      <c r="F3" s="787"/>
      <c r="G3" s="285">
        <f>'Index and Structure'!D7</f>
        <v>0</v>
      </c>
      <c r="H3" s="284"/>
      <c r="I3" s="286"/>
      <c r="J3" s="281"/>
    </row>
    <row r="4" spans="1:10" ht="14.25" customHeight="1" x14ac:dyDescent="0.3">
      <c r="A4" s="358" t="s">
        <v>40</v>
      </c>
      <c r="B4" s="282" t="str">
        <f>'Index and Structure'!F24</f>
        <v>Dividends Received</v>
      </c>
      <c r="C4" s="360"/>
      <c r="D4" s="283"/>
      <c r="E4" s="537" t="s">
        <v>35</v>
      </c>
      <c r="F4" s="788"/>
      <c r="G4" s="287">
        <f>'Index and Structure'!D8</f>
        <v>0</v>
      </c>
      <c r="H4" s="284" t="s">
        <v>36</v>
      </c>
      <c r="I4" s="288">
        <f ca="1">TODAY()</f>
        <v>44805</v>
      </c>
      <c r="J4" s="281"/>
    </row>
    <row r="5" spans="1:10" ht="14.25" customHeight="1" x14ac:dyDescent="0.3">
      <c r="A5" s="358" t="s">
        <v>41</v>
      </c>
      <c r="B5" s="289"/>
      <c r="C5" s="360"/>
      <c r="D5" s="290"/>
      <c r="E5" s="537" t="s">
        <v>37</v>
      </c>
      <c r="F5" s="788"/>
      <c r="G5" s="287">
        <f>'Index and Structure'!D9</f>
        <v>0</v>
      </c>
      <c r="H5" s="284" t="s">
        <v>36</v>
      </c>
      <c r="I5" s="291"/>
      <c r="J5" s="281"/>
    </row>
    <row r="6" spans="1:10" ht="14.25" customHeight="1" x14ac:dyDescent="0.3">
      <c r="A6" s="356"/>
      <c r="B6" s="292"/>
      <c r="C6" s="361"/>
      <c r="D6" s="290"/>
      <c r="E6" s="293"/>
      <c r="F6" s="293"/>
      <c r="G6" s="280"/>
      <c r="H6" s="280"/>
      <c r="I6" s="294"/>
      <c r="J6" s="281"/>
    </row>
    <row r="7" spans="1:10" s="301" customFormat="1" ht="13.5" customHeight="1" x14ac:dyDescent="0.2">
      <c r="A7" s="362" t="str">
        <f>B4</f>
        <v>Dividends Received</v>
      </c>
      <c r="B7" s="295"/>
      <c r="C7" s="363"/>
      <c r="D7" s="296"/>
      <c r="E7" s="297"/>
      <c r="F7" s="297"/>
      <c r="G7" s="298"/>
      <c r="H7" s="298"/>
      <c r="I7" s="299"/>
      <c r="J7" s="300"/>
    </row>
    <row r="8" spans="1:10" s="301" customFormat="1" ht="13.5" customHeight="1" x14ac:dyDescent="0.2">
      <c r="A8" s="364"/>
      <c r="B8" s="302"/>
      <c r="C8" s="365"/>
      <c r="D8" s="303"/>
      <c r="E8" s="304"/>
      <c r="F8" s="304"/>
      <c r="G8" s="305"/>
      <c r="H8" s="305"/>
      <c r="I8" s="306"/>
      <c r="J8" s="300"/>
    </row>
    <row r="9" spans="1:10" s="301" customFormat="1" ht="13.5" customHeight="1" x14ac:dyDescent="0.2">
      <c r="A9" s="352"/>
      <c r="B9" s="307"/>
      <c r="C9" s="366"/>
      <c r="D9" s="308"/>
      <c r="E9" s="309"/>
      <c r="F9" s="309"/>
      <c r="G9" s="309"/>
      <c r="H9" s="309"/>
      <c r="I9" s="309"/>
      <c r="J9" s="300"/>
    </row>
    <row r="10" spans="1:10" s="313" customFormat="1" ht="13.5" customHeight="1" x14ac:dyDescent="0.2">
      <c r="A10" s="354" t="s">
        <v>23</v>
      </c>
      <c r="B10" s="310" t="s">
        <v>123</v>
      </c>
      <c r="C10" s="367" t="s">
        <v>124</v>
      </c>
      <c r="D10" s="311" t="s">
        <v>125</v>
      </c>
      <c r="E10" s="312" t="s">
        <v>126</v>
      </c>
      <c r="F10" s="789" t="s">
        <v>393</v>
      </c>
      <c r="G10" s="789" t="s">
        <v>127</v>
      </c>
      <c r="H10" s="789" t="s">
        <v>24</v>
      </c>
      <c r="I10" s="312" t="s">
        <v>46</v>
      </c>
    </row>
    <row r="11" spans="1:10" s="313" customFormat="1" ht="13.5" customHeight="1" x14ac:dyDescent="0.25">
      <c r="A11" s="375"/>
      <c r="B11" s="314"/>
      <c r="C11" s="371"/>
      <c r="D11" s="315"/>
      <c r="E11" s="315"/>
      <c r="F11" s="790">
        <v>0.3</v>
      </c>
      <c r="G11" s="791">
        <f>E11*(F11/(1-F11))</f>
        <v>0</v>
      </c>
      <c r="H11" s="791">
        <f>D11+E11+G11</f>
        <v>0</v>
      </c>
      <c r="I11" s="316"/>
    </row>
    <row r="12" spans="1:10" s="313" customFormat="1" ht="13.5" customHeight="1" x14ac:dyDescent="0.25">
      <c r="A12" s="375"/>
      <c r="B12" s="317"/>
      <c r="C12" s="372"/>
      <c r="D12" s="318"/>
      <c r="E12" s="318"/>
      <c r="F12" s="790">
        <v>0.3</v>
      </c>
      <c r="G12" s="791">
        <f>E12*(F12/(1-F12))</f>
        <v>0</v>
      </c>
      <c r="H12" s="791">
        <f>D12+E12+G12</f>
        <v>0</v>
      </c>
      <c r="I12" s="316"/>
    </row>
    <row r="13" spans="1:10" s="313" customFormat="1" ht="13.5" customHeight="1" x14ac:dyDescent="0.25">
      <c r="A13" s="375"/>
      <c r="B13" s="317"/>
      <c r="C13" s="372"/>
      <c r="D13" s="318"/>
      <c r="E13" s="318"/>
      <c r="F13" s="790">
        <v>0.3</v>
      </c>
      <c r="G13" s="791">
        <f>E13*(F13/(1-F13))</f>
        <v>0</v>
      </c>
      <c r="H13" s="791">
        <f>D13+E13+G13</f>
        <v>0</v>
      </c>
      <c r="I13" s="316"/>
    </row>
    <row r="14" spans="1:10" s="313" customFormat="1" ht="13.5" customHeight="1" x14ac:dyDescent="0.25">
      <c r="A14" s="368"/>
      <c r="B14" s="319"/>
      <c r="C14" s="373"/>
      <c r="D14" s="338">
        <f>SUBTOTAL(9,D11:D13)</f>
        <v>0</v>
      </c>
      <c r="E14" s="338">
        <f>SUBTOTAL(9,E11:E13)</f>
        <v>0</v>
      </c>
      <c r="F14" s="792"/>
      <c r="G14" s="792">
        <f>SUBTOTAL(9,G11:G13)</f>
        <v>0</v>
      </c>
      <c r="H14" s="792">
        <f>SUBTOTAL(9,H11:H13)</f>
        <v>0</v>
      </c>
      <c r="I14" s="316"/>
    </row>
    <row r="15" spans="1:10" s="313" customFormat="1" ht="13.5" customHeight="1" x14ac:dyDescent="0.25">
      <c r="A15" s="351"/>
      <c r="B15" s="319"/>
      <c r="C15" s="320"/>
      <c r="D15" s="321"/>
      <c r="E15" s="322"/>
      <c r="F15" s="793"/>
      <c r="G15" s="794"/>
      <c r="H15" s="794"/>
      <c r="I15" s="323"/>
    </row>
    <row r="16" spans="1:10" s="313" customFormat="1" ht="13.5" customHeight="1" x14ac:dyDescent="0.2">
      <c r="A16" s="354" t="s">
        <v>23</v>
      </c>
      <c r="B16" s="310" t="s">
        <v>123</v>
      </c>
      <c r="C16" s="367" t="s">
        <v>124</v>
      </c>
      <c r="D16" s="311" t="s">
        <v>125</v>
      </c>
      <c r="E16" s="312" t="s">
        <v>126</v>
      </c>
      <c r="F16" s="789" t="s">
        <v>393</v>
      </c>
      <c r="G16" s="789" t="s">
        <v>127</v>
      </c>
      <c r="H16" s="789" t="s">
        <v>24</v>
      </c>
      <c r="I16" s="312" t="s">
        <v>46</v>
      </c>
    </row>
    <row r="17" spans="1:9" s="313" customFormat="1" ht="13.5" customHeight="1" x14ac:dyDescent="0.25">
      <c r="A17" s="375"/>
      <c r="B17" s="317"/>
      <c r="C17" s="372"/>
      <c r="D17" s="318"/>
      <c r="E17" s="318"/>
      <c r="F17" s="790">
        <v>0.3</v>
      </c>
      <c r="G17" s="791">
        <f>E17*(F17/(1-F17))</f>
        <v>0</v>
      </c>
      <c r="H17" s="791">
        <f>D17+E17+G17</f>
        <v>0</v>
      </c>
      <c r="I17" s="316"/>
    </row>
    <row r="18" spans="1:9" s="313" customFormat="1" ht="13.5" customHeight="1" x14ac:dyDescent="0.25">
      <c r="A18" s="375"/>
      <c r="B18" s="317"/>
      <c r="C18" s="372"/>
      <c r="D18" s="318"/>
      <c r="E18" s="318"/>
      <c r="F18" s="790">
        <v>0.3</v>
      </c>
      <c r="G18" s="791">
        <f>E18*(F18/(1-F18))</f>
        <v>0</v>
      </c>
      <c r="H18" s="791">
        <f>D18+E18+G18</f>
        <v>0</v>
      </c>
      <c r="I18" s="316"/>
    </row>
    <row r="19" spans="1:9" s="313" customFormat="1" ht="13.5" customHeight="1" x14ac:dyDescent="0.25">
      <c r="A19" s="375"/>
      <c r="B19" s="317"/>
      <c r="C19" s="372"/>
      <c r="D19" s="318"/>
      <c r="E19" s="318"/>
      <c r="F19" s="790">
        <v>0.3</v>
      </c>
      <c r="G19" s="791">
        <f>E19*(F19/(1-F19))</f>
        <v>0</v>
      </c>
      <c r="H19" s="791">
        <f>D19+E19+G19</f>
        <v>0</v>
      </c>
      <c r="I19" s="316"/>
    </row>
    <row r="20" spans="1:9" s="313" customFormat="1" ht="13.5" customHeight="1" x14ac:dyDescent="0.25">
      <c r="A20" s="368"/>
      <c r="B20" s="319"/>
      <c r="C20" s="373"/>
      <c r="D20" s="338">
        <f>SUBTOTAL(9,D17:D19)</f>
        <v>0</v>
      </c>
      <c r="E20" s="338">
        <f>SUBTOTAL(9,E17:E19)</f>
        <v>0</v>
      </c>
      <c r="F20" s="792"/>
      <c r="G20" s="792">
        <f>SUBTOTAL(9,G17:G19)</f>
        <v>0</v>
      </c>
      <c r="H20" s="792">
        <f>SUBTOTAL(9,H17:H19)</f>
        <v>0</v>
      </c>
      <c r="I20" s="316"/>
    </row>
    <row r="21" spans="1:9" s="324" customFormat="1" ht="13.5" customHeight="1" x14ac:dyDescent="0.25">
      <c r="A21" s="351"/>
      <c r="B21" s="319"/>
      <c r="C21" s="320"/>
      <c r="D21" s="321"/>
      <c r="E21" s="322"/>
      <c r="F21" s="793"/>
      <c r="G21" s="794"/>
      <c r="H21" s="794"/>
      <c r="I21" s="323"/>
    </row>
    <row r="22" spans="1:9" s="313" customFormat="1" ht="13.5" customHeight="1" x14ac:dyDescent="0.2">
      <c r="A22" s="354" t="s">
        <v>23</v>
      </c>
      <c r="B22" s="310" t="s">
        <v>123</v>
      </c>
      <c r="C22" s="367" t="s">
        <v>124</v>
      </c>
      <c r="D22" s="311" t="s">
        <v>125</v>
      </c>
      <c r="E22" s="312" t="s">
        <v>126</v>
      </c>
      <c r="F22" s="789" t="s">
        <v>393</v>
      </c>
      <c r="G22" s="789" t="s">
        <v>127</v>
      </c>
      <c r="H22" s="789" t="s">
        <v>24</v>
      </c>
      <c r="I22" s="312" t="s">
        <v>46</v>
      </c>
    </row>
    <row r="23" spans="1:9" s="313" customFormat="1" ht="13.5" customHeight="1" x14ac:dyDescent="0.25">
      <c r="A23" s="375"/>
      <c r="B23" s="314"/>
      <c r="C23" s="372"/>
      <c r="D23" s="318"/>
      <c r="E23" s="318"/>
      <c r="F23" s="790">
        <v>0.3</v>
      </c>
      <c r="G23" s="791">
        <f>E23*(F23/(1-F23))</f>
        <v>0</v>
      </c>
      <c r="H23" s="791">
        <f>D23+E23+G23</f>
        <v>0</v>
      </c>
      <c r="I23" s="316"/>
    </row>
    <row r="24" spans="1:9" s="313" customFormat="1" ht="13.5" customHeight="1" x14ac:dyDescent="0.25">
      <c r="A24" s="375"/>
      <c r="B24" s="317"/>
      <c r="C24" s="372"/>
      <c r="D24" s="318"/>
      <c r="E24" s="318"/>
      <c r="F24" s="790">
        <v>0.3</v>
      </c>
      <c r="G24" s="791">
        <f>E24*(F24/(1-F24))</f>
        <v>0</v>
      </c>
      <c r="H24" s="791">
        <f>D24+E24+G24</f>
        <v>0</v>
      </c>
      <c r="I24" s="316"/>
    </row>
    <row r="25" spans="1:9" s="313" customFormat="1" ht="13.5" customHeight="1" x14ac:dyDescent="0.25">
      <c r="A25" s="375"/>
      <c r="B25" s="317"/>
      <c r="C25" s="372"/>
      <c r="D25" s="318"/>
      <c r="E25" s="318"/>
      <c r="F25" s="790">
        <v>0.3</v>
      </c>
      <c r="G25" s="791">
        <f>E25*(F25/(1-F25))</f>
        <v>0</v>
      </c>
      <c r="H25" s="791">
        <f>D25+E25+G25</f>
        <v>0</v>
      </c>
      <c r="I25" s="316"/>
    </row>
    <row r="26" spans="1:9" s="313" customFormat="1" ht="13.5" customHeight="1" x14ac:dyDescent="0.25">
      <c r="A26" s="368"/>
      <c r="B26" s="319"/>
      <c r="C26" s="373"/>
      <c r="D26" s="338">
        <f>SUBTOTAL(9,D23:D25)</f>
        <v>0</v>
      </c>
      <c r="E26" s="338">
        <f>SUBTOTAL(9,E23:E25)</f>
        <v>0</v>
      </c>
      <c r="F26" s="792"/>
      <c r="G26" s="792">
        <f>SUBTOTAL(9,G23:G25)</f>
        <v>0</v>
      </c>
      <c r="H26" s="792">
        <f>SUBTOTAL(9,H23:H25)</f>
        <v>0</v>
      </c>
      <c r="I26" s="316"/>
    </row>
    <row r="27" spans="1:9" s="301" customFormat="1" ht="13.5" customHeight="1" x14ac:dyDescent="0.2">
      <c r="A27" s="352"/>
      <c r="B27" s="307"/>
      <c r="C27" s="366"/>
      <c r="D27" s="325"/>
      <c r="E27" s="309"/>
      <c r="F27" s="795"/>
      <c r="G27" s="795"/>
      <c r="H27" s="795"/>
      <c r="I27" s="323"/>
    </row>
    <row r="28" spans="1:9" s="313" customFormat="1" ht="13.5" customHeight="1" x14ac:dyDescent="0.2">
      <c r="A28" s="354" t="s">
        <v>23</v>
      </c>
      <c r="B28" s="310" t="s">
        <v>123</v>
      </c>
      <c r="C28" s="367" t="s">
        <v>124</v>
      </c>
      <c r="D28" s="311" t="s">
        <v>125</v>
      </c>
      <c r="E28" s="312" t="s">
        <v>126</v>
      </c>
      <c r="F28" s="789" t="s">
        <v>393</v>
      </c>
      <c r="G28" s="789" t="s">
        <v>127</v>
      </c>
      <c r="H28" s="789" t="s">
        <v>24</v>
      </c>
      <c r="I28" s="312" t="s">
        <v>46</v>
      </c>
    </row>
    <row r="29" spans="1:9" s="313" customFormat="1" ht="13.5" customHeight="1" x14ac:dyDescent="0.25">
      <c r="A29" s="375"/>
      <c r="B29" s="317"/>
      <c r="C29" s="372"/>
      <c r="D29" s="318"/>
      <c r="E29" s="318"/>
      <c r="F29" s="790">
        <v>0.3</v>
      </c>
      <c r="G29" s="791">
        <f>E29*(F29/(1-F29))</f>
        <v>0</v>
      </c>
      <c r="H29" s="791">
        <f>D29+E29+G29</f>
        <v>0</v>
      </c>
      <c r="I29" s="316"/>
    </row>
    <row r="30" spans="1:9" s="313" customFormat="1" ht="13.5" customHeight="1" x14ac:dyDescent="0.25">
      <c r="A30" s="375"/>
      <c r="B30" s="317"/>
      <c r="C30" s="372"/>
      <c r="D30" s="318"/>
      <c r="E30" s="318"/>
      <c r="F30" s="790">
        <v>0.3</v>
      </c>
      <c r="G30" s="791">
        <f>E30*(F30/(1-F30))</f>
        <v>0</v>
      </c>
      <c r="H30" s="791">
        <f>D30+E30+G30</f>
        <v>0</v>
      </c>
      <c r="I30" s="316"/>
    </row>
    <row r="31" spans="1:9" s="313" customFormat="1" ht="13.5" customHeight="1" x14ac:dyDescent="0.25">
      <c r="A31" s="375"/>
      <c r="B31" s="317"/>
      <c r="C31" s="372"/>
      <c r="D31" s="318"/>
      <c r="E31" s="318"/>
      <c r="F31" s="790">
        <v>0.3</v>
      </c>
      <c r="G31" s="791">
        <f>E31*(F31/(1-F31))</f>
        <v>0</v>
      </c>
      <c r="H31" s="791">
        <f>D31+E31+G31</f>
        <v>0</v>
      </c>
      <c r="I31" s="316"/>
    </row>
    <row r="32" spans="1:9" s="313" customFormat="1" ht="13.5" customHeight="1" x14ac:dyDescent="0.25">
      <c r="A32" s="368"/>
      <c r="B32" s="319"/>
      <c r="C32" s="373"/>
      <c r="D32" s="338">
        <f>SUBTOTAL(9,D29:D31)</f>
        <v>0</v>
      </c>
      <c r="E32" s="338">
        <f>SUBTOTAL(9,E29:E31)</f>
        <v>0</v>
      </c>
      <c r="F32" s="792"/>
      <c r="G32" s="792">
        <f>SUBTOTAL(9,G29:G31)</f>
        <v>0</v>
      </c>
      <c r="H32" s="792">
        <f>SUBTOTAL(9,H29:H31)</f>
        <v>0</v>
      </c>
      <c r="I32" s="316"/>
    </row>
    <row r="33" spans="1:9" s="313" customFormat="1" ht="13.5" customHeight="1" x14ac:dyDescent="0.2">
      <c r="A33" s="352"/>
      <c r="B33" s="307"/>
      <c r="C33" s="366"/>
      <c r="D33" s="308"/>
      <c r="E33" s="326"/>
      <c r="F33" s="796"/>
      <c r="G33" s="796"/>
      <c r="H33" s="796"/>
      <c r="I33" s="323"/>
    </row>
    <row r="34" spans="1:9" s="313" customFormat="1" ht="13.5" customHeight="1" x14ac:dyDescent="0.2">
      <c r="A34" s="354" t="s">
        <v>23</v>
      </c>
      <c r="B34" s="310" t="s">
        <v>123</v>
      </c>
      <c r="C34" s="367" t="s">
        <v>124</v>
      </c>
      <c r="D34" s="311" t="s">
        <v>125</v>
      </c>
      <c r="E34" s="312" t="s">
        <v>126</v>
      </c>
      <c r="F34" s="789" t="s">
        <v>393</v>
      </c>
      <c r="G34" s="789" t="s">
        <v>127</v>
      </c>
      <c r="H34" s="789" t="s">
        <v>24</v>
      </c>
      <c r="I34" s="312" t="s">
        <v>46</v>
      </c>
    </row>
    <row r="35" spans="1:9" s="313" customFormat="1" ht="13.5" customHeight="1" x14ac:dyDescent="0.25">
      <c r="A35" s="375"/>
      <c r="B35" s="317"/>
      <c r="C35" s="372"/>
      <c r="D35" s="318"/>
      <c r="E35" s="318"/>
      <c r="F35" s="790">
        <v>0.3</v>
      </c>
      <c r="G35" s="791">
        <f>E35*(F35/(1-F35))</f>
        <v>0</v>
      </c>
      <c r="H35" s="791">
        <f>D35+E35+G35</f>
        <v>0</v>
      </c>
      <c r="I35" s="316"/>
    </row>
    <row r="36" spans="1:9" s="313" customFormat="1" ht="13.5" customHeight="1" x14ac:dyDescent="0.25">
      <c r="A36" s="375"/>
      <c r="B36" s="317"/>
      <c r="C36" s="372"/>
      <c r="D36" s="318"/>
      <c r="E36" s="318"/>
      <c r="F36" s="790">
        <v>0.3</v>
      </c>
      <c r="G36" s="791">
        <f>E36*(F36/(1-F36))</f>
        <v>0</v>
      </c>
      <c r="H36" s="791">
        <f>D36+E36+G36</f>
        <v>0</v>
      </c>
      <c r="I36" s="316"/>
    </row>
    <row r="37" spans="1:9" s="313" customFormat="1" ht="13.5" customHeight="1" x14ac:dyDescent="0.25">
      <c r="A37" s="375"/>
      <c r="B37" s="317"/>
      <c r="C37" s="372"/>
      <c r="D37" s="318"/>
      <c r="E37" s="318"/>
      <c r="F37" s="790">
        <v>0.3</v>
      </c>
      <c r="G37" s="791">
        <f>E37*(F37/(1-F37))</f>
        <v>0</v>
      </c>
      <c r="H37" s="791">
        <f>D37+E37+G37</f>
        <v>0</v>
      </c>
      <c r="I37" s="316"/>
    </row>
    <row r="38" spans="1:9" s="313" customFormat="1" ht="13.5" customHeight="1" x14ac:dyDescent="0.25">
      <c r="A38" s="368"/>
      <c r="B38" s="319"/>
      <c r="C38" s="373"/>
      <c r="D38" s="338">
        <f>SUBTOTAL(9,D35:D37)</f>
        <v>0</v>
      </c>
      <c r="E38" s="338">
        <f>SUBTOTAL(9,E35:E37)</f>
        <v>0</v>
      </c>
      <c r="F38" s="792"/>
      <c r="G38" s="792">
        <f>SUBTOTAL(9,G35:G37)</f>
        <v>0</v>
      </c>
      <c r="H38" s="792">
        <f>SUBTOTAL(9,H35:H37)</f>
        <v>0</v>
      </c>
      <c r="I38" s="316"/>
    </row>
    <row r="39" spans="1:9" s="313" customFormat="1" ht="13.5" customHeight="1" x14ac:dyDescent="0.2">
      <c r="A39" s="352"/>
      <c r="B39" s="327"/>
      <c r="C39" s="366"/>
      <c r="D39" s="308"/>
      <c r="E39" s="309"/>
      <c r="F39" s="795"/>
      <c r="G39" s="796"/>
      <c r="H39" s="796"/>
      <c r="I39" s="323"/>
    </row>
    <row r="40" spans="1:9" s="313" customFormat="1" ht="13.5" customHeight="1" x14ac:dyDescent="0.2">
      <c r="A40" s="354" t="s">
        <v>23</v>
      </c>
      <c r="B40" s="310" t="s">
        <v>123</v>
      </c>
      <c r="C40" s="367" t="s">
        <v>124</v>
      </c>
      <c r="D40" s="311" t="s">
        <v>125</v>
      </c>
      <c r="E40" s="312" t="s">
        <v>126</v>
      </c>
      <c r="F40" s="789" t="s">
        <v>393</v>
      </c>
      <c r="G40" s="789" t="s">
        <v>127</v>
      </c>
      <c r="H40" s="789" t="s">
        <v>24</v>
      </c>
      <c r="I40" s="312" t="s">
        <v>46</v>
      </c>
    </row>
    <row r="41" spans="1:9" s="313" customFormat="1" ht="13.5" customHeight="1" x14ac:dyDescent="0.25">
      <c r="A41" s="375"/>
      <c r="B41" s="317"/>
      <c r="C41" s="372"/>
      <c r="D41" s="318"/>
      <c r="E41" s="318"/>
      <c r="F41" s="790">
        <v>0.3</v>
      </c>
      <c r="G41" s="791">
        <f>E41*(F41/(1-F41))</f>
        <v>0</v>
      </c>
      <c r="H41" s="791">
        <f>D41+E41+G41</f>
        <v>0</v>
      </c>
      <c r="I41" s="316"/>
    </row>
    <row r="42" spans="1:9" s="313" customFormat="1" ht="13.5" customHeight="1" x14ac:dyDescent="0.25">
      <c r="A42" s="375"/>
      <c r="B42" s="317"/>
      <c r="C42" s="372"/>
      <c r="D42" s="318"/>
      <c r="E42" s="318"/>
      <c r="F42" s="790">
        <v>0.3</v>
      </c>
      <c r="G42" s="791">
        <f>E42*(F42/(1-F42))</f>
        <v>0</v>
      </c>
      <c r="H42" s="791">
        <f>D42+E42+G42</f>
        <v>0</v>
      </c>
      <c r="I42" s="316"/>
    </row>
    <row r="43" spans="1:9" s="313" customFormat="1" ht="13.5" customHeight="1" x14ac:dyDescent="0.25">
      <c r="A43" s="375"/>
      <c r="B43" s="317"/>
      <c r="C43" s="372"/>
      <c r="D43" s="318"/>
      <c r="E43" s="318"/>
      <c r="F43" s="790">
        <v>0.3</v>
      </c>
      <c r="G43" s="791">
        <f>E43*(F43/(1-F43))</f>
        <v>0</v>
      </c>
      <c r="H43" s="791">
        <f>D43+E43+G43</f>
        <v>0</v>
      </c>
      <c r="I43" s="316"/>
    </row>
    <row r="44" spans="1:9" s="313" customFormat="1" ht="13.5" customHeight="1" x14ac:dyDescent="0.25">
      <c r="A44" s="368"/>
      <c r="B44" s="319"/>
      <c r="C44" s="373"/>
      <c r="D44" s="338">
        <f>SUBTOTAL(9,D41:D43)</f>
        <v>0</v>
      </c>
      <c r="E44" s="338">
        <f>SUBTOTAL(9,E41:E43)</f>
        <v>0</v>
      </c>
      <c r="F44" s="792"/>
      <c r="G44" s="792">
        <f>SUBTOTAL(9,G41:G43)</f>
        <v>0</v>
      </c>
      <c r="H44" s="792">
        <f>SUBTOTAL(9,H41:H43)</f>
        <v>0</v>
      </c>
      <c r="I44" s="316"/>
    </row>
    <row r="45" spans="1:9" s="313" customFormat="1" ht="13.5" customHeight="1" x14ac:dyDescent="0.25">
      <c r="A45" s="352"/>
      <c r="B45" s="327"/>
      <c r="C45" s="366"/>
      <c r="D45" s="308"/>
      <c r="E45" s="309"/>
      <c r="F45" s="794"/>
      <c r="G45" s="794"/>
      <c r="H45" s="794"/>
      <c r="I45" s="323"/>
    </row>
    <row r="46" spans="1:9" s="313" customFormat="1" ht="13.5" customHeight="1" x14ac:dyDescent="0.2">
      <c r="A46" s="354" t="s">
        <v>23</v>
      </c>
      <c r="B46" s="310" t="s">
        <v>123</v>
      </c>
      <c r="C46" s="367" t="s">
        <v>124</v>
      </c>
      <c r="D46" s="311" t="s">
        <v>125</v>
      </c>
      <c r="E46" s="312" t="s">
        <v>126</v>
      </c>
      <c r="F46" s="789" t="s">
        <v>393</v>
      </c>
      <c r="G46" s="789" t="s">
        <v>127</v>
      </c>
      <c r="H46" s="789" t="s">
        <v>24</v>
      </c>
      <c r="I46" s="312" t="s">
        <v>46</v>
      </c>
    </row>
    <row r="47" spans="1:9" s="313" customFormat="1" ht="13.5" customHeight="1" x14ac:dyDescent="0.25">
      <c r="A47" s="375"/>
      <c r="B47" s="314"/>
      <c r="C47" s="371"/>
      <c r="D47" s="315"/>
      <c r="E47" s="318"/>
      <c r="F47" s="790">
        <v>0.3</v>
      </c>
      <c r="G47" s="791">
        <f>E47*(F47/(1-F47))</f>
        <v>0</v>
      </c>
      <c r="H47" s="791">
        <f>D47+E47+G47</f>
        <v>0</v>
      </c>
      <c r="I47" s="316"/>
    </row>
    <row r="48" spans="1:9" s="313" customFormat="1" ht="13.5" customHeight="1" x14ac:dyDescent="0.25">
      <c r="A48" s="375"/>
      <c r="B48" s="317"/>
      <c r="C48" s="372"/>
      <c r="D48" s="318"/>
      <c r="E48" s="318"/>
      <c r="F48" s="790">
        <v>0.3</v>
      </c>
      <c r="G48" s="791">
        <f>E48*(F48/(1-F48))</f>
        <v>0</v>
      </c>
      <c r="H48" s="791">
        <f>D48+E48+G48</f>
        <v>0</v>
      </c>
      <c r="I48" s="316"/>
    </row>
    <row r="49" spans="1:9" s="313" customFormat="1" ht="13.5" customHeight="1" x14ac:dyDescent="0.25">
      <c r="A49" s="375"/>
      <c r="B49" s="317"/>
      <c r="C49" s="372"/>
      <c r="D49" s="318"/>
      <c r="E49" s="318"/>
      <c r="F49" s="790">
        <v>0.3</v>
      </c>
      <c r="G49" s="791">
        <f>E49*(F49/(1-F49))</f>
        <v>0</v>
      </c>
      <c r="H49" s="791">
        <f>D49+E49+G49</f>
        <v>0</v>
      </c>
      <c r="I49" s="316"/>
    </row>
    <row r="50" spans="1:9" s="313" customFormat="1" ht="13.5" customHeight="1" x14ac:dyDescent="0.25">
      <c r="A50" s="368"/>
      <c r="B50" s="319"/>
      <c r="C50" s="373"/>
      <c r="D50" s="338">
        <f>SUBTOTAL(9,D47:D49)</f>
        <v>0</v>
      </c>
      <c r="E50" s="338">
        <f>SUBTOTAL(9,E47:E49)</f>
        <v>0</v>
      </c>
      <c r="F50" s="792"/>
      <c r="G50" s="792">
        <f>SUBTOTAL(9,G47:G49)</f>
        <v>0</v>
      </c>
      <c r="H50" s="792">
        <f>SUBTOTAL(9,H47:H49)</f>
        <v>0</v>
      </c>
      <c r="I50" s="316"/>
    </row>
    <row r="51" spans="1:9" s="301" customFormat="1" ht="13.5" customHeight="1" x14ac:dyDescent="0.2">
      <c r="A51" s="352"/>
      <c r="B51" s="327"/>
      <c r="C51" s="366"/>
      <c r="D51" s="308"/>
      <c r="E51" s="309"/>
      <c r="F51" s="795"/>
      <c r="G51" s="796"/>
      <c r="H51" s="796"/>
      <c r="I51" s="323"/>
    </row>
    <row r="52" spans="1:9" s="313" customFormat="1" ht="13.5" customHeight="1" x14ac:dyDescent="0.2">
      <c r="A52" s="354" t="s">
        <v>23</v>
      </c>
      <c r="B52" s="310" t="s">
        <v>123</v>
      </c>
      <c r="C52" s="367" t="s">
        <v>124</v>
      </c>
      <c r="D52" s="311" t="s">
        <v>125</v>
      </c>
      <c r="E52" s="312" t="s">
        <v>126</v>
      </c>
      <c r="F52" s="789" t="s">
        <v>393</v>
      </c>
      <c r="G52" s="789" t="s">
        <v>127</v>
      </c>
      <c r="H52" s="789" t="s">
        <v>24</v>
      </c>
      <c r="I52" s="312" t="s">
        <v>46</v>
      </c>
    </row>
    <row r="53" spans="1:9" s="313" customFormat="1" ht="13.5" customHeight="1" x14ac:dyDescent="0.25">
      <c r="A53" s="375"/>
      <c r="B53" s="317"/>
      <c r="C53" s="372"/>
      <c r="D53" s="318"/>
      <c r="E53" s="318"/>
      <c r="F53" s="790">
        <v>0.3</v>
      </c>
      <c r="G53" s="791">
        <f>E53*(F53/(1-F53))</f>
        <v>0</v>
      </c>
      <c r="H53" s="791">
        <f>D53+E53+G53</f>
        <v>0</v>
      </c>
      <c r="I53" s="316"/>
    </row>
    <row r="54" spans="1:9" s="313" customFormat="1" ht="13.5" customHeight="1" x14ac:dyDescent="0.25">
      <c r="A54" s="375"/>
      <c r="B54" s="317"/>
      <c r="C54" s="372"/>
      <c r="D54" s="318"/>
      <c r="E54" s="318"/>
      <c r="F54" s="790">
        <v>0.3</v>
      </c>
      <c r="G54" s="791">
        <f>E54*(F54/(1-F54))</f>
        <v>0</v>
      </c>
      <c r="H54" s="791">
        <f>D54+E54+G54</f>
        <v>0</v>
      </c>
      <c r="I54" s="316"/>
    </row>
    <row r="55" spans="1:9" s="313" customFormat="1" ht="13.5" customHeight="1" x14ac:dyDescent="0.25">
      <c r="A55" s="375"/>
      <c r="B55" s="317"/>
      <c r="C55" s="372"/>
      <c r="D55" s="318"/>
      <c r="E55" s="318"/>
      <c r="F55" s="790">
        <v>0.3</v>
      </c>
      <c r="G55" s="791">
        <f>E55*(F55/(1-F55))</f>
        <v>0</v>
      </c>
      <c r="H55" s="791">
        <f>D55+E55+G55</f>
        <v>0</v>
      </c>
      <c r="I55" s="316"/>
    </row>
    <row r="56" spans="1:9" s="313" customFormat="1" ht="13.5" customHeight="1" x14ac:dyDescent="0.25">
      <c r="A56" s="368"/>
      <c r="B56" s="319"/>
      <c r="C56" s="373"/>
      <c r="D56" s="338">
        <f>SUBTOTAL(9,D53:D55)</f>
        <v>0</v>
      </c>
      <c r="E56" s="338">
        <f>SUBTOTAL(9,E53:E55)</f>
        <v>0</v>
      </c>
      <c r="F56" s="792"/>
      <c r="G56" s="792">
        <f>SUBTOTAL(9,G53:G55)</f>
        <v>0</v>
      </c>
      <c r="H56" s="792">
        <f>SUBTOTAL(9,H53:H55)</f>
        <v>0</v>
      </c>
      <c r="I56" s="316"/>
    </row>
    <row r="57" spans="1:9" s="313" customFormat="1" ht="13.5" customHeight="1" x14ac:dyDescent="0.25">
      <c r="A57" s="352"/>
      <c r="B57" s="327"/>
      <c r="C57" s="366"/>
      <c r="D57" s="308"/>
      <c r="E57" s="309"/>
      <c r="F57" s="794"/>
      <c r="G57" s="794"/>
      <c r="H57" s="794"/>
      <c r="I57" s="323"/>
    </row>
    <row r="58" spans="1:9" s="313" customFormat="1" ht="13.5" customHeight="1" x14ac:dyDescent="0.2">
      <c r="A58" s="354" t="s">
        <v>23</v>
      </c>
      <c r="B58" s="310" t="s">
        <v>123</v>
      </c>
      <c r="C58" s="367" t="s">
        <v>124</v>
      </c>
      <c r="D58" s="311" t="s">
        <v>125</v>
      </c>
      <c r="E58" s="312" t="s">
        <v>126</v>
      </c>
      <c r="F58" s="789" t="s">
        <v>393</v>
      </c>
      <c r="G58" s="789" t="s">
        <v>127</v>
      </c>
      <c r="H58" s="789" t="s">
        <v>24</v>
      </c>
      <c r="I58" s="312" t="s">
        <v>46</v>
      </c>
    </row>
    <row r="59" spans="1:9" s="313" customFormat="1" ht="13.5" customHeight="1" x14ac:dyDescent="0.25">
      <c r="A59" s="375"/>
      <c r="B59" s="317"/>
      <c r="C59" s="372"/>
      <c r="D59" s="318"/>
      <c r="E59" s="318"/>
      <c r="F59" s="790">
        <v>0.3</v>
      </c>
      <c r="G59" s="791">
        <f>E59*(F59/(1-F59))</f>
        <v>0</v>
      </c>
      <c r="H59" s="791">
        <f>D59+E59+G59</f>
        <v>0</v>
      </c>
      <c r="I59" s="316"/>
    </row>
    <row r="60" spans="1:9" s="313" customFormat="1" ht="13.5" customHeight="1" x14ac:dyDescent="0.25">
      <c r="A60" s="375"/>
      <c r="B60" s="317"/>
      <c r="C60" s="372"/>
      <c r="D60" s="318"/>
      <c r="E60" s="318"/>
      <c r="F60" s="790">
        <v>0.3</v>
      </c>
      <c r="G60" s="791">
        <f>E60*(F60/(1-F60))</f>
        <v>0</v>
      </c>
      <c r="H60" s="791">
        <f>D60+E60+G60</f>
        <v>0</v>
      </c>
      <c r="I60" s="316"/>
    </row>
    <row r="61" spans="1:9" s="313" customFormat="1" ht="13.5" customHeight="1" x14ac:dyDescent="0.25">
      <c r="A61" s="375"/>
      <c r="B61" s="317"/>
      <c r="C61" s="372"/>
      <c r="D61" s="318"/>
      <c r="E61" s="318"/>
      <c r="F61" s="790">
        <v>0.3</v>
      </c>
      <c r="G61" s="791">
        <f>E61*(F61/(1-F61))</f>
        <v>0</v>
      </c>
      <c r="H61" s="791">
        <f>D61+E61+G61</f>
        <v>0</v>
      </c>
      <c r="I61" s="316"/>
    </row>
    <row r="62" spans="1:9" s="313" customFormat="1" ht="13.5" customHeight="1" x14ac:dyDescent="0.25">
      <c r="A62" s="368"/>
      <c r="B62" s="319"/>
      <c r="C62" s="373"/>
      <c r="D62" s="338">
        <f>SUBTOTAL(9,D59:D61)</f>
        <v>0</v>
      </c>
      <c r="E62" s="338">
        <f>SUBTOTAL(9,E59:E61)</f>
        <v>0</v>
      </c>
      <c r="F62" s="792"/>
      <c r="G62" s="792">
        <f>SUBTOTAL(9,G59:G61)</f>
        <v>0</v>
      </c>
      <c r="H62" s="792">
        <f>SUBTOTAL(9,H59:H61)</f>
        <v>0</v>
      </c>
      <c r="I62" s="316"/>
    </row>
    <row r="63" spans="1:9" s="301" customFormat="1" ht="13.5" customHeight="1" x14ac:dyDescent="0.25">
      <c r="A63" s="352"/>
      <c r="B63" s="327"/>
      <c r="C63" s="366"/>
      <c r="D63" s="308"/>
      <c r="E63" s="309"/>
      <c r="F63" s="794"/>
      <c r="G63" s="794"/>
      <c r="H63" s="794"/>
      <c r="I63" s="323"/>
    </row>
    <row r="64" spans="1:9" s="313" customFormat="1" ht="13.5" customHeight="1" x14ac:dyDescent="0.2">
      <c r="A64" s="354" t="s">
        <v>23</v>
      </c>
      <c r="B64" s="310" t="s">
        <v>123</v>
      </c>
      <c r="C64" s="367" t="s">
        <v>124</v>
      </c>
      <c r="D64" s="311" t="s">
        <v>125</v>
      </c>
      <c r="E64" s="312" t="s">
        <v>126</v>
      </c>
      <c r="F64" s="789" t="s">
        <v>393</v>
      </c>
      <c r="G64" s="789" t="s">
        <v>127</v>
      </c>
      <c r="H64" s="789" t="s">
        <v>24</v>
      </c>
      <c r="I64" s="312" t="s">
        <v>46</v>
      </c>
    </row>
    <row r="65" spans="1:10" s="313" customFormat="1" ht="13.5" customHeight="1" x14ac:dyDescent="0.25">
      <c r="A65" s="375"/>
      <c r="B65" s="317"/>
      <c r="C65" s="372"/>
      <c r="D65" s="318"/>
      <c r="E65" s="318"/>
      <c r="F65" s="790">
        <v>0.3</v>
      </c>
      <c r="G65" s="791">
        <f>E65*(F65/(1-F65))</f>
        <v>0</v>
      </c>
      <c r="H65" s="791">
        <f>D65+E65+G65</f>
        <v>0</v>
      </c>
      <c r="I65" s="316"/>
    </row>
    <row r="66" spans="1:10" s="313" customFormat="1" ht="13.5" customHeight="1" x14ac:dyDescent="0.25">
      <c r="A66" s="375"/>
      <c r="B66" s="317"/>
      <c r="C66" s="372"/>
      <c r="D66" s="318"/>
      <c r="E66" s="318"/>
      <c r="F66" s="790">
        <v>0.3</v>
      </c>
      <c r="G66" s="791">
        <f>E66*(F66/(1-F66))</f>
        <v>0</v>
      </c>
      <c r="H66" s="791">
        <f>D66+E66+G66</f>
        <v>0</v>
      </c>
      <c r="I66" s="316"/>
    </row>
    <row r="67" spans="1:10" s="313" customFormat="1" ht="13.5" customHeight="1" x14ac:dyDescent="0.25">
      <c r="A67" s="375"/>
      <c r="B67" s="317"/>
      <c r="C67" s="372"/>
      <c r="D67" s="318"/>
      <c r="E67" s="318"/>
      <c r="F67" s="790">
        <v>0.3</v>
      </c>
      <c r="G67" s="791">
        <f>E67*(F67/(1-F67))</f>
        <v>0</v>
      </c>
      <c r="H67" s="791">
        <f>D67+E67+G67</f>
        <v>0</v>
      </c>
      <c r="I67" s="316"/>
    </row>
    <row r="68" spans="1:10" s="301" customFormat="1" ht="13.5" customHeight="1" x14ac:dyDescent="0.25">
      <c r="A68" s="368"/>
      <c r="B68" s="319"/>
      <c r="C68" s="373"/>
      <c r="D68" s="338">
        <f>SUBTOTAL(9,D65:D67)</f>
        <v>0</v>
      </c>
      <c r="E68" s="338">
        <f>SUBTOTAL(9,E65:E67)</f>
        <v>0</v>
      </c>
      <c r="F68" s="792"/>
      <c r="G68" s="792">
        <f>SUBTOTAL(9,G65:G67)</f>
        <v>0</v>
      </c>
      <c r="H68" s="792">
        <f>SUBTOTAL(9,H65:H67)</f>
        <v>0</v>
      </c>
      <c r="I68" s="316"/>
    </row>
    <row r="69" spans="1:10" s="301" customFormat="1" ht="13.5" customHeight="1" x14ac:dyDescent="0.2">
      <c r="A69" s="355"/>
      <c r="B69" s="327"/>
      <c r="C69" s="366"/>
      <c r="D69" s="308"/>
      <c r="E69" s="309"/>
      <c r="F69" s="309"/>
      <c r="G69" s="309"/>
      <c r="H69" s="309"/>
      <c r="I69" s="328"/>
      <c r="J69" s="300"/>
    </row>
    <row r="70" spans="1:10" s="301" customFormat="1" ht="13.5" customHeight="1" x14ac:dyDescent="0.2">
      <c r="A70" s="355"/>
      <c r="B70" s="327"/>
      <c r="C70" s="366"/>
      <c r="D70" s="308"/>
      <c r="E70" s="309"/>
      <c r="F70" s="309"/>
      <c r="G70" s="309"/>
      <c r="H70" s="309"/>
      <c r="I70" s="328"/>
      <c r="J70" s="300"/>
    </row>
    <row r="71" spans="1:10" s="313" customFormat="1" ht="13.5" customHeight="1" x14ac:dyDescent="0.2">
      <c r="A71" s="369" t="s">
        <v>128</v>
      </c>
      <c r="B71" s="329"/>
      <c r="C71" s="366"/>
      <c r="D71" s="337">
        <f>SUBTOTAL(9,D10:D68)</f>
        <v>0</v>
      </c>
      <c r="E71" s="337">
        <f>SUBTOTAL(9,E10:E68)</f>
        <v>0</v>
      </c>
      <c r="F71" s="337"/>
      <c r="G71" s="337">
        <f>SUBTOTAL(9,G10:G68)</f>
        <v>0</v>
      </c>
      <c r="H71" s="335">
        <f>SUBTOTAL(9,H10:H68)</f>
        <v>0</v>
      </c>
      <c r="I71" s="328"/>
      <c r="J71" s="300"/>
    </row>
    <row r="72" spans="1:10" s="313" customFormat="1" ht="13.5" customHeight="1" x14ac:dyDescent="0.2">
      <c r="A72" s="364"/>
      <c r="B72" s="330"/>
      <c r="C72" s="365"/>
      <c r="D72" s="303"/>
      <c r="E72" s="305"/>
      <c r="F72" s="305"/>
      <c r="G72" s="305"/>
      <c r="H72" s="305"/>
      <c r="I72" s="336"/>
      <c r="J72" s="331"/>
    </row>
  </sheetData>
  <mergeCells count="1">
    <mergeCell ref="A1:C1"/>
  </mergeCells>
  <dataValidations count="1">
    <dataValidation type="list" allowBlank="1" showInputMessage="1" showErrorMessage="1" sqref="F11:F13 F17:F19 F23:F25 F29:F31 F35:F37 F41:F43 F47:F49 F53:F55 F59:F61 F65:F67" xr:uid="{00000000-0002-0000-0E00-000000000000}">
      <formula1>"27.5%,28.5%,30%"</formula1>
    </dataValidation>
  </dataValidations>
  <hyperlinks>
    <hyperlink ref="A1" location="'Index and Structure'!A1" display="The Macro Group" xr:uid="{00000000-0004-0000-0E00-000000000000}"/>
  </hyperlinks>
  <pageMargins left="0.74803149606299213" right="0.39370078740157483" top="0.55118110236220474" bottom="0.62992125984251968" header="0.51181102362204722" footer="0.47244094488188981"/>
  <pageSetup paperSize="9" scale="55" orientation="portrait" r:id="rId1"/>
  <headerFooter alignWithMargins="0">
    <oddFooter>&amp;LPrinted:&amp;T on &amp;D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AC30"/>
  <sheetViews>
    <sheetView workbookViewId="0">
      <selection activeCell="Q29" sqref="Q29"/>
    </sheetView>
  </sheetViews>
  <sheetFormatPr defaultRowHeight="15" x14ac:dyDescent="0.25"/>
  <cols>
    <col min="1" max="1" width="22" style="713" customWidth="1"/>
    <col min="2" max="2" width="11.85546875" style="713" customWidth="1"/>
    <col min="3" max="3" width="11.7109375" style="713" customWidth="1"/>
    <col min="4" max="4" width="11" style="713" bestFit="1" customWidth="1"/>
    <col min="5" max="6" width="9.28515625" style="713" customWidth="1"/>
    <col min="7" max="7" width="10.140625" style="713" customWidth="1"/>
    <col min="8" max="8" width="10.42578125" style="713" customWidth="1"/>
    <col min="9" max="9" width="10" style="713" customWidth="1"/>
    <col min="10" max="11" width="11.140625" style="713" customWidth="1"/>
    <col min="12" max="13" width="9.5703125" style="713" customWidth="1"/>
    <col min="14" max="14" width="10.140625" style="713" customWidth="1"/>
    <col min="15" max="15" width="9.85546875" style="713" customWidth="1"/>
    <col min="16" max="16" width="11.7109375" style="713" customWidth="1"/>
    <col min="17" max="17" width="11" style="713" bestFit="1" customWidth="1"/>
    <col min="18" max="19" width="12.85546875" style="713" customWidth="1"/>
    <col min="20" max="20" width="10.5703125" style="713" customWidth="1"/>
    <col min="21" max="24" width="10.5703125" style="713" bestFit="1" customWidth="1"/>
    <col min="25" max="25" width="11.5703125" style="713" bestFit="1" customWidth="1"/>
    <col min="26" max="26" width="10.5703125" style="713" customWidth="1"/>
    <col min="27" max="27" width="10.5703125" style="713" bestFit="1" customWidth="1"/>
    <col min="28" max="28" width="11.5703125" style="713" bestFit="1" customWidth="1"/>
    <col min="29" max="29" width="10.5703125" style="713" bestFit="1" customWidth="1"/>
    <col min="30" max="16384" width="9.140625" style="713"/>
  </cols>
  <sheetData>
    <row r="1" spans="1:29" s="667" customFormat="1" ht="6" customHeight="1" thickBot="1" x14ac:dyDescent="0.3"/>
    <row r="2" spans="1:29" s="667" customFormat="1" ht="19.899999999999999" customHeight="1" thickBot="1" x14ac:dyDescent="0.3">
      <c r="A2" s="889" t="s">
        <v>39</v>
      </c>
      <c r="B2" s="890"/>
      <c r="C2" s="890"/>
      <c r="D2" s="891"/>
      <c r="F2" s="668" t="s">
        <v>34</v>
      </c>
      <c r="G2" s="669"/>
      <c r="H2" s="669">
        <f>'Index and Structure'!D3</f>
        <v>0</v>
      </c>
      <c r="I2" s="669"/>
      <c r="J2" s="669"/>
      <c r="K2" s="669"/>
      <c r="L2" s="670"/>
      <c r="N2" s="671" t="s">
        <v>30</v>
      </c>
      <c r="O2" s="669"/>
      <c r="P2" s="672">
        <f>'Index and Structure'!D7</f>
        <v>0</v>
      </c>
      <c r="Q2" s="673"/>
      <c r="R2" s="674"/>
      <c r="S2" s="675"/>
      <c r="T2" s="675"/>
    </row>
    <row r="3" spans="1:29" s="667" customFormat="1" ht="14.45" customHeight="1" x14ac:dyDescent="0.25">
      <c r="A3" s="676"/>
      <c r="B3" s="676"/>
      <c r="C3" s="676"/>
      <c r="F3" s="668" t="s">
        <v>40</v>
      </c>
      <c r="G3" s="669"/>
      <c r="H3" s="669" t="str">
        <f>'Index and Structure'!F27</f>
        <v>Managed funds</v>
      </c>
      <c r="I3" s="669"/>
      <c r="J3" s="669"/>
      <c r="K3" s="669"/>
      <c r="L3" s="670"/>
      <c r="N3" s="677" t="s">
        <v>35</v>
      </c>
      <c r="O3" s="669"/>
      <c r="P3" s="672">
        <f>'Index and Structure'!D8</f>
        <v>0</v>
      </c>
      <c r="Q3" s="673" t="s">
        <v>36</v>
      </c>
      <c r="R3" s="678">
        <f ca="1">TODAY()</f>
        <v>44805</v>
      </c>
      <c r="S3" s="679"/>
      <c r="T3" s="679"/>
    </row>
    <row r="4" spans="1:29" s="667" customFormat="1" ht="16.149999999999999" customHeight="1" x14ac:dyDescent="0.25">
      <c r="A4" s="680"/>
      <c r="B4" s="680"/>
      <c r="C4" s="680"/>
      <c r="F4" s="668" t="s">
        <v>41</v>
      </c>
      <c r="G4" s="669"/>
      <c r="H4" s="681">
        <f>'Index and Structure'!D6</f>
        <v>44377</v>
      </c>
      <c r="I4" s="669"/>
      <c r="J4" s="669"/>
      <c r="K4" s="669"/>
      <c r="L4" s="670"/>
      <c r="N4" s="677" t="s">
        <v>37</v>
      </c>
      <c r="O4" s="669"/>
      <c r="P4" s="672">
        <f>'Index and Structure'!D9</f>
        <v>0</v>
      </c>
      <c r="Q4" s="673" t="s">
        <v>36</v>
      </c>
      <c r="R4" s="682"/>
      <c r="S4" s="683"/>
      <c r="T4" s="683"/>
    </row>
    <row r="5" spans="1:29" s="667" customFormat="1" ht="16.149999999999999" customHeight="1" x14ac:dyDescent="0.25">
      <c r="A5" s="680"/>
      <c r="B5" s="680"/>
      <c r="C5" s="680"/>
      <c r="F5" s="684"/>
      <c r="G5" s="675"/>
      <c r="H5" s="685"/>
      <c r="I5" s="675"/>
      <c r="J5" s="675"/>
      <c r="K5" s="675"/>
      <c r="L5" s="686"/>
      <c r="N5" s="687"/>
      <c r="O5" s="675"/>
      <c r="P5" s="688"/>
      <c r="Q5" s="675"/>
      <c r="R5" s="683"/>
      <c r="S5" s="683"/>
      <c r="T5" s="683"/>
    </row>
    <row r="6" spans="1:29" s="667" customFormat="1" ht="16.149999999999999" customHeight="1" x14ac:dyDescent="0.25">
      <c r="A6" s="680"/>
      <c r="B6" s="680"/>
      <c r="C6" s="680"/>
      <c r="D6" s="892" t="s">
        <v>353</v>
      </c>
      <c r="E6" s="892"/>
      <c r="F6" s="892"/>
      <c r="G6" s="892"/>
      <c r="H6" s="892"/>
      <c r="I6" s="892"/>
      <c r="J6" s="892"/>
      <c r="K6" s="892"/>
      <c r="L6" s="892"/>
      <c r="M6" s="892"/>
      <c r="N6" s="892"/>
      <c r="O6" s="892"/>
      <c r="P6" s="892"/>
      <c r="Q6" s="892"/>
      <c r="R6" s="892"/>
      <c r="S6" s="892"/>
      <c r="T6" s="683"/>
      <c r="U6" s="893" t="s">
        <v>354</v>
      </c>
      <c r="V6" s="894"/>
      <c r="W6" s="894"/>
      <c r="X6" s="894"/>
      <c r="Y6" s="894"/>
      <c r="Z6" s="894"/>
      <c r="AA6" s="894"/>
      <c r="AB6" s="894"/>
      <c r="AC6" s="895"/>
    </row>
    <row r="7" spans="1:29" s="667" customFormat="1" ht="60" x14ac:dyDescent="0.25">
      <c r="A7" s="689" t="s">
        <v>105</v>
      </c>
      <c r="B7" s="690" t="s">
        <v>392</v>
      </c>
      <c r="C7" s="690" t="s">
        <v>390</v>
      </c>
      <c r="D7" s="690" t="s">
        <v>88</v>
      </c>
      <c r="E7" s="690" t="s">
        <v>89</v>
      </c>
      <c r="F7" s="690" t="s">
        <v>90</v>
      </c>
      <c r="G7" s="690" t="s">
        <v>130</v>
      </c>
      <c r="H7" s="690" t="s">
        <v>131</v>
      </c>
      <c r="I7" s="690" t="s">
        <v>91</v>
      </c>
      <c r="J7" s="690" t="s">
        <v>92</v>
      </c>
      <c r="K7" s="690" t="s">
        <v>362</v>
      </c>
      <c r="L7" s="690" t="s">
        <v>132</v>
      </c>
      <c r="M7" s="690" t="s">
        <v>93</v>
      </c>
      <c r="N7" s="690" t="s">
        <v>94</v>
      </c>
      <c r="O7" s="691" t="s">
        <v>95</v>
      </c>
      <c r="P7" s="692" t="s">
        <v>96</v>
      </c>
      <c r="Q7" s="692" t="s">
        <v>97</v>
      </c>
      <c r="R7" s="693" t="s">
        <v>355</v>
      </c>
      <c r="S7" s="693" t="s">
        <v>46</v>
      </c>
      <c r="T7" s="694"/>
      <c r="U7" s="692" t="s">
        <v>4</v>
      </c>
      <c r="V7" s="692" t="s">
        <v>356</v>
      </c>
      <c r="W7" s="692" t="s">
        <v>357</v>
      </c>
      <c r="X7" s="692" t="s">
        <v>12</v>
      </c>
      <c r="Y7" s="692" t="s">
        <v>15</v>
      </c>
      <c r="Z7" s="692" t="s">
        <v>358</v>
      </c>
      <c r="AA7" s="692" t="s">
        <v>359</v>
      </c>
      <c r="AB7" s="692" t="s">
        <v>24</v>
      </c>
      <c r="AC7" s="692" t="s">
        <v>22</v>
      </c>
    </row>
    <row r="8" spans="1:29" s="667" customFormat="1" ht="16.149999999999999" customHeight="1" x14ac:dyDescent="0.25">
      <c r="A8" s="695"/>
      <c r="B8" s="782"/>
      <c r="C8" s="782"/>
      <c r="D8" s="696"/>
      <c r="E8" s="696"/>
      <c r="F8" s="696"/>
      <c r="G8" s="696"/>
      <c r="H8" s="696"/>
      <c r="I8" s="696"/>
      <c r="J8" s="696"/>
      <c r="K8" s="696"/>
      <c r="L8" s="696"/>
      <c r="M8" s="696"/>
      <c r="N8" s="696"/>
      <c r="O8" s="697"/>
      <c r="P8" s="698">
        <f>SUM(D8:L8)-O8</f>
        <v>0</v>
      </c>
      <c r="Q8" s="698">
        <f>SUM(D8:H8)+SUM(M8:O8)-G8/2</f>
        <v>0</v>
      </c>
      <c r="R8" s="705">
        <f>P8-J8-K8-I8</f>
        <v>0</v>
      </c>
      <c r="S8" s="699"/>
      <c r="T8" s="700"/>
      <c r="U8" s="701"/>
      <c r="V8" s="701"/>
      <c r="W8" s="701"/>
      <c r="X8" s="701"/>
      <c r="Y8" s="701"/>
      <c r="Z8" s="701"/>
      <c r="AA8" s="701"/>
      <c r="AB8" s="702">
        <f>SUM(T8:AA8)</f>
        <v>0</v>
      </c>
      <c r="AC8" s="703">
        <f t="shared" ref="AC8:AC25" si="0">AB8-P8</f>
        <v>0</v>
      </c>
    </row>
    <row r="9" spans="1:29" s="667" customFormat="1" ht="16.149999999999999" customHeight="1" x14ac:dyDescent="0.25">
      <c r="A9" s="695"/>
      <c r="B9" s="784"/>
      <c r="C9" s="784"/>
      <c r="D9" s="704"/>
      <c r="E9" s="704"/>
      <c r="F9" s="704"/>
      <c r="G9" s="704"/>
      <c r="H9" s="704"/>
      <c r="I9" s="704"/>
      <c r="J9" s="704"/>
      <c r="K9" s="704"/>
      <c r="L9" s="704"/>
      <c r="M9" s="704"/>
      <c r="N9" s="704"/>
      <c r="O9" s="704"/>
      <c r="P9" s="698">
        <f>SUM(D9:L9)-O9</f>
        <v>0</v>
      </c>
      <c r="Q9" s="698">
        <f t="shared" ref="Q9:Q25" si="1">SUM(D9:H9)+SUM(M9:O9)-G9/2</f>
        <v>0</v>
      </c>
      <c r="R9" s="705">
        <f t="shared" ref="R9:R25" si="2">P9-J9-K9-I9</f>
        <v>0</v>
      </c>
      <c r="S9" s="706"/>
      <c r="T9" s="700"/>
      <c r="U9" s="701"/>
      <c r="V9" s="701"/>
      <c r="W9" s="701"/>
      <c r="X9" s="701"/>
      <c r="Y9" s="701"/>
      <c r="Z9" s="701"/>
      <c r="AA9" s="701"/>
      <c r="AB9" s="702">
        <f>SUM(T9:AA9)</f>
        <v>0</v>
      </c>
      <c r="AC9" s="703">
        <f t="shared" si="0"/>
        <v>0</v>
      </c>
    </row>
    <row r="10" spans="1:29" s="667" customFormat="1" ht="16.149999999999999" customHeight="1" x14ac:dyDescent="0.25">
      <c r="A10" s="695"/>
      <c r="B10" s="784"/>
      <c r="C10" s="784"/>
      <c r="D10" s="704"/>
      <c r="E10" s="704"/>
      <c r="F10" s="704"/>
      <c r="G10" s="704"/>
      <c r="H10" s="704"/>
      <c r="I10" s="704"/>
      <c r="J10" s="704"/>
      <c r="K10" s="704"/>
      <c r="L10" s="704"/>
      <c r="M10" s="704"/>
      <c r="N10" s="704"/>
      <c r="O10" s="704"/>
      <c r="P10" s="698">
        <f t="shared" ref="P10:P25" si="3">SUM(D10:L10)-O10</f>
        <v>0</v>
      </c>
      <c r="Q10" s="698">
        <f t="shared" si="1"/>
        <v>0</v>
      </c>
      <c r="R10" s="705">
        <f t="shared" si="2"/>
        <v>0</v>
      </c>
      <c r="S10" s="706"/>
      <c r="T10" s="694"/>
      <c r="U10" s="701"/>
      <c r="V10" s="701"/>
      <c r="W10" s="701"/>
      <c r="X10" s="701"/>
      <c r="Y10" s="701"/>
      <c r="Z10" s="701"/>
      <c r="AA10" s="701"/>
      <c r="AB10" s="702">
        <f t="shared" ref="AB10:AB25" si="4">SUM(T10:AA10)</f>
        <v>0</v>
      </c>
      <c r="AC10" s="703">
        <f t="shared" si="0"/>
        <v>0</v>
      </c>
    </row>
    <row r="11" spans="1:29" s="667" customFormat="1" ht="16.149999999999999" customHeight="1" x14ac:dyDescent="0.25">
      <c r="A11" s="783"/>
      <c r="B11" s="784"/>
      <c r="C11" s="784"/>
      <c r="D11" s="704"/>
      <c r="E11" s="704"/>
      <c r="F11" s="704"/>
      <c r="G11" s="704"/>
      <c r="H11" s="704"/>
      <c r="I11" s="704"/>
      <c r="J11" s="704"/>
      <c r="K11" s="704"/>
      <c r="L11" s="704"/>
      <c r="M11" s="704"/>
      <c r="N11" s="704"/>
      <c r="O11" s="704"/>
      <c r="P11" s="698">
        <f t="shared" si="3"/>
        <v>0</v>
      </c>
      <c r="Q11" s="698">
        <f t="shared" si="1"/>
        <v>0</v>
      </c>
      <c r="R11" s="705">
        <f t="shared" si="2"/>
        <v>0</v>
      </c>
      <c r="S11" s="706"/>
      <c r="T11" s="694"/>
      <c r="U11" s="707"/>
      <c r="V11" s="707"/>
      <c r="W11" s="707"/>
      <c r="X11" s="707"/>
      <c r="Y11" s="707"/>
      <c r="Z11" s="707"/>
      <c r="AA11" s="707"/>
      <c r="AB11" s="702">
        <f t="shared" si="4"/>
        <v>0</v>
      </c>
      <c r="AC11" s="703">
        <f t="shared" si="0"/>
        <v>0</v>
      </c>
    </row>
    <row r="12" spans="1:29" s="667" customFormat="1" ht="16.149999999999999" customHeight="1" x14ac:dyDescent="0.25">
      <c r="A12" s="695"/>
      <c r="B12" s="784"/>
      <c r="C12" s="784"/>
      <c r="D12" s="704"/>
      <c r="E12" s="704"/>
      <c r="F12" s="704"/>
      <c r="G12" s="704"/>
      <c r="H12" s="704"/>
      <c r="I12" s="704"/>
      <c r="J12" s="704"/>
      <c r="K12" s="704"/>
      <c r="L12" s="704"/>
      <c r="M12" s="704"/>
      <c r="N12" s="704"/>
      <c r="O12" s="704"/>
      <c r="P12" s="698">
        <f t="shared" si="3"/>
        <v>0</v>
      </c>
      <c r="Q12" s="698">
        <f t="shared" si="1"/>
        <v>0</v>
      </c>
      <c r="R12" s="705">
        <f t="shared" si="2"/>
        <v>0</v>
      </c>
      <c r="S12" s="706"/>
      <c r="T12" s="694"/>
      <c r="U12" s="707"/>
      <c r="V12" s="707"/>
      <c r="W12" s="707"/>
      <c r="X12" s="707"/>
      <c r="Y12" s="707"/>
      <c r="Z12" s="707"/>
      <c r="AA12" s="707"/>
      <c r="AB12" s="702">
        <f t="shared" si="4"/>
        <v>0</v>
      </c>
      <c r="AC12" s="703">
        <f t="shared" si="0"/>
        <v>0</v>
      </c>
    </row>
    <row r="13" spans="1:29" s="667" customFormat="1" ht="16.149999999999999" customHeight="1" x14ac:dyDescent="0.25">
      <c r="A13" s="695"/>
      <c r="B13" s="784"/>
      <c r="C13" s="784"/>
      <c r="D13" s="704"/>
      <c r="E13" s="704"/>
      <c r="F13" s="704"/>
      <c r="G13" s="704"/>
      <c r="H13" s="704"/>
      <c r="I13" s="704"/>
      <c r="J13" s="704"/>
      <c r="K13" s="704"/>
      <c r="L13" s="704"/>
      <c r="M13" s="704"/>
      <c r="N13" s="704"/>
      <c r="O13" s="704"/>
      <c r="P13" s="698">
        <f t="shared" si="3"/>
        <v>0</v>
      </c>
      <c r="Q13" s="698">
        <f t="shared" si="1"/>
        <v>0</v>
      </c>
      <c r="R13" s="705">
        <f t="shared" si="2"/>
        <v>0</v>
      </c>
      <c r="S13" s="706"/>
      <c r="T13" s="694"/>
      <c r="U13" s="707"/>
      <c r="V13" s="707"/>
      <c r="W13" s="707"/>
      <c r="X13" s="707"/>
      <c r="Y13" s="707"/>
      <c r="Z13" s="707"/>
      <c r="AA13" s="707"/>
      <c r="AB13" s="702">
        <f t="shared" si="4"/>
        <v>0</v>
      </c>
      <c r="AC13" s="703">
        <f t="shared" si="0"/>
        <v>0</v>
      </c>
    </row>
    <row r="14" spans="1:29" s="667" customFormat="1" ht="16.149999999999999" customHeight="1" x14ac:dyDescent="0.25">
      <c r="A14" s="695"/>
      <c r="B14" s="784"/>
      <c r="C14" s="784"/>
      <c r="D14" s="704"/>
      <c r="E14" s="704"/>
      <c r="F14" s="704"/>
      <c r="G14" s="704"/>
      <c r="H14" s="704"/>
      <c r="I14" s="704"/>
      <c r="J14" s="704"/>
      <c r="K14" s="704"/>
      <c r="L14" s="704"/>
      <c r="M14" s="704"/>
      <c r="N14" s="704"/>
      <c r="O14" s="704"/>
      <c r="P14" s="698">
        <f t="shared" si="3"/>
        <v>0</v>
      </c>
      <c r="Q14" s="698">
        <f t="shared" si="1"/>
        <v>0</v>
      </c>
      <c r="R14" s="705">
        <f t="shared" si="2"/>
        <v>0</v>
      </c>
      <c r="S14" s="706"/>
      <c r="T14" s="694"/>
      <c r="U14" s="707"/>
      <c r="V14" s="707"/>
      <c r="W14" s="707"/>
      <c r="X14" s="707"/>
      <c r="Y14" s="707"/>
      <c r="Z14" s="707"/>
      <c r="AA14" s="707"/>
      <c r="AB14" s="702">
        <f t="shared" si="4"/>
        <v>0</v>
      </c>
      <c r="AC14" s="703">
        <f t="shared" si="0"/>
        <v>0</v>
      </c>
    </row>
    <row r="15" spans="1:29" s="667" customFormat="1" ht="16.149999999999999" customHeight="1" x14ac:dyDescent="0.25">
      <c r="A15" s="695"/>
      <c r="B15" s="784"/>
      <c r="C15" s="784"/>
      <c r="D15" s="704"/>
      <c r="E15" s="704"/>
      <c r="F15" s="704"/>
      <c r="G15" s="704"/>
      <c r="H15" s="704"/>
      <c r="I15" s="704"/>
      <c r="J15" s="704"/>
      <c r="K15" s="704"/>
      <c r="L15" s="704"/>
      <c r="M15" s="704"/>
      <c r="N15" s="704"/>
      <c r="O15" s="704"/>
      <c r="P15" s="698">
        <f t="shared" si="3"/>
        <v>0</v>
      </c>
      <c r="Q15" s="698">
        <f t="shared" si="1"/>
        <v>0</v>
      </c>
      <c r="R15" s="705">
        <f t="shared" si="2"/>
        <v>0</v>
      </c>
      <c r="S15" s="706"/>
      <c r="T15" s="694"/>
      <c r="U15" s="707"/>
      <c r="V15" s="707"/>
      <c r="W15" s="707"/>
      <c r="X15" s="707"/>
      <c r="Y15" s="707"/>
      <c r="Z15" s="707"/>
      <c r="AA15" s="707"/>
      <c r="AB15" s="702">
        <f t="shared" si="4"/>
        <v>0</v>
      </c>
      <c r="AC15" s="703">
        <f t="shared" si="0"/>
        <v>0</v>
      </c>
    </row>
    <row r="16" spans="1:29" s="667" customFormat="1" ht="16.149999999999999" customHeight="1" x14ac:dyDescent="0.25">
      <c r="A16" s="695"/>
      <c r="B16" s="784"/>
      <c r="C16" s="784"/>
      <c r="D16" s="704"/>
      <c r="E16" s="704"/>
      <c r="F16" s="704"/>
      <c r="G16" s="704"/>
      <c r="H16" s="704"/>
      <c r="I16" s="704"/>
      <c r="J16" s="704"/>
      <c r="K16" s="704"/>
      <c r="L16" s="704"/>
      <c r="M16" s="704"/>
      <c r="N16" s="704"/>
      <c r="O16" s="704"/>
      <c r="P16" s="698">
        <f t="shared" si="3"/>
        <v>0</v>
      </c>
      <c r="Q16" s="698">
        <f t="shared" si="1"/>
        <v>0</v>
      </c>
      <c r="R16" s="705">
        <f t="shared" si="2"/>
        <v>0</v>
      </c>
      <c r="S16" s="706"/>
      <c r="T16" s="694"/>
      <c r="U16" s="707"/>
      <c r="V16" s="707"/>
      <c r="W16" s="707"/>
      <c r="X16" s="707"/>
      <c r="Y16" s="707"/>
      <c r="Z16" s="707"/>
      <c r="AA16" s="707"/>
      <c r="AB16" s="702">
        <f t="shared" si="4"/>
        <v>0</v>
      </c>
      <c r="AC16" s="703">
        <f t="shared" si="0"/>
        <v>0</v>
      </c>
    </row>
    <row r="17" spans="1:29" s="667" customFormat="1" ht="16.149999999999999" customHeight="1" x14ac:dyDescent="0.25">
      <c r="A17" s="783"/>
      <c r="B17" s="784"/>
      <c r="C17" s="784"/>
      <c r="D17" s="704"/>
      <c r="E17" s="704"/>
      <c r="F17" s="704"/>
      <c r="G17" s="704"/>
      <c r="H17" s="704"/>
      <c r="I17" s="704"/>
      <c r="J17" s="704"/>
      <c r="K17" s="704"/>
      <c r="L17" s="704"/>
      <c r="M17" s="704"/>
      <c r="N17" s="704"/>
      <c r="O17" s="704"/>
      <c r="P17" s="698">
        <f t="shared" si="3"/>
        <v>0</v>
      </c>
      <c r="Q17" s="698">
        <f t="shared" si="1"/>
        <v>0</v>
      </c>
      <c r="R17" s="705">
        <f t="shared" si="2"/>
        <v>0</v>
      </c>
      <c r="S17" s="706"/>
      <c r="T17" s="694"/>
      <c r="U17" s="707"/>
      <c r="V17" s="707"/>
      <c r="W17" s="707"/>
      <c r="X17" s="707"/>
      <c r="Y17" s="707"/>
      <c r="Z17" s="707"/>
      <c r="AA17" s="707"/>
      <c r="AB17" s="702">
        <f t="shared" si="4"/>
        <v>0</v>
      </c>
      <c r="AC17" s="703">
        <f t="shared" si="0"/>
        <v>0</v>
      </c>
    </row>
    <row r="18" spans="1:29" s="667" customFormat="1" ht="16.149999999999999" customHeight="1" x14ac:dyDescent="0.25">
      <c r="A18" s="695"/>
      <c r="B18" s="784"/>
      <c r="C18" s="784"/>
      <c r="D18" s="704"/>
      <c r="E18" s="704"/>
      <c r="F18" s="704"/>
      <c r="G18" s="704"/>
      <c r="H18" s="704"/>
      <c r="I18" s="704"/>
      <c r="J18" s="704"/>
      <c r="K18" s="704"/>
      <c r="L18" s="704"/>
      <c r="M18" s="704"/>
      <c r="N18" s="704"/>
      <c r="O18" s="704"/>
      <c r="P18" s="698">
        <f t="shared" si="3"/>
        <v>0</v>
      </c>
      <c r="Q18" s="698">
        <f t="shared" si="1"/>
        <v>0</v>
      </c>
      <c r="R18" s="705">
        <f t="shared" si="2"/>
        <v>0</v>
      </c>
      <c r="S18" s="706"/>
      <c r="T18" s="694"/>
      <c r="U18" s="707"/>
      <c r="V18" s="707"/>
      <c r="W18" s="707"/>
      <c r="X18" s="707"/>
      <c r="Y18" s="707"/>
      <c r="Z18" s="707"/>
      <c r="AA18" s="707"/>
      <c r="AB18" s="702">
        <f t="shared" si="4"/>
        <v>0</v>
      </c>
      <c r="AC18" s="703">
        <f t="shared" si="0"/>
        <v>0</v>
      </c>
    </row>
    <row r="19" spans="1:29" s="667" customFormat="1" ht="16.149999999999999" customHeight="1" x14ac:dyDescent="0.25">
      <c r="A19" s="695"/>
      <c r="B19" s="784"/>
      <c r="C19" s="784"/>
      <c r="D19" s="704"/>
      <c r="E19" s="704"/>
      <c r="F19" s="704"/>
      <c r="G19" s="704"/>
      <c r="H19" s="704"/>
      <c r="I19" s="704"/>
      <c r="J19" s="704"/>
      <c r="K19" s="704"/>
      <c r="L19" s="704"/>
      <c r="M19" s="704"/>
      <c r="N19" s="704"/>
      <c r="O19" s="704"/>
      <c r="P19" s="698">
        <f t="shared" si="3"/>
        <v>0</v>
      </c>
      <c r="Q19" s="698">
        <f t="shared" si="1"/>
        <v>0</v>
      </c>
      <c r="R19" s="705">
        <f t="shared" si="2"/>
        <v>0</v>
      </c>
      <c r="S19" s="706"/>
      <c r="T19" s="694"/>
      <c r="U19" s="707"/>
      <c r="V19" s="707"/>
      <c r="W19" s="707"/>
      <c r="X19" s="707"/>
      <c r="Y19" s="707"/>
      <c r="Z19" s="707"/>
      <c r="AA19" s="707"/>
      <c r="AB19" s="702">
        <f t="shared" si="4"/>
        <v>0</v>
      </c>
      <c r="AC19" s="703">
        <f t="shared" si="0"/>
        <v>0</v>
      </c>
    </row>
    <row r="20" spans="1:29" s="667" customFormat="1" ht="16.149999999999999" customHeight="1" x14ac:dyDescent="0.25">
      <c r="A20" s="695"/>
      <c r="B20" s="784"/>
      <c r="C20" s="784"/>
      <c r="D20" s="704"/>
      <c r="E20" s="704"/>
      <c r="F20" s="704"/>
      <c r="G20" s="704"/>
      <c r="H20" s="704"/>
      <c r="I20" s="704"/>
      <c r="J20" s="704"/>
      <c r="K20" s="704"/>
      <c r="L20" s="704"/>
      <c r="M20" s="704"/>
      <c r="N20" s="704"/>
      <c r="O20" s="704"/>
      <c r="P20" s="698">
        <f t="shared" si="3"/>
        <v>0</v>
      </c>
      <c r="Q20" s="698">
        <f t="shared" si="1"/>
        <v>0</v>
      </c>
      <c r="R20" s="705">
        <f t="shared" si="2"/>
        <v>0</v>
      </c>
      <c r="S20" s="706"/>
      <c r="T20" s="694"/>
      <c r="U20" s="707"/>
      <c r="V20" s="707"/>
      <c r="W20" s="707"/>
      <c r="X20" s="707"/>
      <c r="Y20" s="707"/>
      <c r="Z20" s="707"/>
      <c r="AA20" s="707"/>
      <c r="AB20" s="702">
        <f t="shared" si="4"/>
        <v>0</v>
      </c>
      <c r="AC20" s="703">
        <f t="shared" si="0"/>
        <v>0</v>
      </c>
    </row>
    <row r="21" spans="1:29" s="667" customFormat="1" ht="16.149999999999999" customHeight="1" x14ac:dyDescent="0.25">
      <c r="A21" s="695"/>
      <c r="B21" s="784"/>
      <c r="C21" s="784"/>
      <c r="D21" s="704"/>
      <c r="E21" s="704"/>
      <c r="F21" s="704"/>
      <c r="G21" s="704"/>
      <c r="H21" s="704"/>
      <c r="I21" s="704"/>
      <c r="J21" s="704"/>
      <c r="K21" s="704"/>
      <c r="L21" s="704"/>
      <c r="M21" s="704"/>
      <c r="N21" s="704"/>
      <c r="O21" s="704"/>
      <c r="P21" s="698">
        <f>SUM(D21:L21)-O21</f>
        <v>0</v>
      </c>
      <c r="Q21" s="698">
        <f>SUM(D21:H21)+SUM(M21:O21)-G21/2</f>
        <v>0</v>
      </c>
      <c r="R21" s="705">
        <f t="shared" si="2"/>
        <v>0</v>
      </c>
      <c r="S21" s="706"/>
      <c r="T21" s="694"/>
      <c r="U21" s="707"/>
      <c r="V21" s="707"/>
      <c r="W21" s="707"/>
      <c r="X21" s="707"/>
      <c r="Y21" s="707"/>
      <c r="Z21" s="707"/>
      <c r="AA21" s="707"/>
      <c r="AB21" s="702">
        <f>SUM(T21:AA21)</f>
        <v>0</v>
      </c>
      <c r="AC21" s="703">
        <f>AB21-P21</f>
        <v>0</v>
      </c>
    </row>
    <row r="22" spans="1:29" s="667" customFormat="1" ht="16.149999999999999" customHeight="1" x14ac:dyDescent="0.25">
      <c r="A22" s="695"/>
      <c r="B22" s="784"/>
      <c r="C22" s="784"/>
      <c r="D22" s="704"/>
      <c r="E22" s="704"/>
      <c r="F22" s="704"/>
      <c r="G22" s="704"/>
      <c r="H22" s="704"/>
      <c r="I22" s="704"/>
      <c r="J22" s="704"/>
      <c r="K22" s="704"/>
      <c r="L22" s="704"/>
      <c r="M22" s="704"/>
      <c r="N22" s="704"/>
      <c r="O22" s="704"/>
      <c r="P22" s="698">
        <f>SUM(D22:L22)-O22</f>
        <v>0</v>
      </c>
      <c r="Q22" s="698">
        <f>SUM(D22:H22)+SUM(M22:O22)-G22/2</f>
        <v>0</v>
      </c>
      <c r="R22" s="705">
        <f t="shared" si="2"/>
        <v>0</v>
      </c>
      <c r="S22" s="706"/>
      <c r="T22" s="694"/>
      <c r="U22" s="707"/>
      <c r="V22" s="707"/>
      <c r="W22" s="707"/>
      <c r="X22" s="707"/>
      <c r="Y22" s="707"/>
      <c r="Z22" s="707"/>
      <c r="AA22" s="707"/>
      <c r="AB22" s="702">
        <f>SUM(T22:AA22)</f>
        <v>0</v>
      </c>
      <c r="AC22" s="703">
        <f>AB22-P22</f>
        <v>0</v>
      </c>
    </row>
    <row r="23" spans="1:29" s="667" customFormat="1" ht="16.149999999999999" customHeight="1" x14ac:dyDescent="0.25">
      <c r="A23" s="695"/>
      <c r="B23" s="784"/>
      <c r="C23" s="784"/>
      <c r="D23" s="704"/>
      <c r="E23" s="704"/>
      <c r="F23" s="704"/>
      <c r="G23" s="704"/>
      <c r="H23" s="704"/>
      <c r="I23" s="704"/>
      <c r="J23" s="704"/>
      <c r="K23" s="704"/>
      <c r="L23" s="704"/>
      <c r="M23" s="704"/>
      <c r="N23" s="704"/>
      <c r="O23" s="704"/>
      <c r="P23" s="698">
        <f>SUM(D23:L23)-O23</f>
        <v>0</v>
      </c>
      <c r="Q23" s="698">
        <f>SUM(D23:H23)+SUM(M23:O23)-G23/2</f>
        <v>0</v>
      </c>
      <c r="R23" s="705">
        <f t="shared" si="2"/>
        <v>0</v>
      </c>
      <c r="S23" s="699"/>
      <c r="T23" s="694"/>
      <c r="U23" s="707"/>
      <c r="V23" s="707"/>
      <c r="W23" s="707"/>
      <c r="X23" s="707"/>
      <c r="Y23" s="707"/>
      <c r="Z23" s="707"/>
      <c r="AA23" s="707"/>
      <c r="AB23" s="702">
        <f>SUM(T23:AA23)</f>
        <v>0</v>
      </c>
      <c r="AC23" s="703">
        <f>AB23-P23</f>
        <v>0</v>
      </c>
    </row>
    <row r="24" spans="1:29" s="667" customFormat="1" ht="16.149999999999999" customHeight="1" x14ac:dyDescent="0.25">
      <c r="A24" s="695"/>
      <c r="B24" s="784"/>
      <c r="C24" s="784"/>
      <c r="D24" s="704"/>
      <c r="E24" s="704"/>
      <c r="F24" s="704"/>
      <c r="G24" s="704"/>
      <c r="H24" s="704"/>
      <c r="I24" s="704"/>
      <c r="J24" s="704"/>
      <c r="K24" s="704"/>
      <c r="L24" s="704"/>
      <c r="M24" s="704"/>
      <c r="N24" s="704"/>
      <c r="O24" s="704"/>
      <c r="P24" s="698">
        <f>SUM(D24:L24)-O24</f>
        <v>0</v>
      </c>
      <c r="Q24" s="698">
        <f>SUM(D24:H24)+SUM(M24:O24)-G24/2</f>
        <v>0</v>
      </c>
      <c r="R24" s="705">
        <f t="shared" si="2"/>
        <v>0</v>
      </c>
      <c r="S24" s="706"/>
      <c r="T24" s="694"/>
      <c r="U24" s="707"/>
      <c r="V24" s="707"/>
      <c r="W24" s="707"/>
      <c r="X24" s="707"/>
      <c r="Y24" s="707"/>
      <c r="Z24" s="707"/>
      <c r="AA24" s="707"/>
      <c r="AB24" s="702">
        <f>SUM(T24:AA24)</f>
        <v>0</v>
      </c>
      <c r="AC24" s="703">
        <f>AB24-P24</f>
        <v>0</v>
      </c>
    </row>
    <row r="25" spans="1:29" s="667" customFormat="1" ht="16.149999999999999" customHeight="1" x14ac:dyDescent="0.25">
      <c r="A25" s="695"/>
      <c r="B25" s="784"/>
      <c r="C25" s="784"/>
      <c r="D25" s="704"/>
      <c r="E25" s="704"/>
      <c r="F25" s="704"/>
      <c r="G25" s="704"/>
      <c r="H25" s="704"/>
      <c r="I25" s="704"/>
      <c r="J25" s="704"/>
      <c r="K25" s="704"/>
      <c r="L25" s="704"/>
      <c r="M25" s="704"/>
      <c r="N25" s="704"/>
      <c r="O25" s="704"/>
      <c r="P25" s="698">
        <f t="shared" si="3"/>
        <v>0</v>
      </c>
      <c r="Q25" s="698">
        <f t="shared" si="1"/>
        <v>0</v>
      </c>
      <c r="R25" s="705">
        <f t="shared" si="2"/>
        <v>0</v>
      </c>
      <c r="S25" s="699"/>
      <c r="T25" s="694"/>
      <c r="U25" s="707"/>
      <c r="V25" s="707"/>
      <c r="W25" s="707"/>
      <c r="X25" s="707"/>
      <c r="Y25" s="707"/>
      <c r="Z25" s="707"/>
      <c r="AA25" s="707"/>
      <c r="AB25" s="702">
        <f t="shared" si="4"/>
        <v>0</v>
      </c>
      <c r="AC25" s="703">
        <f t="shared" si="0"/>
        <v>0</v>
      </c>
    </row>
    <row r="26" spans="1:29" s="667" customFormat="1" ht="16.149999999999999" customHeight="1" thickBot="1" x14ac:dyDescent="0.3">
      <c r="A26" s="708"/>
      <c r="B26" s="708"/>
      <c r="C26" s="708"/>
      <c r="D26" s="709">
        <f t="shared" ref="D26:R26" si="5">SUM(D8:D25)</f>
        <v>0</v>
      </c>
      <c r="E26" s="709">
        <f t="shared" si="5"/>
        <v>0</v>
      </c>
      <c r="F26" s="709">
        <f t="shared" si="5"/>
        <v>0</v>
      </c>
      <c r="G26" s="709">
        <f t="shared" si="5"/>
        <v>0</v>
      </c>
      <c r="H26" s="709">
        <f t="shared" si="5"/>
        <v>0</v>
      </c>
      <c r="I26" s="709">
        <f t="shared" si="5"/>
        <v>0</v>
      </c>
      <c r="J26" s="709">
        <f t="shared" si="5"/>
        <v>0</v>
      </c>
      <c r="K26" s="709">
        <f t="shared" si="5"/>
        <v>0</v>
      </c>
      <c r="L26" s="709">
        <f t="shared" si="5"/>
        <v>0</v>
      </c>
      <c r="M26" s="709">
        <f t="shared" si="5"/>
        <v>0</v>
      </c>
      <c r="N26" s="709">
        <f t="shared" si="5"/>
        <v>0</v>
      </c>
      <c r="O26" s="709">
        <f t="shared" si="5"/>
        <v>0</v>
      </c>
      <c r="P26" s="709">
        <f t="shared" si="5"/>
        <v>0</v>
      </c>
      <c r="Q26" s="709">
        <f t="shared" si="5"/>
        <v>0</v>
      </c>
      <c r="R26" s="710">
        <f t="shared" si="5"/>
        <v>0</v>
      </c>
      <c r="S26" s="694"/>
      <c r="T26" s="694"/>
      <c r="AA26" s="709">
        <f>SUM(AA7:AA25)</f>
        <v>0</v>
      </c>
      <c r="AB26" s="709">
        <f>SUM(AB7:AB25)</f>
        <v>0</v>
      </c>
      <c r="AC26" s="709">
        <f>SUM(AC7:AC25)</f>
        <v>0</v>
      </c>
    </row>
    <row r="27" spans="1:29" s="667" customFormat="1" ht="16.149999999999999" customHeight="1" thickTop="1" x14ac:dyDescent="0.25">
      <c r="A27" s="708"/>
      <c r="B27" s="708"/>
      <c r="C27" s="708"/>
      <c r="D27" s="711"/>
      <c r="E27" s="711"/>
      <c r="F27" s="711"/>
      <c r="G27" s="711"/>
      <c r="H27" s="711"/>
      <c r="I27" s="711"/>
      <c r="J27" s="711"/>
      <c r="K27" s="711"/>
      <c r="L27" s="711"/>
      <c r="M27" s="711"/>
      <c r="N27" s="711"/>
      <c r="O27" s="711"/>
      <c r="P27" s="711"/>
      <c r="Q27" s="711"/>
      <c r="R27" s="694"/>
      <c r="S27" s="694"/>
    </row>
    <row r="28" spans="1:29" s="667" customFormat="1" ht="16.149999999999999" customHeight="1" x14ac:dyDescent="0.25">
      <c r="A28" s="680" t="s">
        <v>391</v>
      </c>
      <c r="B28" s="680"/>
      <c r="C28" s="680"/>
      <c r="H28" s="675"/>
      <c r="I28" s="685"/>
      <c r="J28" s="686"/>
      <c r="K28" s="686"/>
      <c r="L28" s="686"/>
      <c r="M28" s="712"/>
      <c r="N28" s="712"/>
      <c r="O28" s="712"/>
      <c r="P28" s="712"/>
      <c r="Q28" s="712"/>
      <c r="R28" s="683"/>
      <c r="S28" s="683"/>
    </row>
    <row r="29" spans="1:29" x14ac:dyDescent="0.25">
      <c r="F29" s="896" t="s">
        <v>360</v>
      </c>
      <c r="G29" s="897"/>
      <c r="H29" s="897"/>
      <c r="I29" s="897"/>
      <c r="J29" s="897"/>
      <c r="K29" s="897"/>
      <c r="L29" s="898"/>
      <c r="M29" s="712"/>
      <c r="N29" s="712"/>
      <c r="O29" s="712"/>
      <c r="P29" s="712"/>
      <c r="Q29" s="712"/>
    </row>
    <row r="30" spans="1:29" x14ac:dyDescent="0.25">
      <c r="F30" s="899"/>
      <c r="G30" s="900"/>
      <c r="H30" s="900"/>
      <c r="I30" s="900"/>
      <c r="J30" s="900"/>
      <c r="K30" s="900"/>
      <c r="L30" s="901"/>
    </row>
  </sheetData>
  <mergeCells count="4">
    <mergeCell ref="A2:D2"/>
    <mergeCell ref="D6:S6"/>
    <mergeCell ref="U6:AC6"/>
    <mergeCell ref="F29:L30"/>
  </mergeCells>
  <hyperlinks>
    <hyperlink ref="A2" location="'Index and Structure'!A1" display="The Macro Group" xr:uid="{00000000-0004-0000-0F00-000000000000}"/>
  </hyperlinks>
  <pageMargins left="0.7" right="0.7" top="0.75" bottom="0.75" header="0.3" footer="0.3"/>
  <pageSetup paperSize="9" scale="48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36161">
    <pageSetUpPr fitToPage="1"/>
  </sheetPr>
  <dimension ref="A1:S84"/>
  <sheetViews>
    <sheetView showGridLines="0" view="pageBreakPreview" zoomScaleNormal="50" zoomScaleSheetLayoutView="100" workbookViewId="0">
      <selection activeCell="M31" sqref="M31"/>
    </sheetView>
  </sheetViews>
  <sheetFormatPr defaultRowHeight="15" x14ac:dyDescent="0.25"/>
  <cols>
    <col min="1" max="1" width="26.7109375" style="542" bestFit="1" customWidth="1"/>
    <col min="2" max="2" width="9.5703125" style="542" bestFit="1" customWidth="1"/>
    <col min="3" max="4" width="10.5703125" style="542" customWidth="1"/>
    <col min="5" max="5" width="10.42578125" style="542" customWidth="1"/>
    <col min="6" max="13" width="9.5703125" style="542" bestFit="1" customWidth="1"/>
    <col min="14" max="14" width="10.85546875" style="542" customWidth="1"/>
    <col min="15" max="15" width="12.5703125" style="542" customWidth="1"/>
    <col min="16" max="16" width="10" style="542" customWidth="1"/>
    <col min="17" max="17" width="10.85546875" style="542" customWidth="1"/>
    <col min="18" max="16384" width="9.140625" style="542"/>
  </cols>
  <sheetData>
    <row r="1" spans="1:18" ht="19.899999999999999" customHeight="1" thickBot="1" x14ac:dyDescent="0.4">
      <c r="A1" s="936" t="s">
        <v>39</v>
      </c>
      <c r="B1" s="937"/>
      <c r="C1" s="937"/>
      <c r="D1" s="938"/>
      <c r="E1" s="538"/>
      <c r="F1" s="539" t="s">
        <v>34</v>
      </c>
      <c r="G1" s="539">
        <f>'Index and Structure'!D3</f>
        <v>0</v>
      </c>
      <c r="H1" s="540"/>
      <c r="I1" s="541"/>
      <c r="K1" s="543" t="s">
        <v>30</v>
      </c>
      <c r="L1" s="540"/>
      <c r="M1" s="544">
        <f>'Index and Structure'!D7</f>
        <v>0</v>
      </c>
      <c r="N1" s="545"/>
      <c r="O1" s="540"/>
      <c r="P1" s="545"/>
      <c r="R1" s="546" t="s">
        <v>269</v>
      </c>
    </row>
    <row r="2" spans="1:18" ht="14.45" customHeight="1" x14ac:dyDescent="0.25">
      <c r="A2" s="547"/>
      <c r="B2" s="547"/>
      <c r="F2" s="539" t="s">
        <v>40</v>
      </c>
      <c r="G2" s="548" t="s">
        <v>42</v>
      </c>
      <c r="H2" s="540"/>
      <c r="I2" s="541"/>
      <c r="K2" s="544" t="s">
        <v>35</v>
      </c>
      <c r="L2" s="540"/>
      <c r="M2" s="544">
        <f>'Index and Structure'!D8</f>
        <v>0</v>
      </c>
      <c r="N2" s="545"/>
      <c r="O2" s="540" t="s">
        <v>36</v>
      </c>
      <c r="P2" s="549">
        <f ca="1">TODAY()</f>
        <v>44805</v>
      </c>
    </row>
    <row r="3" spans="1:18" ht="16.149999999999999" customHeight="1" x14ac:dyDescent="0.25">
      <c r="A3" s="550" t="s">
        <v>270</v>
      </c>
      <c r="B3" s="939" t="s">
        <v>271</v>
      </c>
      <c r="C3" s="939"/>
      <c r="D3" s="939"/>
      <c r="F3" s="539" t="s">
        <v>41</v>
      </c>
      <c r="G3" s="551">
        <f>'Index and Structure'!D6</f>
        <v>44377</v>
      </c>
      <c r="H3" s="540"/>
      <c r="I3" s="541"/>
      <c r="K3" s="544" t="s">
        <v>37</v>
      </c>
      <c r="L3" s="540"/>
      <c r="M3" s="544">
        <f>'Index and Structure'!D9</f>
        <v>0</v>
      </c>
      <c r="N3" s="545"/>
      <c r="O3" s="540" t="s">
        <v>36</v>
      </c>
      <c r="P3" s="552"/>
    </row>
    <row r="4" spans="1:18" ht="18" customHeight="1" x14ac:dyDescent="0.25">
      <c r="A4" s="550"/>
      <c r="B4" s="939" t="s">
        <v>272</v>
      </c>
      <c r="C4" s="939"/>
      <c r="D4" s="939"/>
      <c r="F4" s="553" t="s">
        <v>273</v>
      </c>
    </row>
    <row r="5" spans="1:18" ht="18" customHeight="1" x14ac:dyDescent="0.25">
      <c r="A5" s="550"/>
      <c r="B5" s="939" t="s">
        <v>274</v>
      </c>
      <c r="C5" s="939"/>
      <c r="D5" s="939"/>
      <c r="F5" s="554" t="s">
        <v>275</v>
      </c>
      <c r="G5" s="555"/>
      <c r="H5" s="555"/>
      <c r="I5" s="555"/>
      <c r="J5" s="555"/>
      <c r="K5" s="555"/>
      <c r="L5" s="555"/>
      <c r="M5" s="555"/>
      <c r="N5" s="555"/>
      <c r="O5" s="555"/>
    </row>
    <row r="6" spans="1:18" s="556" customFormat="1" ht="13.5" customHeight="1" x14ac:dyDescent="0.25">
      <c r="C6" s="557"/>
      <c r="D6" s="557"/>
      <c r="E6" s="557"/>
      <c r="F6" s="558" t="s">
        <v>276</v>
      </c>
      <c r="G6" s="558"/>
      <c r="H6" s="558"/>
      <c r="I6" s="558"/>
      <c r="J6" s="558"/>
      <c r="K6" s="558"/>
      <c r="L6" s="558"/>
      <c r="M6" s="558"/>
      <c r="N6" s="558"/>
      <c r="O6" s="554"/>
      <c r="P6" s="559"/>
      <c r="Q6" s="559"/>
      <c r="R6" s="559"/>
    </row>
    <row r="7" spans="1:18" s="556" customFormat="1" ht="13.5" customHeight="1" x14ac:dyDescent="0.25">
      <c r="A7" s="940" t="s">
        <v>277</v>
      </c>
      <c r="B7" s="923" t="s">
        <v>4</v>
      </c>
      <c r="C7" s="923" t="s">
        <v>5</v>
      </c>
      <c r="D7" s="923" t="s">
        <v>6</v>
      </c>
      <c r="E7" s="923" t="s">
        <v>7</v>
      </c>
      <c r="F7" s="923" t="s">
        <v>8</v>
      </c>
      <c r="G7" s="923" t="s">
        <v>9</v>
      </c>
      <c r="H7" s="923" t="s">
        <v>10</v>
      </c>
      <c r="I7" s="923" t="s">
        <v>11</v>
      </c>
      <c r="J7" s="923" t="s">
        <v>12</v>
      </c>
      <c r="K7" s="923" t="s">
        <v>13</v>
      </c>
      <c r="L7" s="923" t="s">
        <v>14</v>
      </c>
      <c r="M7" s="923" t="s">
        <v>15</v>
      </c>
      <c r="N7" s="921" t="s">
        <v>278</v>
      </c>
      <c r="O7" s="921" t="s">
        <v>279</v>
      </c>
      <c r="P7" s="923" t="s">
        <v>24</v>
      </c>
      <c r="Q7" s="923" t="s">
        <v>280</v>
      </c>
      <c r="R7" s="559"/>
    </row>
    <row r="8" spans="1:18" s="556" customFormat="1" ht="13.5" customHeight="1" x14ac:dyDescent="0.25">
      <c r="A8" s="941"/>
      <c r="B8" s="924"/>
      <c r="C8" s="924"/>
      <c r="D8" s="924"/>
      <c r="E8" s="924"/>
      <c r="F8" s="924"/>
      <c r="G8" s="924"/>
      <c r="H8" s="924"/>
      <c r="I8" s="924"/>
      <c r="J8" s="924"/>
      <c r="K8" s="924"/>
      <c r="L8" s="924"/>
      <c r="M8" s="924"/>
      <c r="N8" s="922"/>
      <c r="O8" s="922"/>
      <c r="P8" s="924"/>
      <c r="Q8" s="924"/>
      <c r="R8" s="559"/>
    </row>
    <row r="9" spans="1:18" s="556" customFormat="1" ht="13.5" customHeight="1" x14ac:dyDescent="0.25">
      <c r="A9" s="560" t="s">
        <v>281</v>
      </c>
      <c r="B9" s="561"/>
      <c r="C9" s="561"/>
      <c r="D9" s="561"/>
      <c r="E9" s="561"/>
      <c r="F9" s="561"/>
      <c r="G9" s="561"/>
      <c r="H9" s="561"/>
      <c r="I9" s="561"/>
      <c r="J9" s="561"/>
      <c r="K9" s="561"/>
      <c r="L9" s="561"/>
      <c r="M9" s="561"/>
      <c r="N9" s="562"/>
      <c r="O9" s="562"/>
      <c r="P9" s="561"/>
      <c r="Q9" s="563"/>
      <c r="R9" s="559"/>
    </row>
    <row r="10" spans="1:18" s="556" customFormat="1" ht="13.5" customHeight="1" x14ac:dyDescent="0.25">
      <c r="A10" s="564" t="s">
        <v>282</v>
      </c>
      <c r="B10" s="565"/>
      <c r="C10" s="565"/>
      <c r="D10" s="565"/>
      <c r="E10" s="565"/>
      <c r="F10" s="565"/>
      <c r="G10" s="565"/>
      <c r="H10" s="565"/>
      <c r="I10" s="565"/>
      <c r="J10" s="565"/>
      <c r="K10" s="565"/>
      <c r="L10" s="565"/>
      <c r="M10" s="565"/>
      <c r="N10" s="565"/>
      <c r="O10" s="565"/>
      <c r="P10" s="566">
        <f>SUM(B10:O10)</f>
        <v>0</v>
      </c>
      <c r="Q10" s="567" t="s">
        <v>184</v>
      </c>
      <c r="R10" s="559"/>
    </row>
    <row r="11" spans="1:18" s="556" customFormat="1" ht="13.5" customHeight="1" x14ac:dyDescent="0.25">
      <c r="A11" s="568" t="s">
        <v>283</v>
      </c>
      <c r="B11" s="569"/>
      <c r="C11" s="569"/>
      <c r="D11" s="569"/>
      <c r="E11" s="569"/>
      <c r="F11" s="569"/>
      <c r="G11" s="569"/>
      <c r="H11" s="569"/>
      <c r="I11" s="569"/>
      <c r="J11" s="569"/>
      <c r="K11" s="569"/>
      <c r="L11" s="569"/>
      <c r="M11" s="569"/>
      <c r="N11" s="569"/>
      <c r="O11" s="569"/>
      <c r="P11" s="566">
        <f t="shared" ref="P11:P44" si="0">SUM(B11:O11)</f>
        <v>0</v>
      </c>
      <c r="Q11" s="570" t="s">
        <v>184</v>
      </c>
      <c r="R11" s="559"/>
    </row>
    <row r="12" spans="1:18" s="556" customFormat="1" ht="13.5" customHeight="1" x14ac:dyDescent="0.25">
      <c r="A12" s="568" t="s">
        <v>284</v>
      </c>
      <c r="B12" s="571">
        <f>SUM(B10:B11)</f>
        <v>0</v>
      </c>
      <c r="C12" s="571">
        <f t="shared" ref="C12:P12" si="1">SUM(C10:C11)</f>
        <v>0</v>
      </c>
      <c r="D12" s="571">
        <f t="shared" si="1"/>
        <v>0</v>
      </c>
      <c r="E12" s="571">
        <f t="shared" si="1"/>
        <v>0</v>
      </c>
      <c r="F12" s="571">
        <f t="shared" si="1"/>
        <v>0</v>
      </c>
      <c r="G12" s="571">
        <f t="shared" si="1"/>
        <v>0</v>
      </c>
      <c r="H12" s="571">
        <f t="shared" si="1"/>
        <v>0</v>
      </c>
      <c r="I12" s="571">
        <f t="shared" si="1"/>
        <v>0</v>
      </c>
      <c r="J12" s="571">
        <f t="shared" si="1"/>
        <v>0</v>
      </c>
      <c r="K12" s="571">
        <f t="shared" si="1"/>
        <v>0</v>
      </c>
      <c r="L12" s="571">
        <f t="shared" si="1"/>
        <v>0</v>
      </c>
      <c r="M12" s="571">
        <f t="shared" si="1"/>
        <v>0</v>
      </c>
      <c r="N12" s="571">
        <f t="shared" si="1"/>
        <v>0</v>
      </c>
      <c r="O12" s="571">
        <f t="shared" si="1"/>
        <v>0</v>
      </c>
      <c r="P12" s="571">
        <f t="shared" si="1"/>
        <v>0</v>
      </c>
      <c r="Q12" s="570"/>
      <c r="R12" s="559"/>
    </row>
    <row r="13" spans="1:18" s="577" customFormat="1" ht="13.5" customHeight="1" x14ac:dyDescent="0.25">
      <c r="A13" s="572"/>
      <c r="B13" s="573"/>
      <c r="C13" s="573"/>
      <c r="D13" s="573"/>
      <c r="E13" s="573"/>
      <c r="F13" s="573"/>
      <c r="G13" s="573"/>
      <c r="H13" s="573"/>
      <c r="I13" s="573"/>
      <c r="J13" s="573"/>
      <c r="K13" s="573"/>
      <c r="L13" s="573"/>
      <c r="M13" s="573"/>
      <c r="N13" s="573"/>
      <c r="O13" s="573"/>
      <c r="P13" s="574"/>
      <c r="Q13" s="575"/>
      <c r="R13" s="576"/>
    </row>
    <row r="14" spans="1:18" s="577" customFormat="1" ht="13.5" customHeight="1" x14ac:dyDescent="0.25">
      <c r="A14" s="560" t="s">
        <v>285</v>
      </c>
      <c r="B14" s="561"/>
      <c r="C14" s="561"/>
      <c r="D14" s="561"/>
      <c r="E14" s="561"/>
      <c r="F14" s="561"/>
      <c r="G14" s="561"/>
      <c r="H14" s="561"/>
      <c r="I14" s="561"/>
      <c r="J14" s="561"/>
      <c r="K14" s="561"/>
      <c r="L14" s="561"/>
      <c r="M14" s="561"/>
      <c r="N14" s="562"/>
      <c r="O14" s="562"/>
      <c r="P14" s="561"/>
      <c r="Q14" s="563"/>
      <c r="R14" s="576"/>
    </row>
    <row r="15" spans="1:18" s="577" customFormat="1" ht="13.5" customHeight="1" x14ac:dyDescent="0.25">
      <c r="A15" s="568" t="s">
        <v>286</v>
      </c>
      <c r="B15" s="569"/>
      <c r="C15" s="569"/>
      <c r="D15" s="569"/>
      <c r="E15" s="569"/>
      <c r="F15" s="569"/>
      <c r="G15" s="569"/>
      <c r="H15" s="569"/>
      <c r="I15" s="569"/>
      <c r="J15" s="569"/>
      <c r="K15" s="569"/>
      <c r="L15" s="569"/>
      <c r="M15" s="569"/>
      <c r="N15" s="569"/>
      <c r="O15" s="569"/>
      <c r="P15" s="566">
        <f>SUM(B15:O15)</f>
        <v>0</v>
      </c>
      <c r="Q15" s="570" t="s">
        <v>287</v>
      </c>
      <c r="R15" s="576"/>
    </row>
    <row r="16" spans="1:18" s="577" customFormat="1" ht="13.5" customHeight="1" x14ac:dyDescent="0.25">
      <c r="A16" s="578" t="s">
        <v>288</v>
      </c>
      <c r="B16" s="579"/>
      <c r="C16" s="579"/>
      <c r="D16" s="579"/>
      <c r="E16" s="579"/>
      <c r="F16" s="579"/>
      <c r="G16" s="579"/>
      <c r="H16" s="579"/>
      <c r="I16" s="579"/>
      <c r="J16" s="579"/>
      <c r="K16" s="579"/>
      <c r="L16" s="579"/>
      <c r="M16" s="579"/>
      <c r="N16" s="579"/>
      <c r="O16" s="579"/>
      <c r="P16" s="580">
        <f>SUM(B16:O16)</f>
        <v>0</v>
      </c>
      <c r="Q16" s="581" t="s">
        <v>287</v>
      </c>
      <c r="R16" s="576"/>
    </row>
    <row r="17" spans="1:18" s="577" customFormat="1" ht="13.5" customHeight="1" x14ac:dyDescent="0.25">
      <c r="A17" s="582" t="s">
        <v>289</v>
      </c>
      <c r="B17" s="583"/>
      <c r="C17" s="583"/>
      <c r="D17" s="583"/>
      <c r="E17" s="583"/>
      <c r="F17" s="583"/>
      <c r="G17" s="583"/>
      <c r="H17" s="583"/>
      <c r="I17" s="583"/>
      <c r="J17" s="583"/>
      <c r="K17" s="583"/>
      <c r="L17" s="583"/>
      <c r="M17" s="583"/>
      <c r="N17" s="583"/>
      <c r="O17" s="583"/>
      <c r="P17" s="584"/>
      <c r="Q17" s="585"/>
      <c r="R17" s="576"/>
    </row>
    <row r="18" spans="1:18" s="577" customFormat="1" ht="13.5" customHeight="1" x14ac:dyDescent="0.25">
      <c r="A18" s="586"/>
      <c r="B18" s="574"/>
      <c r="C18" s="574"/>
      <c r="D18" s="574"/>
      <c r="E18" s="574"/>
      <c r="F18" s="574"/>
      <c r="G18" s="574"/>
      <c r="H18" s="574"/>
      <c r="I18" s="574"/>
      <c r="J18" s="574"/>
      <c r="K18" s="574"/>
      <c r="L18" s="574"/>
      <c r="M18" s="574"/>
      <c r="N18" s="574"/>
      <c r="O18" s="574"/>
      <c r="P18" s="574"/>
      <c r="Q18" s="587"/>
      <c r="R18" s="576"/>
    </row>
    <row r="19" spans="1:18" s="556" customFormat="1" ht="13.5" customHeight="1" x14ac:dyDescent="0.25">
      <c r="A19" s="588" t="s">
        <v>290</v>
      </c>
      <c r="B19" s="589"/>
      <c r="C19" s="589"/>
      <c r="D19" s="589"/>
      <c r="E19" s="589"/>
      <c r="F19" s="589"/>
      <c r="G19" s="589"/>
      <c r="H19" s="589"/>
      <c r="I19" s="589"/>
      <c r="J19" s="589"/>
      <c r="K19" s="589"/>
      <c r="L19" s="589"/>
      <c r="M19" s="589"/>
      <c r="N19" s="589"/>
      <c r="O19" s="589"/>
      <c r="P19" s="589"/>
      <c r="Q19" s="590"/>
      <c r="R19" s="559"/>
    </row>
    <row r="20" spans="1:18" s="556" customFormat="1" ht="13.5" customHeight="1" x14ac:dyDescent="0.25">
      <c r="A20" s="568" t="s">
        <v>291</v>
      </c>
      <c r="B20" s="569"/>
      <c r="C20" s="569"/>
      <c r="D20" s="569"/>
      <c r="E20" s="569"/>
      <c r="F20" s="569"/>
      <c r="G20" s="569"/>
      <c r="H20" s="569"/>
      <c r="I20" s="569"/>
      <c r="J20" s="569"/>
      <c r="K20" s="569"/>
      <c r="L20" s="569"/>
      <c r="M20" s="569"/>
      <c r="N20" s="569"/>
      <c r="O20" s="569"/>
      <c r="P20" s="566">
        <f t="shared" si="0"/>
        <v>0</v>
      </c>
      <c r="Q20" s="570" t="s">
        <v>292</v>
      </c>
      <c r="R20" s="559"/>
    </row>
    <row r="21" spans="1:18" s="556" customFormat="1" ht="13.5" customHeight="1" x14ac:dyDescent="0.25">
      <c r="A21" s="568" t="s">
        <v>293</v>
      </c>
      <c r="B21" s="569"/>
      <c r="C21" s="569"/>
      <c r="D21" s="569"/>
      <c r="E21" s="569"/>
      <c r="F21" s="569"/>
      <c r="G21" s="569"/>
      <c r="H21" s="569"/>
      <c r="I21" s="569"/>
      <c r="J21" s="569"/>
      <c r="K21" s="569"/>
      <c r="L21" s="569"/>
      <c r="M21" s="569"/>
      <c r="N21" s="569"/>
      <c r="O21" s="571">
        <f>B69</f>
        <v>0</v>
      </c>
      <c r="P21" s="566">
        <f t="shared" si="0"/>
        <v>0</v>
      </c>
      <c r="Q21" s="570" t="s">
        <v>294</v>
      </c>
      <c r="R21" s="559"/>
    </row>
    <row r="22" spans="1:18" s="556" customFormat="1" ht="13.5" customHeight="1" x14ac:dyDescent="0.25">
      <c r="A22" s="568" t="s">
        <v>295</v>
      </c>
      <c r="B22" s="569"/>
      <c r="C22" s="569"/>
      <c r="D22" s="569"/>
      <c r="E22" s="569"/>
      <c r="F22" s="569"/>
      <c r="G22" s="569"/>
      <c r="H22" s="569"/>
      <c r="I22" s="569"/>
      <c r="J22" s="569"/>
      <c r="K22" s="569"/>
      <c r="L22" s="569"/>
      <c r="M22" s="569"/>
      <c r="N22" s="569"/>
      <c r="O22" s="571">
        <f>K54</f>
        <v>0</v>
      </c>
      <c r="P22" s="566">
        <f t="shared" si="0"/>
        <v>0</v>
      </c>
      <c r="Q22" s="570" t="s">
        <v>296</v>
      </c>
      <c r="R22" s="559"/>
    </row>
    <row r="23" spans="1:18" s="556" customFormat="1" ht="13.5" customHeight="1" x14ac:dyDescent="0.25">
      <c r="A23" s="568" t="s">
        <v>19</v>
      </c>
      <c r="B23" s="569"/>
      <c r="C23" s="569"/>
      <c r="D23" s="569"/>
      <c r="E23" s="569"/>
      <c r="F23" s="569"/>
      <c r="G23" s="569"/>
      <c r="H23" s="569"/>
      <c r="I23" s="569"/>
      <c r="J23" s="569"/>
      <c r="K23" s="569"/>
      <c r="L23" s="569"/>
      <c r="M23" s="569"/>
      <c r="N23" s="569"/>
      <c r="O23" s="569"/>
      <c r="P23" s="566">
        <f t="shared" si="0"/>
        <v>0</v>
      </c>
      <c r="Q23" s="570" t="s">
        <v>297</v>
      </c>
      <c r="R23" s="559"/>
    </row>
    <row r="24" spans="1:18" s="556" customFormat="1" ht="13.5" customHeight="1" x14ac:dyDescent="0.25">
      <c r="A24" s="568" t="s">
        <v>298</v>
      </c>
      <c r="B24" s="569"/>
      <c r="C24" s="569"/>
      <c r="D24" s="569"/>
      <c r="E24" s="569"/>
      <c r="F24" s="569"/>
      <c r="G24" s="569"/>
      <c r="H24" s="569"/>
      <c r="I24" s="569"/>
      <c r="J24" s="569"/>
      <c r="K24" s="569"/>
      <c r="L24" s="569"/>
      <c r="M24" s="569"/>
      <c r="N24" s="569"/>
      <c r="O24" s="571">
        <f>C69</f>
        <v>0</v>
      </c>
      <c r="P24" s="566">
        <f t="shared" si="0"/>
        <v>0</v>
      </c>
      <c r="Q24" s="570" t="s">
        <v>299</v>
      </c>
      <c r="R24" s="559"/>
    </row>
    <row r="25" spans="1:18" s="556" customFormat="1" ht="13.5" customHeight="1" x14ac:dyDescent="0.25">
      <c r="A25" s="568" t="s">
        <v>300</v>
      </c>
      <c r="B25" s="569"/>
      <c r="C25" s="569"/>
      <c r="D25" s="569"/>
      <c r="E25" s="569"/>
      <c r="F25" s="569"/>
      <c r="G25" s="569"/>
      <c r="H25" s="569"/>
      <c r="I25" s="569"/>
      <c r="J25" s="569"/>
      <c r="K25" s="569"/>
      <c r="L25" s="569"/>
      <c r="M25" s="569"/>
      <c r="N25" s="569"/>
      <c r="O25" s="571">
        <f>K55+K57</f>
        <v>0</v>
      </c>
      <c r="P25" s="566">
        <f t="shared" si="0"/>
        <v>0</v>
      </c>
      <c r="Q25" s="570" t="s">
        <v>301</v>
      </c>
      <c r="R25" s="559"/>
    </row>
    <row r="26" spans="1:18" s="556" customFormat="1" ht="13.5" customHeight="1" x14ac:dyDescent="0.25">
      <c r="A26" s="568" t="s">
        <v>302</v>
      </c>
      <c r="B26" s="569"/>
      <c r="C26" s="569"/>
      <c r="D26" s="569"/>
      <c r="E26" s="569"/>
      <c r="F26" s="569"/>
      <c r="G26" s="569"/>
      <c r="H26" s="569"/>
      <c r="I26" s="569"/>
      <c r="J26" s="569"/>
      <c r="K26" s="569"/>
      <c r="L26" s="569"/>
      <c r="M26" s="569"/>
      <c r="N26" s="569"/>
      <c r="O26" s="569"/>
      <c r="P26" s="566">
        <f t="shared" si="0"/>
        <v>0</v>
      </c>
      <c r="Q26" s="570" t="s">
        <v>303</v>
      </c>
      <c r="R26" s="559"/>
    </row>
    <row r="27" spans="1:18" s="556" customFormat="1" ht="13.5" customHeight="1" x14ac:dyDescent="0.25">
      <c r="A27" s="568" t="s">
        <v>20</v>
      </c>
      <c r="B27" s="569"/>
      <c r="C27" s="569"/>
      <c r="D27" s="569"/>
      <c r="E27" s="569"/>
      <c r="F27" s="569"/>
      <c r="G27" s="569"/>
      <c r="H27" s="569"/>
      <c r="I27" s="569"/>
      <c r="J27" s="569"/>
      <c r="K27" s="569"/>
      <c r="L27" s="569"/>
      <c r="M27" s="569"/>
      <c r="N27" s="569"/>
      <c r="O27" s="571">
        <f>D69</f>
        <v>0</v>
      </c>
      <c r="P27" s="566">
        <f t="shared" si="0"/>
        <v>0</v>
      </c>
      <c r="Q27" s="570" t="s">
        <v>304</v>
      </c>
      <c r="R27" s="559"/>
    </row>
    <row r="28" spans="1:18" s="556" customFormat="1" ht="13.5" customHeight="1" x14ac:dyDescent="0.25">
      <c r="A28" s="568" t="s">
        <v>3</v>
      </c>
      <c r="B28" s="569"/>
      <c r="C28" s="569"/>
      <c r="D28" s="569"/>
      <c r="E28" s="569"/>
      <c r="F28" s="569"/>
      <c r="G28" s="569"/>
      <c r="H28" s="569"/>
      <c r="I28" s="569"/>
      <c r="J28" s="569"/>
      <c r="K28" s="569"/>
      <c r="L28" s="569"/>
      <c r="M28" s="569"/>
      <c r="N28" s="569"/>
      <c r="O28" s="571">
        <f>E69</f>
        <v>0</v>
      </c>
      <c r="P28" s="566">
        <f t="shared" si="0"/>
        <v>0</v>
      </c>
      <c r="Q28" s="570" t="s">
        <v>305</v>
      </c>
      <c r="R28" s="559"/>
    </row>
    <row r="29" spans="1:18" s="556" customFormat="1" ht="13.5" customHeight="1" x14ac:dyDescent="0.25">
      <c r="A29" s="568" t="s">
        <v>306</v>
      </c>
      <c r="B29" s="569"/>
      <c r="C29" s="569"/>
      <c r="D29" s="569"/>
      <c r="E29" s="569"/>
      <c r="F29" s="569"/>
      <c r="G29" s="569"/>
      <c r="H29" s="569"/>
      <c r="I29" s="569"/>
      <c r="J29" s="569"/>
      <c r="K29" s="569"/>
      <c r="L29" s="569"/>
      <c r="M29" s="569"/>
      <c r="N29" s="569"/>
      <c r="O29" s="571">
        <f>F69</f>
        <v>0</v>
      </c>
      <c r="P29" s="566">
        <f t="shared" si="0"/>
        <v>0</v>
      </c>
      <c r="Q29" s="570" t="s">
        <v>307</v>
      </c>
      <c r="R29" s="559"/>
    </row>
    <row r="30" spans="1:18" s="556" customFormat="1" ht="13.5" customHeight="1" x14ac:dyDescent="0.25">
      <c r="A30" s="568" t="s">
        <v>308</v>
      </c>
      <c r="B30" s="569"/>
      <c r="C30" s="569"/>
      <c r="D30" s="569"/>
      <c r="E30" s="569"/>
      <c r="F30" s="569"/>
      <c r="G30" s="569"/>
      <c r="H30" s="569"/>
      <c r="I30" s="569"/>
      <c r="J30" s="569"/>
      <c r="K30" s="569"/>
      <c r="L30" s="569"/>
      <c r="M30" s="569"/>
      <c r="N30" s="569"/>
      <c r="O30" s="571">
        <f>G69</f>
        <v>0</v>
      </c>
      <c r="P30" s="566">
        <f t="shared" si="0"/>
        <v>0</v>
      </c>
      <c r="Q30" s="570" t="s">
        <v>309</v>
      </c>
      <c r="R30" s="559"/>
    </row>
    <row r="31" spans="1:18" s="556" customFormat="1" ht="13.5" customHeight="1" x14ac:dyDescent="0.25">
      <c r="A31" s="568" t="s">
        <v>310</v>
      </c>
      <c r="B31" s="569"/>
      <c r="C31" s="569"/>
      <c r="D31" s="569"/>
      <c r="E31" s="569"/>
      <c r="F31" s="569"/>
      <c r="G31" s="569"/>
      <c r="H31" s="569"/>
      <c r="I31" s="569"/>
      <c r="J31" s="569"/>
      <c r="K31" s="569"/>
      <c r="L31" s="569"/>
      <c r="M31" s="569"/>
      <c r="N31" s="569"/>
      <c r="O31" s="569"/>
      <c r="P31" s="566">
        <f t="shared" si="0"/>
        <v>0</v>
      </c>
      <c r="Q31" s="570" t="s">
        <v>311</v>
      </c>
      <c r="R31" s="559"/>
    </row>
    <row r="32" spans="1:18" s="556" customFormat="1" ht="13.5" customHeight="1" x14ac:dyDescent="0.25">
      <c r="A32" s="568" t="s">
        <v>312</v>
      </c>
      <c r="B32" s="571">
        <f>SUBTOTAL(9,B33:B35)</f>
        <v>0</v>
      </c>
      <c r="C32" s="571">
        <f t="shared" ref="C32:N32" si="2">SUBTOTAL(9,C33:C35)</f>
        <v>0</v>
      </c>
      <c r="D32" s="571">
        <f t="shared" si="2"/>
        <v>0</v>
      </c>
      <c r="E32" s="571">
        <f t="shared" si="2"/>
        <v>0</v>
      </c>
      <c r="F32" s="571">
        <f t="shared" si="2"/>
        <v>0</v>
      </c>
      <c r="G32" s="571">
        <f t="shared" si="2"/>
        <v>0</v>
      </c>
      <c r="H32" s="571">
        <f t="shared" si="2"/>
        <v>0</v>
      </c>
      <c r="I32" s="571">
        <f t="shared" si="2"/>
        <v>0</v>
      </c>
      <c r="J32" s="571">
        <f t="shared" si="2"/>
        <v>0</v>
      </c>
      <c r="K32" s="571">
        <f t="shared" si="2"/>
        <v>0</v>
      </c>
      <c r="L32" s="571">
        <f t="shared" si="2"/>
        <v>0</v>
      </c>
      <c r="M32" s="571">
        <f t="shared" si="2"/>
        <v>0</v>
      </c>
      <c r="N32" s="571">
        <f t="shared" si="2"/>
        <v>0</v>
      </c>
      <c r="O32" s="571">
        <f>SUBTOTAL(9,O33:O35)</f>
        <v>0</v>
      </c>
      <c r="P32" s="571">
        <f>SUBTOTAL(9,P33:P35)</f>
        <v>0</v>
      </c>
      <c r="Q32" s="570" t="s">
        <v>313</v>
      </c>
      <c r="R32" s="559"/>
    </row>
    <row r="33" spans="1:18" s="556" customFormat="1" ht="13.5" customHeight="1" x14ac:dyDescent="0.25">
      <c r="A33" s="591" t="s">
        <v>314</v>
      </c>
      <c r="B33" s="569"/>
      <c r="C33" s="569"/>
      <c r="D33" s="569"/>
      <c r="E33" s="569"/>
      <c r="F33" s="569"/>
      <c r="G33" s="569"/>
      <c r="H33" s="569"/>
      <c r="I33" s="569"/>
      <c r="J33" s="569"/>
      <c r="K33" s="569"/>
      <c r="L33" s="569"/>
      <c r="M33" s="569"/>
      <c r="N33" s="569"/>
      <c r="O33" s="569"/>
      <c r="P33" s="592">
        <f t="shared" si="0"/>
        <v>0</v>
      </c>
      <c r="Q33" s="570" t="s">
        <v>287</v>
      </c>
      <c r="R33" s="559"/>
    </row>
    <row r="34" spans="1:18" s="556" customFormat="1" ht="13.5" customHeight="1" x14ac:dyDescent="0.25">
      <c r="A34" s="591" t="s">
        <v>315</v>
      </c>
      <c r="B34" s="569"/>
      <c r="C34" s="569"/>
      <c r="D34" s="569"/>
      <c r="E34" s="569"/>
      <c r="F34" s="569"/>
      <c r="G34" s="569"/>
      <c r="H34" s="569"/>
      <c r="I34" s="569"/>
      <c r="J34" s="569"/>
      <c r="K34" s="569"/>
      <c r="L34" s="569"/>
      <c r="M34" s="569"/>
      <c r="N34" s="569"/>
      <c r="O34" s="569"/>
      <c r="P34" s="592">
        <f t="shared" si="0"/>
        <v>0</v>
      </c>
      <c r="Q34" s="570" t="s">
        <v>287</v>
      </c>
      <c r="R34" s="559"/>
    </row>
    <row r="35" spans="1:18" s="556" customFormat="1" ht="13.5" customHeight="1" x14ac:dyDescent="0.25">
      <c r="A35" s="591" t="s">
        <v>316</v>
      </c>
      <c r="B35" s="569"/>
      <c r="C35" s="569"/>
      <c r="D35" s="569"/>
      <c r="E35" s="569"/>
      <c r="F35" s="569"/>
      <c r="G35" s="569"/>
      <c r="H35" s="569"/>
      <c r="I35" s="569"/>
      <c r="J35" s="569"/>
      <c r="K35" s="569"/>
      <c r="L35" s="569"/>
      <c r="M35" s="569"/>
      <c r="N35" s="569"/>
      <c r="O35" s="569"/>
      <c r="P35" s="592">
        <f t="shared" si="0"/>
        <v>0</v>
      </c>
      <c r="Q35" s="570" t="s">
        <v>287</v>
      </c>
      <c r="R35" s="559"/>
    </row>
    <row r="36" spans="1:18" s="556" customFormat="1" ht="13.5" customHeight="1" x14ac:dyDescent="0.25">
      <c r="A36" s="568" t="s">
        <v>18</v>
      </c>
      <c r="B36" s="569"/>
      <c r="C36" s="569"/>
      <c r="D36" s="569"/>
      <c r="E36" s="569"/>
      <c r="F36" s="569"/>
      <c r="G36" s="569"/>
      <c r="H36" s="569"/>
      <c r="I36" s="569"/>
      <c r="J36" s="569"/>
      <c r="K36" s="569"/>
      <c r="L36" s="569"/>
      <c r="M36" s="569"/>
      <c r="N36" s="569"/>
      <c r="O36" s="571">
        <f>H69</f>
        <v>0</v>
      </c>
      <c r="P36" s="566">
        <f t="shared" si="0"/>
        <v>0</v>
      </c>
      <c r="Q36" s="570" t="s">
        <v>317</v>
      </c>
      <c r="R36" s="559"/>
    </row>
    <row r="37" spans="1:18" s="556" customFormat="1" ht="13.5" customHeight="1" x14ac:dyDescent="0.25">
      <c r="A37" s="568" t="s">
        <v>318</v>
      </c>
      <c r="B37" s="569"/>
      <c r="C37" s="569"/>
      <c r="D37" s="569"/>
      <c r="E37" s="569"/>
      <c r="F37" s="569"/>
      <c r="G37" s="569"/>
      <c r="H37" s="569"/>
      <c r="I37" s="569"/>
      <c r="J37" s="569"/>
      <c r="K37" s="569"/>
      <c r="L37" s="569"/>
      <c r="M37" s="569"/>
      <c r="N37" s="569"/>
      <c r="O37" s="571">
        <f>K58+K56</f>
        <v>0</v>
      </c>
      <c r="P37" s="566">
        <f t="shared" si="0"/>
        <v>0</v>
      </c>
      <c r="Q37" s="570" t="s">
        <v>319</v>
      </c>
      <c r="R37" s="559"/>
    </row>
    <row r="38" spans="1:18" s="556" customFormat="1" ht="13.5" customHeight="1" x14ac:dyDescent="0.25">
      <c r="A38" s="568" t="s">
        <v>320</v>
      </c>
      <c r="B38" s="569"/>
      <c r="C38" s="569"/>
      <c r="D38" s="569"/>
      <c r="E38" s="569"/>
      <c r="F38" s="569"/>
      <c r="G38" s="569"/>
      <c r="H38" s="569"/>
      <c r="I38" s="569"/>
      <c r="J38" s="569"/>
      <c r="K38" s="569"/>
      <c r="L38" s="569"/>
      <c r="M38" s="569"/>
      <c r="N38" s="569"/>
      <c r="O38" s="569"/>
      <c r="P38" s="566">
        <f t="shared" si="0"/>
        <v>0</v>
      </c>
      <c r="Q38" s="570" t="s">
        <v>321</v>
      </c>
      <c r="R38" s="559"/>
    </row>
    <row r="39" spans="1:18" s="556" customFormat="1" ht="13.5" customHeight="1" x14ac:dyDescent="0.25">
      <c r="A39" s="568" t="s">
        <v>322</v>
      </c>
      <c r="B39" s="569"/>
      <c r="C39" s="569"/>
      <c r="D39" s="569"/>
      <c r="E39" s="569"/>
      <c r="F39" s="569"/>
      <c r="G39" s="569"/>
      <c r="H39" s="569"/>
      <c r="I39" s="569"/>
      <c r="J39" s="569"/>
      <c r="K39" s="569"/>
      <c r="L39" s="569"/>
      <c r="M39" s="569"/>
      <c r="N39" s="569"/>
      <c r="O39" s="571">
        <f>I69</f>
        <v>0</v>
      </c>
      <c r="P39" s="566">
        <f t="shared" si="0"/>
        <v>0</v>
      </c>
      <c r="Q39" s="570" t="s">
        <v>323</v>
      </c>
      <c r="R39" s="559"/>
    </row>
    <row r="40" spans="1:18" s="556" customFormat="1" ht="13.5" customHeight="1" x14ac:dyDescent="0.25">
      <c r="A40" s="568" t="s">
        <v>324</v>
      </c>
      <c r="B40" s="569"/>
      <c r="C40" s="569"/>
      <c r="D40" s="569"/>
      <c r="E40" s="569"/>
      <c r="F40" s="569"/>
      <c r="G40" s="569"/>
      <c r="H40" s="569"/>
      <c r="I40" s="569"/>
      <c r="J40" s="569"/>
      <c r="K40" s="569"/>
      <c r="L40" s="569"/>
      <c r="M40" s="569"/>
      <c r="N40" s="569"/>
      <c r="O40" s="571">
        <f>J69</f>
        <v>0</v>
      </c>
      <c r="P40" s="566">
        <f t="shared" si="0"/>
        <v>0</v>
      </c>
      <c r="Q40" s="570" t="s">
        <v>325</v>
      </c>
      <c r="R40" s="559"/>
    </row>
    <row r="41" spans="1:18" s="556" customFormat="1" ht="13.5" customHeight="1" x14ac:dyDescent="0.25">
      <c r="A41" s="568" t="s">
        <v>326</v>
      </c>
      <c r="B41" s="571">
        <f>SUBTOTAL(9,B42:B44)</f>
        <v>0</v>
      </c>
      <c r="C41" s="571">
        <f t="shared" ref="C41:P41" si="3">SUBTOTAL(9,C42:C44)</f>
        <v>0</v>
      </c>
      <c r="D41" s="571">
        <f t="shared" si="3"/>
        <v>0</v>
      </c>
      <c r="E41" s="571">
        <f t="shared" si="3"/>
        <v>0</v>
      </c>
      <c r="F41" s="571">
        <f t="shared" si="3"/>
        <v>0</v>
      </c>
      <c r="G41" s="571">
        <f t="shared" si="3"/>
        <v>0</v>
      </c>
      <c r="H41" s="571">
        <f t="shared" si="3"/>
        <v>0</v>
      </c>
      <c r="I41" s="571">
        <f t="shared" si="3"/>
        <v>0</v>
      </c>
      <c r="J41" s="571">
        <f t="shared" si="3"/>
        <v>0</v>
      </c>
      <c r="K41" s="571">
        <f t="shared" si="3"/>
        <v>0</v>
      </c>
      <c r="L41" s="571">
        <f t="shared" si="3"/>
        <v>0</v>
      </c>
      <c r="M41" s="571">
        <f t="shared" si="3"/>
        <v>0</v>
      </c>
      <c r="N41" s="571">
        <f t="shared" si="3"/>
        <v>0</v>
      </c>
      <c r="O41" s="571">
        <f>SUBTOTAL(9,O42:O44)</f>
        <v>0</v>
      </c>
      <c r="P41" s="571">
        <f t="shared" si="3"/>
        <v>0</v>
      </c>
      <c r="Q41" s="570" t="s">
        <v>327</v>
      </c>
      <c r="R41" s="559"/>
    </row>
    <row r="42" spans="1:18" s="556" customFormat="1" ht="13.5" customHeight="1" x14ac:dyDescent="0.25">
      <c r="A42" s="591" t="s">
        <v>328</v>
      </c>
      <c r="B42" s="569"/>
      <c r="C42" s="569"/>
      <c r="D42" s="569"/>
      <c r="E42" s="569"/>
      <c r="F42" s="569"/>
      <c r="G42" s="569"/>
      <c r="H42" s="569"/>
      <c r="I42" s="569"/>
      <c r="J42" s="569"/>
      <c r="K42" s="569"/>
      <c r="L42" s="569"/>
      <c r="M42" s="569"/>
      <c r="N42" s="569"/>
      <c r="O42" s="569"/>
      <c r="P42" s="592">
        <f t="shared" si="0"/>
        <v>0</v>
      </c>
      <c r="Q42" s="570" t="s">
        <v>287</v>
      </c>
      <c r="R42" s="559"/>
    </row>
    <row r="43" spans="1:18" s="556" customFormat="1" ht="13.5" customHeight="1" x14ac:dyDescent="0.25">
      <c r="A43" s="591" t="s">
        <v>328</v>
      </c>
      <c r="B43" s="569"/>
      <c r="C43" s="569"/>
      <c r="D43" s="569"/>
      <c r="E43" s="569"/>
      <c r="F43" s="569"/>
      <c r="G43" s="569"/>
      <c r="H43" s="569"/>
      <c r="I43" s="569"/>
      <c r="J43" s="569"/>
      <c r="K43" s="569"/>
      <c r="L43" s="569"/>
      <c r="M43" s="569"/>
      <c r="N43" s="569"/>
      <c r="O43" s="569"/>
      <c r="P43" s="592">
        <f t="shared" si="0"/>
        <v>0</v>
      </c>
      <c r="Q43" s="570" t="s">
        <v>287</v>
      </c>
      <c r="R43" s="559"/>
    </row>
    <row r="44" spans="1:18" s="556" customFormat="1" ht="13.5" customHeight="1" x14ac:dyDescent="0.25">
      <c r="A44" s="591" t="s">
        <v>328</v>
      </c>
      <c r="B44" s="569"/>
      <c r="C44" s="569"/>
      <c r="D44" s="569"/>
      <c r="E44" s="569"/>
      <c r="F44" s="569"/>
      <c r="G44" s="569"/>
      <c r="H44" s="569"/>
      <c r="I44" s="569"/>
      <c r="J44" s="569"/>
      <c r="K44" s="569"/>
      <c r="L44" s="569"/>
      <c r="M44" s="569"/>
      <c r="N44" s="569"/>
      <c r="O44" s="569"/>
      <c r="P44" s="592">
        <f t="shared" si="0"/>
        <v>0</v>
      </c>
      <c r="Q44" s="570" t="s">
        <v>287</v>
      </c>
      <c r="R44" s="559"/>
    </row>
    <row r="45" spans="1:18" s="556" customFormat="1" ht="13.5" customHeight="1" x14ac:dyDescent="0.25">
      <c r="A45" s="593" t="s">
        <v>329</v>
      </c>
      <c r="B45" s="571">
        <f>SUBTOTAL(9,B20:B44)</f>
        <v>0</v>
      </c>
      <c r="C45" s="571">
        <f t="shared" ref="C45:P45" si="4">SUBTOTAL(9,C20:C44)</f>
        <v>0</v>
      </c>
      <c r="D45" s="571">
        <f t="shared" si="4"/>
        <v>0</v>
      </c>
      <c r="E45" s="571">
        <f t="shared" si="4"/>
        <v>0</v>
      </c>
      <c r="F45" s="571">
        <f t="shared" si="4"/>
        <v>0</v>
      </c>
      <c r="G45" s="571">
        <f t="shared" si="4"/>
        <v>0</v>
      </c>
      <c r="H45" s="571">
        <f t="shared" si="4"/>
        <v>0</v>
      </c>
      <c r="I45" s="571">
        <f t="shared" si="4"/>
        <v>0</v>
      </c>
      <c r="J45" s="571">
        <f t="shared" si="4"/>
        <v>0</v>
      </c>
      <c r="K45" s="571">
        <f t="shared" si="4"/>
        <v>0</v>
      </c>
      <c r="L45" s="571">
        <f t="shared" si="4"/>
        <v>0</v>
      </c>
      <c r="M45" s="571">
        <f t="shared" si="4"/>
        <v>0</v>
      </c>
      <c r="N45" s="571">
        <f t="shared" si="4"/>
        <v>0</v>
      </c>
      <c r="O45" s="571">
        <f>SUBTOTAL(9,O20:O44)</f>
        <v>0</v>
      </c>
      <c r="P45" s="571">
        <f t="shared" si="4"/>
        <v>0</v>
      </c>
      <c r="Q45" s="568"/>
      <c r="R45" s="559"/>
    </row>
    <row r="46" spans="1:18" s="556" customFormat="1" ht="13.5" customHeight="1" x14ac:dyDescent="0.25">
      <c r="A46" s="593" t="s">
        <v>330</v>
      </c>
      <c r="B46" s="571">
        <f>B12+B15-B16-B45</f>
        <v>0</v>
      </c>
      <c r="C46" s="571">
        <f t="shared" ref="C46:P46" si="5">C12+C15-C16-C45</f>
        <v>0</v>
      </c>
      <c r="D46" s="571">
        <f t="shared" si="5"/>
        <v>0</v>
      </c>
      <c r="E46" s="571">
        <f t="shared" si="5"/>
        <v>0</v>
      </c>
      <c r="F46" s="571">
        <f t="shared" si="5"/>
        <v>0</v>
      </c>
      <c r="G46" s="571">
        <f t="shared" si="5"/>
        <v>0</v>
      </c>
      <c r="H46" s="571">
        <f t="shared" si="5"/>
        <v>0</v>
      </c>
      <c r="I46" s="571">
        <f t="shared" si="5"/>
        <v>0</v>
      </c>
      <c r="J46" s="571">
        <f t="shared" si="5"/>
        <v>0</v>
      </c>
      <c r="K46" s="571">
        <f t="shared" si="5"/>
        <v>0</v>
      </c>
      <c r="L46" s="571">
        <f t="shared" si="5"/>
        <v>0</v>
      </c>
      <c r="M46" s="571">
        <f t="shared" si="5"/>
        <v>0</v>
      </c>
      <c r="N46" s="571">
        <f t="shared" si="5"/>
        <v>0</v>
      </c>
      <c r="O46" s="571">
        <f>O12+O15-O16-O45</f>
        <v>0</v>
      </c>
      <c r="P46" s="571">
        <f t="shared" si="5"/>
        <v>0</v>
      </c>
      <c r="Q46" s="568"/>
      <c r="R46" s="559"/>
    </row>
    <row r="47" spans="1:18" s="556" customFormat="1" ht="13.5" customHeight="1" x14ac:dyDescent="0.25">
      <c r="A47" s="593" t="s">
        <v>331</v>
      </c>
      <c r="B47" s="569"/>
      <c r="C47" s="569"/>
      <c r="D47" s="569"/>
      <c r="E47" s="569"/>
      <c r="F47" s="569"/>
      <c r="G47" s="569"/>
      <c r="H47" s="569"/>
      <c r="I47" s="569"/>
      <c r="J47" s="569"/>
      <c r="K47" s="569"/>
      <c r="L47" s="569"/>
      <c r="M47" s="569"/>
      <c r="N47" s="569"/>
      <c r="O47" s="569"/>
      <c r="P47" s="592">
        <f>SUM(B47:O47)</f>
        <v>0</v>
      </c>
      <c r="Q47" s="568"/>
      <c r="R47" s="559"/>
    </row>
    <row r="48" spans="1:18" s="556" customFormat="1" ht="13.5" customHeight="1" x14ac:dyDescent="0.25">
      <c r="A48" s="593" t="s">
        <v>22</v>
      </c>
      <c r="B48" s="594">
        <f>B46-B47</f>
        <v>0</v>
      </c>
      <c r="C48" s="594">
        <f t="shared" ref="C48:N48" si="6">C46-C47</f>
        <v>0</v>
      </c>
      <c r="D48" s="594">
        <f t="shared" si="6"/>
        <v>0</v>
      </c>
      <c r="E48" s="594">
        <f t="shared" si="6"/>
        <v>0</v>
      </c>
      <c r="F48" s="594">
        <f t="shared" si="6"/>
        <v>0</v>
      </c>
      <c r="G48" s="594">
        <f t="shared" si="6"/>
        <v>0</v>
      </c>
      <c r="H48" s="594">
        <f t="shared" si="6"/>
        <v>0</v>
      </c>
      <c r="I48" s="594">
        <f t="shared" si="6"/>
        <v>0</v>
      </c>
      <c r="J48" s="594">
        <f t="shared" si="6"/>
        <v>0</v>
      </c>
      <c r="K48" s="594">
        <f t="shared" si="6"/>
        <v>0</v>
      </c>
      <c r="L48" s="594">
        <f t="shared" si="6"/>
        <v>0</v>
      </c>
      <c r="M48" s="594">
        <f t="shared" si="6"/>
        <v>0</v>
      </c>
      <c r="N48" s="594">
        <f t="shared" si="6"/>
        <v>0</v>
      </c>
      <c r="O48" s="594"/>
      <c r="P48" s="595">
        <f>P46-P47-O46</f>
        <v>0</v>
      </c>
      <c r="Q48" s="568"/>
      <c r="R48" s="559"/>
    </row>
    <row r="49" spans="1:19" s="556" customFormat="1" ht="13.5" customHeight="1" x14ac:dyDescent="0.25">
      <c r="A49" s="593" t="s">
        <v>332</v>
      </c>
      <c r="B49" s="569"/>
      <c r="C49" s="569"/>
      <c r="D49" s="569"/>
      <c r="E49" s="569"/>
      <c r="F49" s="569"/>
      <c r="G49" s="569"/>
      <c r="H49" s="569"/>
      <c r="I49" s="569"/>
      <c r="J49" s="569"/>
      <c r="K49" s="569"/>
      <c r="L49" s="569"/>
      <c r="M49" s="569"/>
      <c r="N49" s="569"/>
      <c r="O49" s="569"/>
      <c r="P49" s="569"/>
      <c r="Q49" s="568"/>
      <c r="R49" s="559"/>
      <c r="S49" s="596"/>
    </row>
    <row r="50" spans="1:19" s="556" customFormat="1" ht="13.5" customHeight="1" x14ac:dyDescent="0.2">
      <c r="A50" s="597"/>
      <c r="B50" s="598"/>
      <c r="C50" s="596"/>
      <c r="D50" s="596"/>
      <c r="E50" s="596"/>
      <c r="F50" s="596"/>
      <c r="G50" s="596"/>
      <c r="H50" s="596"/>
      <c r="I50" s="596"/>
      <c r="K50" s="599"/>
      <c r="L50" s="600"/>
      <c r="M50" s="600"/>
      <c r="N50" s="600" t="s">
        <v>333</v>
      </c>
      <c r="O50" s="601">
        <f>O21+O22+O24+O25+O27+O28+O29+O30+O36+O37+O39+O40+O41-SUM(B69:K69)</f>
        <v>0</v>
      </c>
      <c r="P50" s="597"/>
      <c r="Q50" s="597"/>
      <c r="R50" s="597"/>
      <c r="S50" s="597"/>
    </row>
    <row r="51" spans="1:19" s="556" customFormat="1" ht="13.5" customHeight="1" x14ac:dyDescent="0.2">
      <c r="A51" s="597"/>
      <c r="B51" s="598"/>
      <c r="C51" s="596"/>
      <c r="D51" s="596"/>
      <c r="E51" s="596"/>
      <c r="F51" s="596"/>
      <c r="G51" s="596"/>
      <c r="H51" s="596"/>
      <c r="I51" s="596"/>
      <c r="J51" s="596"/>
      <c r="K51" s="596"/>
      <c r="L51" s="596"/>
      <c r="M51" s="596"/>
      <c r="N51" s="596"/>
      <c r="O51" s="596"/>
      <c r="P51" s="597"/>
      <c r="Q51" s="597"/>
      <c r="R51" s="597"/>
      <c r="S51" s="597"/>
    </row>
    <row r="52" spans="1:19" s="556" customFormat="1" ht="13.5" customHeight="1" x14ac:dyDescent="0.2">
      <c r="A52" s="925" t="s">
        <v>334</v>
      </c>
      <c r="B52" s="923" t="s">
        <v>335</v>
      </c>
      <c r="C52" s="923" t="s">
        <v>21</v>
      </c>
      <c r="D52" s="923" t="s">
        <v>20</v>
      </c>
      <c r="E52" s="923" t="s">
        <v>3</v>
      </c>
      <c r="F52" s="923" t="s">
        <v>306</v>
      </c>
      <c r="G52" s="923" t="s">
        <v>308</v>
      </c>
      <c r="H52" s="923" t="s">
        <v>18</v>
      </c>
      <c r="I52" s="923" t="s">
        <v>336</v>
      </c>
      <c r="J52" s="923" t="s">
        <v>337</v>
      </c>
      <c r="K52" s="923" t="s">
        <v>1</v>
      </c>
      <c r="L52" s="928" t="s">
        <v>43</v>
      </c>
      <c r="M52" s="929"/>
      <c r="N52" s="929"/>
      <c r="O52" s="930"/>
      <c r="P52" s="934" t="s">
        <v>332</v>
      </c>
      <c r="Q52" s="602"/>
    </row>
    <row r="53" spans="1:19" s="556" customFormat="1" ht="13.5" customHeight="1" x14ac:dyDescent="0.2">
      <c r="A53" s="926"/>
      <c r="B53" s="927"/>
      <c r="C53" s="927"/>
      <c r="D53" s="927"/>
      <c r="E53" s="927"/>
      <c r="F53" s="927"/>
      <c r="G53" s="927"/>
      <c r="H53" s="927"/>
      <c r="I53" s="927"/>
      <c r="J53" s="927"/>
      <c r="K53" s="927"/>
      <c r="L53" s="931"/>
      <c r="M53" s="932"/>
      <c r="N53" s="932"/>
      <c r="O53" s="933"/>
      <c r="P53" s="935"/>
      <c r="Q53" s="603"/>
    </row>
    <row r="54" spans="1:19" s="556" customFormat="1" ht="13.5" customHeight="1" x14ac:dyDescent="0.2">
      <c r="A54" s="604"/>
      <c r="B54" s="605"/>
      <c r="C54" s="605"/>
      <c r="D54" s="605"/>
      <c r="E54" s="605"/>
      <c r="F54" s="605"/>
      <c r="G54" s="605"/>
      <c r="H54" s="605"/>
      <c r="I54" s="605"/>
      <c r="J54" s="606"/>
      <c r="K54" s="605"/>
      <c r="L54" s="918" t="s">
        <v>338</v>
      </c>
      <c r="M54" s="919"/>
      <c r="N54" s="919"/>
      <c r="O54" s="920"/>
      <c r="P54" s="607"/>
      <c r="Q54" s="604"/>
    </row>
    <row r="55" spans="1:19" s="556" customFormat="1" ht="13.5" customHeight="1" x14ac:dyDescent="0.2">
      <c r="A55" s="608"/>
      <c r="B55" s="609"/>
      <c r="C55" s="609"/>
      <c r="D55" s="609"/>
      <c r="E55" s="609"/>
      <c r="F55" s="610"/>
      <c r="G55" s="610"/>
      <c r="H55" s="610"/>
      <c r="I55" s="610"/>
      <c r="J55" s="610"/>
      <c r="K55" s="610"/>
      <c r="L55" s="918" t="s">
        <v>339</v>
      </c>
      <c r="M55" s="919"/>
      <c r="N55" s="919"/>
      <c r="O55" s="920"/>
      <c r="P55" s="611"/>
      <c r="Q55" s="608"/>
    </row>
    <row r="56" spans="1:19" s="556" customFormat="1" ht="13.5" customHeight="1" x14ac:dyDescent="0.2">
      <c r="A56" s="608"/>
      <c r="B56" s="609"/>
      <c r="C56" s="609"/>
      <c r="D56" s="609"/>
      <c r="E56" s="609"/>
      <c r="F56" s="610"/>
      <c r="G56" s="610"/>
      <c r="H56" s="610"/>
      <c r="I56" s="610"/>
      <c r="J56" s="610"/>
      <c r="K56" s="610"/>
      <c r="L56" s="918" t="s">
        <v>340</v>
      </c>
      <c r="M56" s="919"/>
      <c r="N56" s="919"/>
      <c r="O56" s="920"/>
      <c r="P56" s="611"/>
      <c r="Q56" s="608"/>
    </row>
    <row r="57" spans="1:19" s="556" customFormat="1" ht="13.5" customHeight="1" x14ac:dyDescent="0.2">
      <c r="A57" s="608"/>
      <c r="B57" s="609"/>
      <c r="C57" s="609"/>
      <c r="D57" s="609"/>
      <c r="E57" s="609"/>
      <c r="F57" s="610"/>
      <c r="G57" s="610"/>
      <c r="H57" s="610"/>
      <c r="I57" s="610"/>
      <c r="J57" s="610"/>
      <c r="K57" s="610"/>
      <c r="L57" s="918" t="s">
        <v>341</v>
      </c>
      <c r="M57" s="919"/>
      <c r="N57" s="919"/>
      <c r="O57" s="920"/>
      <c r="P57" s="611"/>
      <c r="Q57" s="608"/>
    </row>
    <row r="58" spans="1:19" s="556" customFormat="1" ht="13.5" customHeight="1" x14ac:dyDescent="0.2">
      <c r="A58" s="608"/>
      <c r="B58" s="609"/>
      <c r="C58" s="609"/>
      <c r="D58" s="609"/>
      <c r="E58" s="609"/>
      <c r="F58" s="610"/>
      <c r="G58" s="610"/>
      <c r="H58" s="610"/>
      <c r="I58" s="610"/>
      <c r="J58" s="610"/>
      <c r="K58" s="610"/>
      <c r="L58" s="918" t="s">
        <v>342</v>
      </c>
      <c r="M58" s="919"/>
      <c r="N58" s="919"/>
      <c r="O58" s="920"/>
      <c r="P58" s="611"/>
      <c r="Q58" s="608"/>
    </row>
    <row r="59" spans="1:19" s="556" customFormat="1" ht="13.5" customHeight="1" x14ac:dyDescent="0.2">
      <c r="A59" s="608"/>
      <c r="B59" s="609"/>
      <c r="C59" s="609"/>
      <c r="D59" s="609"/>
      <c r="E59" s="609"/>
      <c r="F59" s="610"/>
      <c r="G59" s="610"/>
      <c r="H59" s="612"/>
      <c r="I59" s="610"/>
      <c r="J59" s="610"/>
      <c r="K59" s="610"/>
      <c r="L59" s="915" t="s">
        <v>343</v>
      </c>
      <c r="M59" s="916"/>
      <c r="N59" s="916"/>
      <c r="O59" s="916"/>
      <c r="P59" s="917"/>
      <c r="Q59" s="608"/>
    </row>
    <row r="60" spans="1:19" s="556" customFormat="1" ht="13.5" customHeight="1" x14ac:dyDescent="0.2">
      <c r="A60" s="608"/>
      <c r="B60" s="609"/>
      <c r="C60" s="609"/>
      <c r="D60" s="609"/>
      <c r="E60" s="609"/>
      <c r="F60" s="610"/>
      <c r="G60" s="610"/>
      <c r="H60" s="610"/>
      <c r="I60" s="610"/>
      <c r="J60" s="610"/>
      <c r="K60" s="610"/>
      <c r="L60" s="903" t="s">
        <v>328</v>
      </c>
      <c r="M60" s="904"/>
      <c r="N60" s="904"/>
      <c r="O60" s="905"/>
      <c r="P60" s="611"/>
      <c r="Q60" s="608"/>
    </row>
    <row r="61" spans="1:19" s="556" customFormat="1" ht="13.5" customHeight="1" x14ac:dyDescent="0.2">
      <c r="A61" s="608"/>
      <c r="B61" s="609"/>
      <c r="C61" s="609"/>
      <c r="D61" s="609"/>
      <c r="E61" s="609"/>
      <c r="F61" s="610"/>
      <c r="G61" s="610"/>
      <c r="H61" s="610"/>
      <c r="I61" s="610"/>
      <c r="J61" s="610"/>
      <c r="K61" s="610"/>
      <c r="L61" s="903" t="s">
        <v>328</v>
      </c>
      <c r="M61" s="904"/>
      <c r="N61" s="904"/>
      <c r="O61" s="905"/>
      <c r="P61" s="611"/>
      <c r="Q61" s="608"/>
    </row>
    <row r="62" spans="1:19" s="556" customFormat="1" ht="13.5" customHeight="1" x14ac:dyDescent="0.2">
      <c r="A62" s="608"/>
      <c r="B62" s="609"/>
      <c r="C62" s="609"/>
      <c r="D62" s="609"/>
      <c r="E62" s="609"/>
      <c r="F62" s="610"/>
      <c r="G62" s="610"/>
      <c r="H62" s="610"/>
      <c r="I62" s="610"/>
      <c r="J62" s="610"/>
      <c r="K62" s="610"/>
      <c r="L62" s="903" t="s">
        <v>328</v>
      </c>
      <c r="M62" s="904"/>
      <c r="N62" s="904"/>
      <c r="O62" s="905"/>
      <c r="P62" s="611"/>
      <c r="Q62" s="608"/>
    </row>
    <row r="63" spans="1:19" s="556" customFormat="1" ht="13.9" customHeight="1" x14ac:dyDescent="0.2">
      <c r="A63" s="608"/>
      <c r="B63" s="609"/>
      <c r="C63" s="609"/>
      <c r="D63" s="609"/>
      <c r="E63" s="609"/>
      <c r="F63" s="609"/>
      <c r="G63" s="609"/>
      <c r="H63" s="609"/>
      <c r="I63" s="609"/>
      <c r="J63" s="609"/>
      <c r="K63" s="609"/>
      <c r="L63" s="903" t="s">
        <v>328</v>
      </c>
      <c r="M63" s="904"/>
      <c r="N63" s="904"/>
      <c r="O63" s="905"/>
      <c r="P63" s="613"/>
      <c r="Q63" s="608"/>
    </row>
    <row r="64" spans="1:19" s="556" customFormat="1" ht="13.5" customHeight="1" x14ac:dyDescent="0.2">
      <c r="A64" s="608"/>
      <c r="B64" s="609"/>
      <c r="C64" s="609"/>
      <c r="D64" s="609"/>
      <c r="E64" s="610"/>
      <c r="F64" s="609"/>
      <c r="G64" s="609"/>
      <c r="H64" s="609"/>
      <c r="I64" s="609"/>
      <c r="J64" s="609"/>
      <c r="K64" s="609"/>
      <c r="L64" s="903" t="s">
        <v>328</v>
      </c>
      <c r="M64" s="904"/>
      <c r="N64" s="904"/>
      <c r="O64" s="905"/>
      <c r="P64" s="613"/>
      <c r="Q64" s="608"/>
    </row>
    <row r="65" spans="1:19" s="556" customFormat="1" ht="13.5" customHeight="1" x14ac:dyDescent="0.2">
      <c r="A65" s="608"/>
      <c r="B65" s="609"/>
      <c r="C65" s="609"/>
      <c r="D65" s="614"/>
      <c r="E65" s="609"/>
      <c r="F65" s="609"/>
      <c r="G65" s="609"/>
      <c r="H65" s="609"/>
      <c r="I65" s="609"/>
      <c r="J65" s="609"/>
      <c r="K65" s="609"/>
      <c r="L65" s="903" t="s">
        <v>328</v>
      </c>
      <c r="M65" s="904"/>
      <c r="N65" s="904"/>
      <c r="O65" s="905"/>
      <c r="P65" s="613"/>
      <c r="Q65" s="608"/>
    </row>
    <row r="66" spans="1:19" s="556" customFormat="1" ht="13.5" customHeight="1" x14ac:dyDescent="0.2">
      <c r="A66" s="608"/>
      <c r="B66" s="609"/>
      <c r="C66" s="614"/>
      <c r="D66" s="614"/>
      <c r="E66" s="609"/>
      <c r="F66" s="609"/>
      <c r="G66" s="609"/>
      <c r="H66" s="615"/>
      <c r="I66" s="615"/>
      <c r="J66" s="615"/>
      <c r="K66" s="615"/>
      <c r="L66" s="903" t="s">
        <v>328</v>
      </c>
      <c r="M66" s="904"/>
      <c r="N66" s="904"/>
      <c r="O66" s="905"/>
      <c r="P66" s="613"/>
      <c r="Q66" s="608"/>
    </row>
    <row r="67" spans="1:19" s="556" customFormat="1" ht="13.5" customHeight="1" x14ac:dyDescent="0.2">
      <c r="A67" s="608"/>
      <c r="B67" s="609"/>
      <c r="C67" s="614"/>
      <c r="D67" s="614"/>
      <c r="E67" s="609"/>
      <c r="F67" s="609"/>
      <c r="G67" s="609"/>
      <c r="H67" s="615"/>
      <c r="I67" s="615"/>
      <c r="J67" s="615"/>
      <c r="K67" s="615"/>
      <c r="L67" s="903" t="s">
        <v>328</v>
      </c>
      <c r="M67" s="904"/>
      <c r="N67" s="904"/>
      <c r="O67" s="905"/>
      <c r="P67" s="613"/>
      <c r="Q67" s="608"/>
    </row>
    <row r="68" spans="1:19" s="556" customFormat="1" ht="13.5" customHeight="1" x14ac:dyDescent="0.2">
      <c r="A68" s="616"/>
      <c r="B68" s="617"/>
      <c r="C68" s="617"/>
      <c r="D68" s="617"/>
      <c r="E68" s="618"/>
      <c r="F68" s="618"/>
      <c r="G68" s="618"/>
      <c r="H68" s="619"/>
      <c r="I68" s="619"/>
      <c r="J68" s="619"/>
      <c r="K68" s="619"/>
      <c r="L68" s="903" t="s">
        <v>328</v>
      </c>
      <c r="M68" s="904"/>
      <c r="N68" s="904"/>
      <c r="O68" s="905"/>
      <c r="P68" s="620"/>
      <c r="Q68" s="616"/>
    </row>
    <row r="69" spans="1:19" s="556" customFormat="1" ht="17.25" customHeight="1" x14ac:dyDescent="0.25">
      <c r="A69" s="621" t="s">
        <v>24</v>
      </c>
      <c r="B69" s="622">
        <f t="shared" ref="B69:K69" si="7">SUM(B54:B68)</f>
        <v>0</v>
      </c>
      <c r="C69" s="622">
        <f t="shared" si="7"/>
        <v>0</v>
      </c>
      <c r="D69" s="622">
        <f t="shared" si="7"/>
        <v>0</v>
      </c>
      <c r="E69" s="622">
        <f t="shared" si="7"/>
        <v>0</v>
      </c>
      <c r="F69" s="622">
        <f t="shared" si="7"/>
        <v>0</v>
      </c>
      <c r="G69" s="622">
        <f t="shared" si="7"/>
        <v>0</v>
      </c>
      <c r="H69" s="622">
        <f t="shared" si="7"/>
        <v>0</v>
      </c>
      <c r="I69" s="622">
        <f t="shared" si="7"/>
        <v>0</v>
      </c>
      <c r="J69" s="622">
        <f t="shared" si="7"/>
        <v>0</v>
      </c>
      <c r="K69" s="622">
        <f t="shared" si="7"/>
        <v>0</v>
      </c>
      <c r="L69" s="906"/>
      <c r="M69" s="907"/>
      <c r="N69" s="907"/>
      <c r="O69" s="908"/>
      <c r="P69" s="623"/>
      <c r="Q69" s="624"/>
    </row>
    <row r="70" spans="1:19" s="556" customFormat="1" ht="17.25" customHeight="1" x14ac:dyDescent="0.2">
      <c r="A70" s="625" t="s">
        <v>344</v>
      </c>
      <c r="B70" s="626"/>
      <c r="C70" s="627"/>
      <c r="D70" s="628"/>
      <c r="E70" s="628"/>
      <c r="F70" s="628"/>
      <c r="G70" s="628"/>
      <c r="H70" s="629"/>
      <c r="I70" s="629"/>
      <c r="J70" s="629"/>
      <c r="Q70" s="625"/>
    </row>
    <row r="71" spans="1:19" s="556" customFormat="1" ht="20.25" customHeight="1" x14ac:dyDescent="0.2">
      <c r="A71" s="596"/>
      <c r="B71" s="596"/>
      <c r="C71" s="598"/>
      <c r="D71" s="598"/>
      <c r="E71" s="630"/>
      <c r="F71" s="630"/>
      <c r="G71" s="630"/>
      <c r="H71" s="630"/>
      <c r="I71" s="631"/>
      <c r="J71" s="631"/>
      <c r="K71" s="631"/>
      <c r="L71" s="631"/>
      <c r="M71" s="632" t="s">
        <v>345</v>
      </c>
      <c r="N71" s="633"/>
      <c r="O71" s="634"/>
      <c r="P71" s="635">
        <f>P12</f>
        <v>0</v>
      </c>
    </row>
    <row r="72" spans="1:19" s="556" customFormat="1" ht="20.25" customHeight="1" x14ac:dyDescent="0.2">
      <c r="A72" s="636" t="s">
        <v>45</v>
      </c>
      <c r="B72" s="637"/>
      <c r="C72" s="638"/>
      <c r="D72" s="638"/>
      <c r="E72" s="639"/>
      <c r="F72" s="640"/>
      <c r="G72" s="630"/>
      <c r="H72" s="630"/>
      <c r="I72" s="631"/>
      <c r="J72" s="631"/>
      <c r="K72" s="631"/>
      <c r="L72" s="631"/>
      <c r="M72" s="632" t="s">
        <v>346</v>
      </c>
      <c r="N72" s="633"/>
      <c r="O72" s="634"/>
      <c r="P72" s="635">
        <f>P45</f>
        <v>0</v>
      </c>
    </row>
    <row r="73" spans="1:19" s="556" customFormat="1" ht="18.75" customHeight="1" x14ac:dyDescent="0.25">
      <c r="A73" s="641" t="s">
        <v>44</v>
      </c>
      <c r="B73" s="642" t="s">
        <v>23</v>
      </c>
      <c r="C73" s="642" t="s">
        <v>25</v>
      </c>
      <c r="D73" s="643" t="s">
        <v>347</v>
      </c>
      <c r="E73" s="644" t="s">
        <v>348</v>
      </c>
      <c r="G73" s="630"/>
      <c r="H73" s="630"/>
      <c r="I73" s="631"/>
      <c r="J73" s="631"/>
      <c r="K73" s="631"/>
      <c r="L73" s="631"/>
      <c r="M73" s="632" t="s">
        <v>349</v>
      </c>
      <c r="N73" s="633"/>
      <c r="O73" s="634"/>
      <c r="P73" s="645">
        <f>P71-P72</f>
        <v>0</v>
      </c>
      <c r="Q73" s="631"/>
      <c r="R73" s="631"/>
      <c r="S73" s="631"/>
    </row>
    <row r="74" spans="1:19" s="556" customFormat="1" ht="13.15" customHeight="1" x14ac:dyDescent="0.2">
      <c r="A74" s="646"/>
      <c r="B74" s="646"/>
      <c r="C74" s="647"/>
      <c r="D74" s="648"/>
      <c r="E74" s="649" t="e">
        <f>(1/D74)*2</f>
        <v>#DIV/0!</v>
      </c>
      <c r="G74" s="630"/>
      <c r="H74" s="630"/>
      <c r="I74" s="596"/>
      <c r="J74" s="596"/>
      <c r="K74" s="596"/>
      <c r="L74" s="596"/>
      <c r="M74" s="596"/>
      <c r="N74" s="631"/>
      <c r="O74" s="631"/>
      <c r="P74" s="631"/>
      <c r="Q74" s="902"/>
      <c r="R74" s="902"/>
    </row>
    <row r="75" spans="1:19" s="556" customFormat="1" ht="12.75" customHeight="1" x14ac:dyDescent="0.2">
      <c r="A75" s="646"/>
      <c r="B75" s="646"/>
      <c r="C75" s="651"/>
      <c r="D75" s="648"/>
      <c r="E75" s="649" t="e">
        <f t="shared" ref="E75:E80" si="8">(1/D75)*2</f>
        <v>#DIV/0!</v>
      </c>
      <c r="G75" s="630"/>
      <c r="H75" s="630"/>
      <c r="I75" s="631"/>
      <c r="K75" s="652"/>
      <c r="M75" s="632" t="s">
        <v>350</v>
      </c>
      <c r="N75" s="634"/>
      <c r="O75" s="636" t="s">
        <v>351</v>
      </c>
      <c r="P75" s="653" t="s">
        <v>16</v>
      </c>
      <c r="Q75" s="650"/>
      <c r="R75" s="650"/>
    </row>
    <row r="76" spans="1:19" s="556" customFormat="1" ht="13.5" customHeight="1" x14ac:dyDescent="0.2">
      <c r="A76" s="646"/>
      <c r="B76" s="646"/>
      <c r="C76" s="647"/>
      <c r="D76" s="648"/>
      <c r="E76" s="649" t="e">
        <f t="shared" si="8"/>
        <v>#DIV/0!</v>
      </c>
      <c r="G76" s="630"/>
      <c r="H76" s="630"/>
      <c r="I76" s="631"/>
      <c r="M76" s="909"/>
      <c r="N76" s="910"/>
      <c r="O76" s="655"/>
      <c r="P76" s="656">
        <f>O76*P73</f>
        <v>0</v>
      </c>
      <c r="Q76" s="650"/>
      <c r="R76" s="650"/>
    </row>
    <row r="77" spans="1:19" s="556" customFormat="1" ht="13.5" customHeight="1" x14ac:dyDescent="0.2">
      <c r="A77" s="646"/>
      <c r="B77" s="646"/>
      <c r="C77" s="647"/>
      <c r="D77" s="648"/>
      <c r="E77" s="649" t="e">
        <f t="shared" si="8"/>
        <v>#DIV/0!</v>
      </c>
      <c r="G77" s="630"/>
      <c r="H77" s="630"/>
      <c r="I77" s="631"/>
      <c r="J77" s="631"/>
      <c r="K77" s="631"/>
      <c r="L77" s="631"/>
      <c r="M77" s="911"/>
      <c r="N77" s="912"/>
      <c r="O77" s="657"/>
      <c r="P77" s="658">
        <f>O77*P73</f>
        <v>0</v>
      </c>
      <c r="R77" s="650"/>
    </row>
    <row r="78" spans="1:19" s="556" customFormat="1" ht="13.5" customHeight="1" x14ac:dyDescent="0.2">
      <c r="A78" s="646"/>
      <c r="B78" s="646"/>
      <c r="C78" s="647"/>
      <c r="D78" s="648"/>
      <c r="E78" s="649" t="e">
        <f t="shared" si="8"/>
        <v>#DIV/0!</v>
      </c>
      <c r="G78" s="630"/>
      <c r="H78" s="630"/>
      <c r="I78" s="631"/>
      <c r="J78" s="631"/>
      <c r="M78" s="913"/>
      <c r="N78" s="914"/>
      <c r="O78" s="659"/>
      <c r="P78" s="660">
        <f>O78*P73</f>
        <v>0</v>
      </c>
      <c r="R78" s="650"/>
    </row>
    <row r="79" spans="1:19" s="556" customFormat="1" ht="13.5" customHeight="1" x14ac:dyDescent="0.2">
      <c r="A79" s="646"/>
      <c r="B79" s="646"/>
      <c r="C79" s="647"/>
      <c r="D79" s="648"/>
      <c r="E79" s="649" t="e">
        <f t="shared" si="8"/>
        <v>#DIV/0!</v>
      </c>
      <c r="G79" s="630"/>
      <c r="H79" s="630"/>
      <c r="I79" s="631"/>
      <c r="J79" s="631"/>
      <c r="R79" s="650"/>
    </row>
    <row r="80" spans="1:19" s="556" customFormat="1" ht="13.5" customHeight="1" x14ac:dyDescent="0.2">
      <c r="A80" s="646"/>
      <c r="B80" s="646"/>
      <c r="C80" s="647"/>
      <c r="D80" s="648"/>
      <c r="E80" s="649" t="e">
        <f t="shared" si="8"/>
        <v>#DIV/0!</v>
      </c>
      <c r="G80" s="630"/>
      <c r="H80" s="630"/>
      <c r="I80" s="631"/>
      <c r="J80" s="631"/>
      <c r="R80" s="650"/>
    </row>
    <row r="81" spans="1:18" s="556" customFormat="1" ht="13.5" customHeight="1" x14ac:dyDescent="0.2">
      <c r="A81" s="630"/>
      <c r="B81" s="630"/>
      <c r="C81" s="661">
        <f>SUM(C74:C80)</f>
        <v>0</v>
      </c>
      <c r="D81" s="630"/>
      <c r="E81" s="630"/>
      <c r="G81" s="630"/>
      <c r="H81" s="630"/>
      <c r="I81" s="631"/>
      <c r="J81" s="631"/>
      <c r="R81" s="650"/>
    </row>
    <row r="82" spans="1:18" s="556" customFormat="1" ht="13.5" customHeight="1" x14ac:dyDescent="0.2">
      <c r="G82" s="630"/>
      <c r="H82" s="630"/>
      <c r="I82" s="596"/>
      <c r="J82" s="596"/>
      <c r="K82" s="596"/>
      <c r="L82" s="596"/>
      <c r="M82" s="596"/>
      <c r="N82" s="596"/>
      <c r="O82" s="596"/>
      <c r="Q82" s="902"/>
      <c r="R82" s="902"/>
    </row>
    <row r="83" spans="1:18" s="556" customFormat="1" ht="13.5" customHeight="1" x14ac:dyDescent="0.2">
      <c r="A83" s="596"/>
      <c r="B83" s="596"/>
      <c r="C83" s="654" t="s">
        <v>352</v>
      </c>
      <c r="D83" s="662"/>
      <c r="E83" s="662"/>
      <c r="F83" s="662"/>
      <c r="G83" s="662"/>
      <c r="H83" s="662"/>
      <c r="I83" s="662"/>
      <c r="J83" s="662"/>
      <c r="K83" s="662"/>
      <c r="L83" s="662"/>
      <c r="M83" s="662"/>
      <c r="N83" s="663"/>
      <c r="O83" s="596"/>
      <c r="P83" s="596"/>
      <c r="Q83" s="902"/>
      <c r="R83" s="902"/>
    </row>
    <row r="84" spans="1:18" s="556" customFormat="1" ht="13.5" customHeight="1" x14ac:dyDescent="0.2">
      <c r="A84" s="596"/>
      <c r="B84" s="596"/>
      <c r="C84" s="664"/>
      <c r="D84" s="665"/>
      <c r="E84" s="665"/>
      <c r="F84" s="665"/>
      <c r="G84" s="665"/>
      <c r="H84" s="665"/>
      <c r="I84" s="665"/>
      <c r="J84" s="665"/>
      <c r="K84" s="665"/>
      <c r="L84" s="665"/>
      <c r="M84" s="665"/>
      <c r="N84" s="666"/>
      <c r="O84" s="596"/>
      <c r="P84" s="596"/>
      <c r="Q84" s="902"/>
      <c r="R84" s="902"/>
    </row>
  </sheetData>
  <sheetProtection formatCells="0" formatColumns="0" formatRows="0" insertRows="0" insertHyperlinks="0" sort="0"/>
  <mergeCells count="57">
    <mergeCell ref="A1:D1"/>
    <mergeCell ref="B3:D3"/>
    <mergeCell ref="B4:D4"/>
    <mergeCell ref="B5:D5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A52:A53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K52:K53"/>
    <mergeCell ref="L52:O53"/>
    <mergeCell ref="P52:P53"/>
    <mergeCell ref="L54:O54"/>
    <mergeCell ref="L55:O55"/>
    <mergeCell ref="L56:O56"/>
    <mergeCell ref="L57:O57"/>
    <mergeCell ref="L58:O58"/>
    <mergeCell ref="L59:P59"/>
    <mergeCell ref="L60:O60"/>
    <mergeCell ref="L61:O61"/>
    <mergeCell ref="L62:O62"/>
    <mergeCell ref="L63:O63"/>
    <mergeCell ref="L64:O64"/>
    <mergeCell ref="L65:O65"/>
    <mergeCell ref="L66:O66"/>
    <mergeCell ref="L67:O67"/>
    <mergeCell ref="Q82:R82"/>
    <mergeCell ref="Q83:R83"/>
    <mergeCell ref="Q84:R84"/>
    <mergeCell ref="L68:O68"/>
    <mergeCell ref="L69:O69"/>
    <mergeCell ref="Q74:R74"/>
    <mergeCell ref="M76:N76"/>
    <mergeCell ref="M77:N77"/>
    <mergeCell ref="M78:N78"/>
  </mergeCells>
  <hyperlinks>
    <hyperlink ref="A1" location="'Index and Structure'!A1" display="The Macro Group" xr:uid="{00000000-0004-0000-1000-000000000000}"/>
  </hyperlinks>
  <pageMargins left="0.43307086614173229" right="0.43307086614173229" top="0.70866141732283472" bottom="0.15748031496062992" header="0.23622047244094491" footer="0.15748031496062992"/>
  <pageSetup paperSize="9" scale="46" orientation="landscape" r:id="rId1"/>
  <headerFooter alignWithMargins="0">
    <oddFooter>&amp;LPrinted:&amp;T on &amp;D</oddFooter>
  </headerFooter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36177"/>
  <dimension ref="A1:H62"/>
  <sheetViews>
    <sheetView showGridLines="0" view="pageBreakPreview" zoomScaleNormal="50" workbookViewId="0">
      <selection activeCell="A2" sqref="A2:C2"/>
    </sheetView>
  </sheetViews>
  <sheetFormatPr defaultRowHeight="18.75" x14ac:dyDescent="0.3"/>
  <cols>
    <col min="1" max="1" width="13.140625" style="1" customWidth="1"/>
    <col min="2" max="2" width="11.42578125" style="1" customWidth="1"/>
    <col min="3" max="3" width="14.5703125" style="1" customWidth="1"/>
    <col min="4" max="4" width="7.28515625" style="1" customWidth="1"/>
    <col min="5" max="5" width="12.42578125" style="1" customWidth="1"/>
    <col min="6" max="6" width="14.28515625" style="1" customWidth="1"/>
    <col min="7" max="7" width="13.5703125" style="1" customWidth="1"/>
    <col min="8" max="8" width="8.7109375" style="1" customWidth="1"/>
    <col min="9" max="10" width="10.42578125" style="2" customWidth="1"/>
    <col min="11" max="16384" width="9.140625" style="2"/>
  </cols>
  <sheetData>
    <row r="1" spans="1:8" ht="5.25" customHeight="1" thickBot="1" x14ac:dyDescent="0.35"/>
    <row r="2" spans="1:8" ht="19.899999999999999" customHeight="1" thickBot="1" x14ac:dyDescent="0.35">
      <c r="A2" s="845" t="s">
        <v>39</v>
      </c>
      <c r="B2" s="846"/>
      <c r="C2" s="847"/>
      <c r="D2" s="34"/>
      <c r="E2" s="34"/>
      <c r="F2" s="55"/>
      <c r="G2" s="55"/>
      <c r="H2" s="56"/>
    </row>
    <row r="3" spans="1:8" ht="27" customHeight="1" x14ac:dyDescent="0.3">
      <c r="A3" s="19"/>
    </row>
    <row r="4" spans="1:8" ht="19.5" customHeight="1" x14ac:dyDescent="0.3">
      <c r="A4" s="5"/>
      <c r="D4" s="58"/>
    </row>
    <row r="5" spans="1:8" ht="5.25" customHeight="1" x14ac:dyDescent="0.3">
      <c r="A5" s="59"/>
      <c r="B5" s="60"/>
      <c r="C5" s="61"/>
      <c r="D5" s="58"/>
      <c r="E5" s="59"/>
      <c r="F5" s="60"/>
      <c r="G5" s="60"/>
      <c r="H5" s="61"/>
    </row>
    <row r="6" spans="1:8" ht="14.25" customHeight="1" x14ac:dyDescent="0.3">
      <c r="A6" s="74" t="s">
        <v>34</v>
      </c>
      <c r="B6" s="58">
        <f>'Index and Structure'!D3</f>
        <v>0</v>
      </c>
      <c r="C6" s="68"/>
      <c r="D6" s="20"/>
      <c r="E6" s="80" t="s">
        <v>30</v>
      </c>
      <c r="F6" s="75">
        <f>'Index and Structure'!D7</f>
        <v>0</v>
      </c>
      <c r="G6" s="58"/>
      <c r="H6" s="66"/>
    </row>
    <row r="7" spans="1:8" ht="14.25" customHeight="1" x14ac:dyDescent="0.3">
      <c r="A7" s="74" t="s">
        <v>40</v>
      </c>
      <c r="B7" s="58" t="str">
        <f>'Index and Structure'!F28</f>
        <v>Insurance Premiums</v>
      </c>
      <c r="C7" s="68"/>
      <c r="D7" s="20"/>
      <c r="E7" s="81" t="s">
        <v>35</v>
      </c>
      <c r="F7" s="58">
        <f>'Index and Structure'!D8</f>
        <v>0</v>
      </c>
      <c r="G7" s="76" t="s">
        <v>36</v>
      </c>
      <c r="H7" s="62">
        <f ca="1">TODAY()</f>
        <v>44805</v>
      </c>
    </row>
    <row r="8" spans="1:8" ht="14.25" customHeight="1" x14ac:dyDescent="0.3">
      <c r="A8" s="77" t="s">
        <v>41</v>
      </c>
      <c r="B8" s="64">
        <f>'Index and Structure'!D6</f>
        <v>44377</v>
      </c>
      <c r="C8" s="69"/>
      <c r="D8" s="21"/>
      <c r="E8" s="82" t="s">
        <v>37</v>
      </c>
      <c r="F8" s="65">
        <f>'Index and Structure'!D9</f>
        <v>0</v>
      </c>
      <c r="G8" s="78" t="s">
        <v>36</v>
      </c>
      <c r="H8" s="79"/>
    </row>
    <row r="9" spans="1:8" ht="9.75" customHeight="1" x14ac:dyDescent="0.3">
      <c r="D9" s="58"/>
    </row>
    <row r="10" spans="1:8" ht="30" customHeight="1" x14ac:dyDescent="0.3">
      <c r="A10" s="85"/>
      <c r="B10" s="86"/>
      <c r="C10" s="86"/>
      <c r="D10" s="86"/>
      <c r="E10" s="86"/>
      <c r="F10" s="86"/>
      <c r="G10" s="86"/>
      <c r="H10" s="87"/>
    </row>
    <row r="11" spans="1:8" s="22" customFormat="1" ht="13.5" customHeight="1" x14ac:dyDescent="0.2">
      <c r="A11" s="54"/>
      <c r="B11" s="25"/>
      <c r="C11" s="25"/>
      <c r="D11" s="25"/>
      <c r="E11" s="83"/>
      <c r="F11" s="25"/>
      <c r="G11" s="84"/>
      <c r="H11" s="89"/>
    </row>
    <row r="12" spans="1:8" s="22" customFormat="1" ht="13.5" customHeight="1" x14ac:dyDescent="0.2">
      <c r="A12" s="23" t="s">
        <v>84</v>
      </c>
      <c r="B12" s="23" t="str">
        <f>B7</f>
        <v>Insurance Premiums</v>
      </c>
      <c r="C12" s="24"/>
      <c r="D12" s="24"/>
      <c r="E12" s="24"/>
      <c r="F12" s="24"/>
      <c r="G12" s="97"/>
      <c r="H12" s="89"/>
    </row>
    <row r="13" spans="1:8" s="22" customFormat="1" ht="13.5" customHeight="1" x14ac:dyDescent="0.2">
      <c r="A13" s="41"/>
      <c r="B13" s="23"/>
      <c r="C13" s="24"/>
      <c r="D13" s="24"/>
      <c r="E13" s="94" t="s">
        <v>46</v>
      </c>
      <c r="F13" s="101"/>
      <c r="G13" s="97"/>
      <c r="H13" s="89"/>
    </row>
    <row r="14" spans="1:8" s="22" customFormat="1" ht="13.5" customHeight="1" x14ac:dyDescent="0.2">
      <c r="A14" s="96" t="s">
        <v>106</v>
      </c>
      <c r="B14" s="263"/>
      <c r="C14" s="264"/>
      <c r="D14" s="265"/>
      <c r="E14" s="24"/>
      <c r="F14" s="97"/>
      <c r="G14" s="97"/>
      <c r="H14" s="49"/>
    </row>
    <row r="15" spans="1:8" s="22" customFormat="1" ht="13.5" customHeight="1" x14ac:dyDescent="0.2">
      <c r="A15" s="91"/>
      <c r="B15" s="23"/>
      <c r="C15" s="23"/>
      <c r="D15" s="157"/>
      <c r="E15" s="157"/>
      <c r="F15" s="200"/>
      <c r="G15" s="97"/>
      <c r="H15" s="49"/>
    </row>
    <row r="16" spans="1:8" s="22" customFormat="1" ht="13.5" customHeight="1" x14ac:dyDescent="0.2">
      <c r="A16" s="91"/>
      <c r="B16" s="23"/>
      <c r="C16" s="23"/>
      <c r="D16" s="157"/>
      <c r="E16" s="39"/>
      <c r="F16" s="200"/>
      <c r="G16" s="97"/>
      <c r="H16" s="49"/>
    </row>
    <row r="17" spans="1:8" s="22" customFormat="1" ht="13.5" customHeight="1" x14ac:dyDescent="0.2">
      <c r="A17" s="91"/>
      <c r="B17" s="23"/>
      <c r="C17" s="23"/>
      <c r="D17" s="132"/>
      <c r="E17" s="23"/>
      <c r="F17" s="200"/>
      <c r="G17" s="97"/>
      <c r="H17" s="49"/>
    </row>
    <row r="18" spans="1:8" s="22" customFormat="1" ht="13.5" customHeight="1" x14ac:dyDescent="0.2">
      <c r="A18" s="91"/>
      <c r="B18" s="23"/>
      <c r="C18" s="26"/>
      <c r="D18" s="132"/>
      <c r="E18" s="23"/>
      <c r="F18" s="200"/>
      <c r="G18" s="98"/>
      <c r="H18" s="49"/>
    </row>
    <row r="19" spans="1:8" s="22" customFormat="1" ht="13.5" customHeight="1" x14ac:dyDescent="0.2">
      <c r="A19" s="91"/>
      <c r="B19" s="23"/>
      <c r="C19" s="26"/>
      <c r="D19" s="132"/>
      <c r="E19" s="30"/>
      <c r="F19" s="200"/>
      <c r="G19" s="98"/>
      <c r="H19" s="49"/>
    </row>
    <row r="20" spans="1:8" s="22" customFormat="1" ht="13.5" customHeight="1" x14ac:dyDescent="0.2">
      <c r="A20" s="91"/>
      <c r="B20" s="23"/>
      <c r="C20" s="26"/>
      <c r="D20" s="132"/>
      <c r="E20" s="23"/>
      <c r="F20" s="200"/>
      <c r="G20" s="97"/>
      <c r="H20" s="49"/>
    </row>
    <row r="21" spans="1:8" s="22" customFormat="1" ht="13.5" customHeight="1" x14ac:dyDescent="0.2">
      <c r="A21" s="91"/>
      <c r="B21" s="23"/>
      <c r="C21" s="26"/>
      <c r="D21" s="132"/>
      <c r="E21" s="157"/>
      <c r="F21" s="200"/>
      <c r="G21" s="97"/>
      <c r="H21" s="49"/>
    </row>
    <row r="22" spans="1:8" s="22" customFormat="1" ht="13.5" customHeight="1" x14ac:dyDescent="0.2">
      <c r="A22" s="91"/>
      <c r="B22" s="23"/>
      <c r="C22" s="26"/>
      <c r="D22" s="132"/>
      <c r="E22" s="157"/>
      <c r="F22" s="260"/>
      <c r="G22" s="97"/>
      <c r="H22" s="49"/>
    </row>
    <row r="23" spans="1:8" s="22" customFormat="1" ht="13.5" customHeight="1" thickBot="1" x14ac:dyDescent="0.25">
      <c r="A23" s="91"/>
      <c r="B23" s="23"/>
      <c r="C23" s="26"/>
      <c r="D23" s="132"/>
      <c r="E23" s="157"/>
      <c r="F23" s="261">
        <f>SUM(F15:F22)</f>
        <v>0</v>
      </c>
      <c r="G23" s="97"/>
      <c r="H23" s="49"/>
    </row>
    <row r="24" spans="1:8" s="22" customFormat="1" ht="13.5" customHeight="1" thickTop="1" x14ac:dyDescent="0.2">
      <c r="A24" s="90"/>
      <c r="B24" s="23"/>
      <c r="C24" s="26"/>
      <c r="D24" s="28"/>
      <c r="E24" s="27"/>
      <c r="F24" s="101"/>
      <c r="G24" s="97"/>
      <c r="H24" s="49"/>
    </row>
    <row r="25" spans="1:8" s="22" customFormat="1" ht="13.5" customHeight="1" x14ac:dyDescent="0.2">
      <c r="A25" s="90"/>
      <c r="B25" s="23"/>
      <c r="C25" s="26"/>
      <c r="D25" s="28"/>
      <c r="E25" s="27"/>
      <c r="F25" s="97"/>
      <c r="G25" s="97"/>
      <c r="H25" s="49"/>
    </row>
    <row r="26" spans="1:8" s="22" customFormat="1" ht="13.5" customHeight="1" x14ac:dyDescent="0.2">
      <c r="A26" s="96" t="s">
        <v>106</v>
      </c>
      <c r="B26" s="263"/>
      <c r="C26" s="264"/>
      <c r="D26" s="265"/>
      <c r="E26" s="24"/>
      <c r="F26" s="97"/>
      <c r="G26" s="97"/>
      <c r="H26" s="49"/>
    </row>
    <row r="27" spans="1:8" s="22" customFormat="1" ht="13.5" customHeight="1" x14ac:dyDescent="0.2">
      <c r="A27" s="91"/>
      <c r="B27" s="23"/>
      <c r="C27" s="23"/>
      <c r="D27" s="157"/>
      <c r="E27" s="157"/>
      <c r="F27" s="200"/>
      <c r="G27" s="97"/>
      <c r="H27" s="49"/>
    </row>
    <row r="28" spans="1:8" s="22" customFormat="1" ht="13.5" customHeight="1" x14ac:dyDescent="0.2">
      <c r="A28" s="91"/>
      <c r="B28" s="23"/>
      <c r="C28" s="23"/>
      <c r="D28" s="157"/>
      <c r="E28" s="39"/>
      <c r="F28" s="200"/>
      <c r="G28" s="97"/>
      <c r="H28" s="49"/>
    </row>
    <row r="29" spans="1:8" s="22" customFormat="1" ht="13.5" customHeight="1" x14ac:dyDescent="0.2">
      <c r="A29" s="91"/>
      <c r="B29" s="23"/>
      <c r="C29" s="23"/>
      <c r="D29" s="132"/>
      <c r="E29" s="23"/>
      <c r="F29" s="200"/>
      <c r="G29" s="97"/>
      <c r="H29" s="49"/>
    </row>
    <row r="30" spans="1:8" s="22" customFormat="1" ht="13.5" customHeight="1" x14ac:dyDescent="0.2">
      <c r="A30" s="91"/>
      <c r="B30" s="23"/>
      <c r="C30" s="26"/>
      <c r="D30" s="132"/>
      <c r="E30" s="23"/>
      <c r="F30" s="200"/>
      <c r="G30" s="97"/>
      <c r="H30" s="49"/>
    </row>
    <row r="31" spans="1:8" s="22" customFormat="1" ht="13.5" customHeight="1" x14ac:dyDescent="0.2">
      <c r="A31" s="91"/>
      <c r="B31" s="23"/>
      <c r="C31" s="26"/>
      <c r="D31" s="132"/>
      <c r="E31" s="30"/>
      <c r="F31" s="200"/>
      <c r="G31" s="98"/>
      <c r="H31" s="49"/>
    </row>
    <row r="32" spans="1:8" s="22" customFormat="1" ht="13.5" customHeight="1" x14ac:dyDescent="0.2">
      <c r="A32" s="91"/>
      <c r="B32" s="23"/>
      <c r="C32" s="26"/>
      <c r="D32" s="132"/>
      <c r="E32" s="23"/>
      <c r="F32" s="200"/>
      <c r="G32" s="98"/>
      <c r="H32" s="49"/>
    </row>
    <row r="33" spans="1:8" s="22" customFormat="1" ht="13.5" customHeight="1" x14ac:dyDescent="0.2">
      <c r="A33" s="91"/>
      <c r="B33" s="23"/>
      <c r="C33" s="26"/>
      <c r="D33" s="132"/>
      <c r="E33" s="157"/>
      <c r="F33" s="200"/>
      <c r="G33" s="98"/>
      <c r="H33" s="49"/>
    </row>
    <row r="34" spans="1:8" s="22" customFormat="1" ht="13.5" customHeight="1" x14ac:dyDescent="0.2">
      <c r="A34" s="91"/>
      <c r="B34" s="23"/>
      <c r="C34" s="26"/>
      <c r="D34" s="132"/>
      <c r="E34" s="157"/>
      <c r="F34" s="260"/>
      <c r="G34" s="98"/>
      <c r="H34" s="49"/>
    </row>
    <row r="35" spans="1:8" s="22" customFormat="1" ht="13.5" customHeight="1" thickBot="1" x14ac:dyDescent="0.25">
      <c r="A35" s="91"/>
      <c r="B35" s="23"/>
      <c r="C35" s="26"/>
      <c r="D35" s="132"/>
      <c r="E35" s="157"/>
      <c r="F35" s="261">
        <f>SUM(F27:F34)</f>
        <v>0</v>
      </c>
      <c r="G35" s="98"/>
      <c r="H35" s="49"/>
    </row>
    <row r="36" spans="1:8" s="22" customFormat="1" ht="13.5" customHeight="1" thickTop="1" x14ac:dyDescent="0.2">
      <c r="A36" s="90"/>
      <c r="B36" s="23"/>
      <c r="C36" s="23"/>
      <c r="D36" s="28"/>
      <c r="E36" s="28"/>
      <c r="F36" s="99"/>
      <c r="G36" s="98"/>
      <c r="H36" s="49"/>
    </row>
    <row r="37" spans="1:8" s="22" customFormat="1" ht="13.5" customHeight="1" x14ac:dyDescent="0.2">
      <c r="A37" s="96" t="s">
        <v>106</v>
      </c>
      <c r="B37" s="263"/>
      <c r="C37" s="264"/>
      <c r="D37" s="265"/>
      <c r="E37" s="24"/>
      <c r="F37" s="97"/>
      <c r="G37" s="98"/>
      <c r="H37" s="49"/>
    </row>
    <row r="38" spans="1:8" s="22" customFormat="1" ht="13.5" customHeight="1" x14ac:dyDescent="0.2">
      <c r="A38" s="91"/>
      <c r="B38" s="23"/>
      <c r="C38" s="23"/>
      <c r="D38" s="157"/>
      <c r="E38" s="157"/>
      <c r="F38" s="200"/>
      <c r="G38" s="98"/>
      <c r="H38" s="49"/>
    </row>
    <row r="39" spans="1:8" s="22" customFormat="1" ht="13.5" customHeight="1" x14ac:dyDescent="0.2">
      <c r="A39" s="91"/>
      <c r="B39" s="23"/>
      <c r="C39" s="23"/>
      <c r="D39" s="157"/>
      <c r="E39" s="39"/>
      <c r="F39" s="200"/>
      <c r="G39" s="98"/>
      <c r="H39" s="49"/>
    </row>
    <row r="40" spans="1:8" s="22" customFormat="1" ht="13.5" customHeight="1" x14ac:dyDescent="0.2">
      <c r="A40" s="91"/>
      <c r="B40" s="23"/>
      <c r="C40" s="23"/>
      <c r="D40" s="132"/>
      <c r="E40" s="23"/>
      <c r="F40" s="200"/>
      <c r="G40" s="98"/>
      <c r="H40" s="49"/>
    </row>
    <row r="41" spans="1:8" s="22" customFormat="1" ht="13.5" customHeight="1" x14ac:dyDescent="0.2">
      <c r="A41" s="91"/>
      <c r="B41" s="23"/>
      <c r="C41" s="26"/>
      <c r="D41" s="132"/>
      <c r="E41" s="23"/>
      <c r="F41" s="200"/>
      <c r="G41" s="98"/>
      <c r="H41" s="49"/>
    </row>
    <row r="42" spans="1:8" s="22" customFormat="1" ht="12.75" customHeight="1" x14ac:dyDescent="0.2">
      <c r="A42" s="91"/>
      <c r="B42" s="23"/>
      <c r="C42" s="26"/>
      <c r="D42" s="132"/>
      <c r="E42" s="30"/>
      <c r="F42" s="200"/>
      <c r="G42" s="98"/>
      <c r="H42" s="49"/>
    </row>
    <row r="43" spans="1:8" s="22" customFormat="1" ht="12.75" customHeight="1" x14ac:dyDescent="0.2">
      <c r="A43" s="91"/>
      <c r="B43" s="23"/>
      <c r="C43" s="26"/>
      <c r="D43" s="132"/>
      <c r="E43" s="23"/>
      <c r="F43" s="200"/>
      <c r="G43" s="97"/>
      <c r="H43" s="49"/>
    </row>
    <row r="44" spans="1:8" s="22" customFormat="1" ht="13.5" customHeight="1" x14ac:dyDescent="0.2">
      <c r="A44" s="91"/>
      <c r="B44" s="23"/>
      <c r="C44" s="26"/>
      <c r="D44" s="132"/>
      <c r="E44" s="157"/>
      <c r="F44" s="200"/>
      <c r="G44" s="97"/>
      <c r="H44" s="49"/>
    </row>
    <row r="45" spans="1:8" s="22" customFormat="1" ht="13.5" customHeight="1" x14ac:dyDescent="0.2">
      <c r="A45" s="91"/>
      <c r="B45" s="23"/>
      <c r="C45" s="26"/>
      <c r="D45" s="132"/>
      <c r="E45" s="157"/>
      <c r="F45" s="260"/>
      <c r="G45" s="24"/>
      <c r="H45" s="49"/>
    </row>
    <row r="46" spans="1:8" s="22" customFormat="1" ht="13.5" customHeight="1" thickBot="1" x14ac:dyDescent="0.25">
      <c r="A46" s="91"/>
      <c r="B46" s="23"/>
      <c r="C46" s="26"/>
      <c r="D46" s="132"/>
      <c r="E46" s="157"/>
      <c r="F46" s="261">
        <f>SUM(F38:F45)</f>
        <v>0</v>
      </c>
      <c r="G46" s="24"/>
      <c r="H46" s="49"/>
    </row>
    <row r="47" spans="1:8" s="22" customFormat="1" ht="13.5" customHeight="1" thickTop="1" x14ac:dyDescent="0.2">
      <c r="A47" s="41"/>
      <c r="B47" s="24"/>
      <c r="C47" s="23"/>
      <c r="D47" s="24"/>
      <c r="E47" s="24"/>
      <c r="F47" s="28"/>
      <c r="G47" s="24"/>
      <c r="H47" s="42"/>
    </row>
    <row r="48" spans="1:8" s="22" customFormat="1" ht="13.5" customHeight="1" x14ac:dyDescent="0.2">
      <c r="A48" s="41"/>
      <c r="B48" s="24"/>
      <c r="C48" s="23"/>
      <c r="D48" s="24"/>
      <c r="E48" s="24"/>
      <c r="F48" s="28"/>
      <c r="G48" s="24"/>
      <c r="H48" s="42"/>
    </row>
    <row r="49" spans="1:8" s="22" customFormat="1" ht="14.25" customHeight="1" x14ac:dyDescent="0.2">
      <c r="A49" s="96" t="s">
        <v>106</v>
      </c>
      <c r="B49" s="263"/>
      <c r="C49" s="264"/>
      <c r="D49" s="265"/>
      <c r="E49" s="24"/>
      <c r="F49" s="97"/>
      <c r="G49" s="24"/>
      <c r="H49" s="42"/>
    </row>
    <row r="50" spans="1:8" s="22" customFormat="1" ht="14.25" customHeight="1" x14ac:dyDescent="0.2">
      <c r="A50" s="91"/>
      <c r="B50" s="23"/>
      <c r="C50" s="23"/>
      <c r="D50" s="157"/>
      <c r="E50" s="157"/>
      <c r="F50" s="200"/>
      <c r="G50" s="24"/>
      <c r="H50" s="42"/>
    </row>
    <row r="51" spans="1:8" ht="14.25" customHeight="1" x14ac:dyDescent="0.3">
      <c r="A51" s="91"/>
      <c r="B51" s="23"/>
      <c r="C51" s="23"/>
      <c r="D51" s="157"/>
      <c r="E51" s="39"/>
      <c r="F51" s="200"/>
      <c r="G51" s="24"/>
      <c r="H51" s="42"/>
    </row>
    <row r="52" spans="1:8" ht="14.25" customHeight="1" x14ac:dyDescent="0.3">
      <c r="A52" s="91"/>
      <c r="B52" s="23"/>
      <c r="C52" s="23"/>
      <c r="D52" s="132"/>
      <c r="E52" s="23"/>
      <c r="F52" s="200"/>
      <c r="G52" s="24"/>
      <c r="H52" s="42"/>
    </row>
    <row r="53" spans="1:8" ht="14.25" customHeight="1" x14ac:dyDescent="0.3">
      <c r="A53" s="91"/>
      <c r="B53" s="23"/>
      <c r="C53" s="26"/>
      <c r="D53" s="132"/>
      <c r="E53" s="23"/>
      <c r="F53" s="200"/>
      <c r="G53" s="24"/>
      <c r="H53" s="42"/>
    </row>
    <row r="54" spans="1:8" ht="14.25" customHeight="1" x14ac:dyDescent="0.3">
      <c r="A54" s="91"/>
      <c r="B54" s="23"/>
      <c r="C54" s="26"/>
      <c r="D54" s="132"/>
      <c r="E54" s="30"/>
      <c r="F54" s="200"/>
      <c r="G54" s="24"/>
      <c r="H54" s="42"/>
    </row>
    <row r="55" spans="1:8" ht="14.25" customHeight="1" x14ac:dyDescent="0.3">
      <c r="A55" s="91"/>
      <c r="B55" s="23"/>
      <c r="C55" s="26"/>
      <c r="D55" s="132"/>
      <c r="E55" s="23"/>
      <c r="F55" s="200"/>
      <c r="G55" s="24"/>
      <c r="H55" s="42"/>
    </row>
    <row r="56" spans="1:8" ht="14.25" customHeight="1" x14ac:dyDescent="0.3">
      <c r="A56" s="91"/>
      <c r="B56" s="23"/>
      <c r="C56" s="26"/>
      <c r="D56" s="132"/>
      <c r="E56" s="157"/>
      <c r="F56" s="200"/>
      <c r="G56" s="24"/>
      <c r="H56" s="42"/>
    </row>
    <row r="57" spans="1:8" ht="14.25" customHeight="1" x14ac:dyDescent="0.3">
      <c r="A57" s="91"/>
      <c r="B57" s="23"/>
      <c r="C57" s="26"/>
      <c r="D57" s="132"/>
      <c r="E57" s="157"/>
      <c r="F57" s="260"/>
      <c r="G57" s="24"/>
      <c r="H57" s="42"/>
    </row>
    <row r="58" spans="1:8" ht="14.25" customHeight="1" thickBot="1" x14ac:dyDescent="0.35">
      <c r="A58" s="91"/>
      <c r="B58" s="23"/>
      <c r="C58" s="26"/>
      <c r="D58" s="132"/>
      <c r="E58" s="157"/>
      <c r="F58" s="261">
        <f>SUM(F50:F57)</f>
        <v>0</v>
      </c>
      <c r="G58" s="24"/>
      <c r="H58" s="42"/>
    </row>
    <row r="59" spans="1:8" ht="14.25" customHeight="1" thickTop="1" x14ac:dyDescent="0.3">
      <c r="A59" s="41"/>
      <c r="B59" s="24"/>
      <c r="C59" s="23"/>
      <c r="D59" s="24"/>
      <c r="E59" s="24"/>
      <c r="F59" s="28"/>
      <c r="G59" s="24"/>
      <c r="H59" s="42"/>
    </row>
    <row r="60" spans="1:8" ht="14.25" customHeight="1" x14ac:dyDescent="0.3">
      <c r="A60" s="41"/>
      <c r="B60" s="24"/>
      <c r="C60" s="23"/>
      <c r="D60" s="24"/>
      <c r="E60" s="24"/>
      <c r="F60" s="38"/>
      <c r="G60" s="24"/>
      <c r="H60" s="42"/>
    </row>
    <row r="61" spans="1:8" ht="14.25" customHeight="1" thickBot="1" x14ac:dyDescent="0.35">
      <c r="A61" s="30" t="s">
        <v>119</v>
      </c>
      <c r="C61" s="23"/>
      <c r="D61" s="24"/>
      <c r="E61" s="24"/>
      <c r="F61" s="202">
        <f>F58+F46+F35+F23</f>
        <v>0</v>
      </c>
      <c r="G61" s="24"/>
      <c r="H61" s="42"/>
    </row>
    <row r="62" spans="1:8" ht="14.25" customHeight="1" thickTop="1" x14ac:dyDescent="0.3">
      <c r="A62" s="41"/>
      <c r="B62" s="24"/>
      <c r="C62" s="23"/>
      <c r="D62" s="24"/>
      <c r="E62" s="24"/>
      <c r="F62" s="139"/>
      <c r="G62" s="24"/>
      <c r="H62" s="42"/>
    </row>
  </sheetData>
  <mergeCells count="1">
    <mergeCell ref="A2:C2"/>
  </mergeCells>
  <hyperlinks>
    <hyperlink ref="A2" location="'Index and Structure'!A1" display="The Macro Group" xr:uid="{00000000-0004-0000-1100-000000000000}"/>
  </hyperlinks>
  <pageMargins left="0.74803149606299213" right="0.39370078740157483" top="0.55118110236220474" bottom="0.62992125984251968" header="0.51181102362204722" footer="0.47244094488188981"/>
  <pageSetup paperSize="9" scale="83" orientation="portrait" r:id="rId1"/>
  <headerFooter alignWithMargins="0">
    <oddFooter>&amp;LPrinted:&amp;T on &amp;D</oddFooter>
  </headerFooter>
  <rowBreaks count="1" manualBreakCount="1">
    <brk id="62" max="7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36187"/>
  <dimension ref="A1:H47"/>
  <sheetViews>
    <sheetView showGridLines="0" zoomScaleNormal="100" zoomScaleSheetLayoutView="100" workbookViewId="0">
      <selection activeCell="C33" sqref="C33"/>
    </sheetView>
  </sheetViews>
  <sheetFormatPr defaultRowHeight="18.75" x14ac:dyDescent="0.3"/>
  <cols>
    <col min="1" max="1" width="13.140625" style="1" customWidth="1"/>
    <col min="2" max="2" width="11.42578125" style="1" customWidth="1"/>
    <col min="3" max="3" width="16" style="1" customWidth="1"/>
    <col min="4" max="4" width="7.28515625" style="1" customWidth="1"/>
    <col min="5" max="5" width="12.42578125" style="1" customWidth="1"/>
    <col min="6" max="6" width="16" style="1" customWidth="1"/>
    <col min="7" max="7" width="15.140625" style="1" customWidth="1"/>
    <col min="8" max="8" width="12.7109375" style="1" customWidth="1"/>
    <col min="9" max="10" width="10.42578125" style="2" customWidth="1"/>
    <col min="11" max="16384" width="9.140625" style="2"/>
  </cols>
  <sheetData>
    <row r="1" spans="1:8" ht="5.25" customHeight="1" thickBot="1" x14ac:dyDescent="0.35"/>
    <row r="2" spans="1:8" ht="19.899999999999999" customHeight="1" thickBot="1" x14ac:dyDescent="0.35">
      <c r="A2" s="845" t="s">
        <v>39</v>
      </c>
      <c r="B2" s="846"/>
      <c r="C2" s="847"/>
      <c r="D2" s="34"/>
      <c r="E2" s="34"/>
      <c r="F2" s="55"/>
      <c r="G2" s="55"/>
      <c r="H2" s="56"/>
    </row>
    <row r="3" spans="1:8" ht="27" customHeight="1" x14ac:dyDescent="0.3">
      <c r="A3" s="19"/>
    </row>
    <row r="4" spans="1:8" ht="19.5" customHeight="1" x14ac:dyDescent="0.3">
      <c r="A4" s="5"/>
      <c r="D4" s="58"/>
    </row>
    <row r="5" spans="1:8" ht="5.25" customHeight="1" x14ac:dyDescent="0.3">
      <c r="A5" s="59"/>
      <c r="B5" s="60"/>
      <c r="C5" s="61"/>
      <c r="D5" s="58"/>
      <c r="E5" s="59"/>
      <c r="F5" s="60"/>
      <c r="G5" s="60"/>
      <c r="H5" s="61"/>
    </row>
    <row r="6" spans="1:8" ht="14.25" customHeight="1" x14ac:dyDescent="0.3">
      <c r="A6" s="74" t="s">
        <v>34</v>
      </c>
      <c r="B6" s="58">
        <f>'Index and Structure'!D3</f>
        <v>0</v>
      </c>
      <c r="C6" s="68"/>
      <c r="D6" s="20"/>
      <c r="E6" s="80" t="s">
        <v>30</v>
      </c>
      <c r="F6" s="75">
        <f>'Index and Structure'!D7</f>
        <v>0</v>
      </c>
      <c r="G6" s="58"/>
      <c r="H6" s="66"/>
    </row>
    <row r="7" spans="1:8" ht="14.25" customHeight="1" x14ac:dyDescent="0.3">
      <c r="A7" s="74" t="s">
        <v>40</v>
      </c>
      <c r="B7" s="58" t="str">
        <f>'Index and Structure'!F29</f>
        <v>Interest Paid</v>
      </c>
      <c r="C7" s="68"/>
      <c r="D7" s="20"/>
      <c r="E7" s="81" t="s">
        <v>35</v>
      </c>
      <c r="F7" s="58">
        <f>'Index and Structure'!D8</f>
        <v>0</v>
      </c>
      <c r="G7" s="76" t="s">
        <v>36</v>
      </c>
      <c r="H7" s="62">
        <f ca="1">TODAY()</f>
        <v>44805</v>
      </c>
    </row>
    <row r="8" spans="1:8" ht="14.25" customHeight="1" x14ac:dyDescent="0.3">
      <c r="A8" s="77" t="s">
        <v>41</v>
      </c>
      <c r="B8" s="64">
        <f>'Index and Structure'!D6</f>
        <v>44377</v>
      </c>
      <c r="C8" s="69"/>
      <c r="D8" s="21"/>
      <c r="E8" s="82" t="s">
        <v>37</v>
      </c>
      <c r="F8" s="65">
        <f>'Index and Structure'!D9</f>
        <v>0</v>
      </c>
      <c r="G8" s="78" t="s">
        <v>36</v>
      </c>
      <c r="H8" s="79"/>
    </row>
    <row r="9" spans="1:8" ht="9.75" customHeight="1" x14ac:dyDescent="0.3">
      <c r="D9" s="58"/>
    </row>
    <row r="10" spans="1:8" ht="30" customHeight="1" x14ac:dyDescent="0.3">
      <c r="A10" s="85"/>
      <c r="B10" s="86"/>
      <c r="C10" s="86"/>
      <c r="D10" s="86"/>
      <c r="E10" s="86"/>
      <c r="F10" s="181">
        <f>'Index and Structure'!F6</f>
        <v>2021</v>
      </c>
      <c r="G10" s="181">
        <f>F10-1</f>
        <v>2020</v>
      </c>
      <c r="H10" s="87"/>
    </row>
    <row r="11" spans="1:8" s="22" customFormat="1" ht="13.5" customHeight="1" x14ac:dyDescent="0.2">
      <c r="A11" s="54"/>
      <c r="B11" s="25"/>
      <c r="C11" s="25"/>
      <c r="D11" s="25"/>
      <c r="E11" s="83"/>
      <c r="F11" s="84"/>
      <c r="G11" s="84"/>
      <c r="H11" s="89"/>
    </row>
    <row r="12" spans="1:8" s="22" customFormat="1" ht="13.5" customHeight="1" thickBot="1" x14ac:dyDescent="0.25">
      <c r="A12" s="23" t="s">
        <v>84</v>
      </c>
      <c r="B12" s="23" t="str">
        <f>B7</f>
        <v>Interest Paid</v>
      </c>
      <c r="C12" s="24"/>
      <c r="D12" s="24"/>
      <c r="E12" s="24"/>
      <c r="F12" s="261">
        <f>F31</f>
        <v>0</v>
      </c>
      <c r="G12" s="261">
        <f>G31</f>
        <v>0</v>
      </c>
      <c r="H12" s="89"/>
    </row>
    <row r="13" spans="1:8" s="22" customFormat="1" ht="13.5" customHeight="1" thickTop="1" x14ac:dyDescent="0.2">
      <c r="A13" s="41"/>
      <c r="B13" s="23"/>
      <c r="C13" s="24"/>
      <c r="D13" s="24"/>
      <c r="E13" s="24"/>
      <c r="F13" s="101"/>
      <c r="G13" s="101"/>
      <c r="H13" s="89"/>
    </row>
    <row r="14" spans="1:8" s="22" customFormat="1" ht="13.5" customHeight="1" x14ac:dyDescent="0.2">
      <c r="A14" s="41"/>
      <c r="B14" s="23"/>
      <c r="C14" s="26"/>
      <c r="D14" s="27"/>
      <c r="E14" s="24"/>
      <c r="F14" s="97"/>
      <c r="G14" s="97"/>
      <c r="H14" s="49"/>
    </row>
    <row r="15" spans="1:8" s="22" customFormat="1" ht="13.5" customHeight="1" x14ac:dyDescent="0.2">
      <c r="A15" s="41"/>
      <c r="B15" s="23"/>
      <c r="C15" s="23"/>
      <c r="D15" s="27"/>
      <c r="E15" s="57" t="s">
        <v>46</v>
      </c>
      <c r="F15" s="786"/>
      <c r="G15" s="97"/>
      <c r="H15" s="49"/>
    </row>
    <row r="16" spans="1:8" s="22" customFormat="1" ht="13.5" customHeight="1" x14ac:dyDescent="0.2">
      <c r="A16" s="41"/>
      <c r="B16" s="23"/>
      <c r="C16" s="23"/>
      <c r="D16" s="157"/>
      <c r="E16" s="123"/>
      <c r="F16" s="200"/>
      <c r="G16" s="200"/>
      <c r="H16" s="49"/>
    </row>
    <row r="17" spans="1:8" s="22" customFormat="1" ht="13.5" customHeight="1" x14ac:dyDescent="0.2">
      <c r="A17" s="41"/>
      <c r="B17" s="23"/>
      <c r="C17" s="23"/>
      <c r="D17" s="132"/>
      <c r="E17" s="94"/>
      <c r="F17" s="200"/>
      <c r="G17" s="200"/>
      <c r="H17" s="49"/>
    </row>
    <row r="18" spans="1:8" s="22" customFormat="1" ht="13.5" customHeight="1" x14ac:dyDescent="0.2">
      <c r="A18" s="41"/>
      <c r="B18" s="23"/>
      <c r="C18" s="23"/>
      <c r="D18" s="132"/>
      <c r="E18" s="94"/>
      <c r="F18" s="200"/>
      <c r="G18" s="254"/>
      <c r="H18" s="49"/>
    </row>
    <row r="19" spans="1:8" s="22" customFormat="1" ht="13.5" customHeight="1" x14ac:dyDescent="0.2">
      <c r="A19" s="41"/>
      <c r="B19" s="23"/>
      <c r="C19" s="23"/>
      <c r="D19" s="132"/>
      <c r="E19" s="94"/>
      <c r="F19" s="200"/>
      <c r="G19" s="254"/>
      <c r="H19" s="49"/>
    </row>
    <row r="20" spans="1:8" s="22" customFormat="1" ht="13.5" customHeight="1" x14ac:dyDescent="0.2">
      <c r="A20" s="41"/>
      <c r="B20" s="23"/>
      <c r="C20" s="23"/>
      <c r="D20" s="132"/>
      <c r="E20" s="94"/>
      <c r="F20" s="200"/>
      <c r="G20" s="200"/>
      <c r="H20" s="49"/>
    </row>
    <row r="21" spans="1:8" s="22" customFormat="1" ht="13.5" customHeight="1" x14ac:dyDescent="0.2">
      <c r="A21" s="41"/>
      <c r="B21" s="23"/>
      <c r="C21" s="23"/>
      <c r="D21" s="132"/>
      <c r="E21" s="57"/>
      <c r="F21" s="200"/>
      <c r="G21" s="200"/>
      <c r="H21" s="49"/>
    </row>
    <row r="22" spans="1:8" s="22" customFormat="1" ht="13.5" customHeight="1" x14ac:dyDescent="0.2">
      <c r="A22" s="41"/>
      <c r="B22" s="23"/>
      <c r="C22" s="23"/>
      <c r="D22" s="132"/>
      <c r="E22" s="57"/>
      <c r="F22" s="200"/>
      <c r="G22" s="200"/>
      <c r="H22" s="49"/>
    </row>
    <row r="23" spans="1:8" s="22" customFormat="1" ht="13.5" customHeight="1" x14ac:dyDescent="0.2">
      <c r="A23" s="41"/>
      <c r="B23" s="23"/>
      <c r="C23" s="23"/>
      <c r="D23" s="132"/>
      <c r="E23" s="57"/>
      <c r="F23" s="200"/>
      <c r="G23" s="200"/>
      <c r="H23" s="49"/>
    </row>
    <row r="24" spans="1:8" s="22" customFormat="1" ht="13.5" customHeight="1" x14ac:dyDescent="0.2">
      <c r="A24" s="785"/>
      <c r="B24" s="23"/>
      <c r="C24" s="23"/>
      <c r="D24" s="132"/>
      <c r="E24" s="57"/>
      <c r="F24" s="200"/>
      <c r="G24" s="200"/>
      <c r="H24" s="49"/>
    </row>
    <row r="25" spans="1:8" s="22" customFormat="1" ht="13.5" customHeight="1" x14ac:dyDescent="0.2">
      <c r="A25" s="785"/>
      <c r="B25" s="23"/>
      <c r="C25" s="23"/>
      <c r="D25" s="132"/>
      <c r="E25" s="57"/>
      <c r="F25" s="200"/>
      <c r="G25" s="200"/>
      <c r="H25" s="49"/>
    </row>
    <row r="26" spans="1:8" s="22" customFormat="1" ht="13.5" customHeight="1" x14ac:dyDescent="0.2">
      <c r="A26" s="785"/>
      <c r="B26" s="23"/>
      <c r="C26" s="26"/>
      <c r="D26" s="132"/>
      <c r="E26" s="57"/>
      <c r="F26" s="200"/>
      <c r="G26" s="200"/>
      <c r="H26" s="49"/>
    </row>
    <row r="27" spans="1:8" s="22" customFormat="1" ht="13.5" customHeight="1" x14ac:dyDescent="0.2">
      <c r="A27" s="785"/>
      <c r="B27" s="23"/>
      <c r="C27" s="26"/>
      <c r="D27" s="132"/>
      <c r="E27" s="57"/>
      <c r="F27" s="200"/>
      <c r="G27" s="200"/>
      <c r="H27" s="49"/>
    </row>
    <row r="28" spans="1:8" s="22" customFormat="1" ht="13.5" customHeight="1" x14ac:dyDescent="0.2">
      <c r="A28" s="785"/>
      <c r="B28" s="23"/>
      <c r="C28" s="26"/>
      <c r="D28" s="132"/>
      <c r="E28" s="57"/>
      <c r="F28" s="200"/>
      <c r="G28" s="200"/>
      <c r="H28" s="49"/>
    </row>
    <row r="29" spans="1:8" s="22" customFormat="1" ht="13.5" customHeight="1" x14ac:dyDescent="0.2">
      <c r="A29" s="785"/>
      <c r="B29" s="23"/>
      <c r="C29" s="26"/>
      <c r="D29" s="132"/>
      <c r="E29" s="57"/>
      <c r="F29" s="200"/>
      <c r="G29" s="200"/>
      <c r="H29" s="49"/>
    </row>
    <row r="30" spans="1:8" s="22" customFormat="1" ht="13.5" customHeight="1" x14ac:dyDescent="0.2">
      <c r="A30" s="785"/>
      <c r="B30" s="23"/>
      <c r="C30" s="26"/>
      <c r="D30" s="132"/>
      <c r="E30" s="57"/>
      <c r="F30" s="260"/>
      <c r="G30" s="260"/>
      <c r="H30" s="49"/>
    </row>
    <row r="31" spans="1:8" s="22" customFormat="1" ht="13.5" customHeight="1" thickBot="1" x14ac:dyDescent="0.25">
      <c r="A31" s="785"/>
      <c r="B31" s="26"/>
      <c r="C31" s="23"/>
      <c r="D31" s="132"/>
      <c r="E31" s="57"/>
      <c r="F31" s="268">
        <f>SUM(F16:F30)</f>
        <v>0</v>
      </c>
      <c r="G31" s="268">
        <f>SUM(G16:G30)</f>
        <v>0</v>
      </c>
      <c r="H31" s="98"/>
    </row>
    <row r="32" spans="1:8" s="22" customFormat="1" ht="19.5" thickTop="1" x14ac:dyDescent="0.2">
      <c r="A32" s="90"/>
      <c r="B32" s="23"/>
      <c r="C32" s="23"/>
      <c r="D32" s="28"/>
      <c r="E32" s="28"/>
      <c r="F32" s="170"/>
      <c r="G32" s="169"/>
      <c r="H32" s="49"/>
    </row>
    <row r="33" spans="1:8" s="22" customFormat="1" x14ac:dyDescent="0.2">
      <c r="A33" s="90"/>
      <c r="B33" s="23"/>
      <c r="C33" s="23"/>
      <c r="D33" s="28"/>
      <c r="E33" s="28"/>
      <c r="F33" s="99"/>
      <c r="G33" s="98"/>
      <c r="H33" s="49"/>
    </row>
    <row r="34" spans="1:8" s="22" customFormat="1" x14ac:dyDescent="0.2">
      <c r="A34" s="90"/>
      <c r="B34" s="23"/>
      <c r="C34" s="23"/>
      <c r="D34" s="28"/>
      <c r="E34" s="28"/>
      <c r="F34" s="99"/>
      <c r="G34" s="98"/>
      <c r="H34" s="49"/>
    </row>
    <row r="35" spans="1:8" s="22" customFormat="1" x14ac:dyDescent="0.2">
      <c r="A35" s="90"/>
      <c r="B35" s="23"/>
      <c r="C35" s="23"/>
      <c r="D35" s="28"/>
      <c r="E35" s="28"/>
      <c r="F35" s="99"/>
      <c r="G35" s="98"/>
      <c r="H35" s="49"/>
    </row>
    <row r="36" spans="1:8" s="22" customFormat="1" x14ac:dyDescent="0.2">
      <c r="A36" s="90"/>
      <c r="B36" s="23"/>
      <c r="C36" s="23"/>
      <c r="D36" s="28"/>
      <c r="E36" s="28"/>
      <c r="F36" s="99"/>
      <c r="G36" s="98"/>
      <c r="H36" s="49"/>
    </row>
    <row r="37" spans="1:8" s="22" customFormat="1" x14ac:dyDescent="0.2">
      <c r="A37" s="90"/>
      <c r="B37" s="23"/>
      <c r="C37" s="23"/>
      <c r="D37" s="28"/>
      <c r="E37" s="28"/>
      <c r="F37" s="99"/>
      <c r="G37" s="98"/>
      <c r="H37" s="49"/>
    </row>
    <row r="38" spans="1:8" s="22" customFormat="1" ht="13.5" customHeight="1" x14ac:dyDescent="0.2">
      <c r="A38" s="90"/>
      <c r="B38" s="23"/>
      <c r="C38" s="23"/>
      <c r="D38" s="28"/>
      <c r="E38" s="28"/>
      <c r="F38" s="99"/>
      <c r="G38" s="98"/>
      <c r="H38" s="49"/>
    </row>
    <row r="39" spans="1:8" s="22" customFormat="1" ht="13.5" customHeight="1" x14ac:dyDescent="0.2">
      <c r="A39" s="90"/>
      <c r="B39" s="23"/>
      <c r="C39" s="23"/>
      <c r="D39" s="28"/>
      <c r="E39" s="28"/>
      <c r="F39" s="99"/>
      <c r="G39" s="98"/>
      <c r="H39" s="49"/>
    </row>
    <row r="40" spans="1:8" s="22" customFormat="1" ht="13.5" customHeight="1" x14ac:dyDescent="0.2">
      <c r="A40" s="90"/>
      <c r="B40" s="23"/>
      <c r="C40" s="23"/>
      <c r="D40" s="28"/>
      <c r="E40" s="28"/>
      <c r="F40" s="99"/>
      <c r="G40" s="98"/>
      <c r="H40" s="49"/>
    </row>
    <row r="41" spans="1:8" s="22" customFormat="1" ht="13.5" customHeight="1" x14ac:dyDescent="0.2">
      <c r="A41" s="90"/>
      <c r="B41" s="23"/>
      <c r="C41" s="23"/>
      <c r="D41" s="28"/>
      <c r="E41" s="28"/>
      <c r="F41" s="99"/>
      <c r="G41" s="98"/>
      <c r="H41" s="49"/>
    </row>
    <row r="42" spans="1:8" s="22" customFormat="1" ht="12.75" customHeight="1" x14ac:dyDescent="0.2">
      <c r="A42" s="41"/>
      <c r="B42" s="29"/>
      <c r="C42" s="23"/>
      <c r="D42" s="24"/>
      <c r="E42" s="24"/>
      <c r="F42" s="99"/>
      <c r="G42" s="98"/>
      <c r="H42" s="49"/>
    </row>
    <row r="43" spans="1:8" s="22" customFormat="1" ht="12.75" customHeight="1" x14ac:dyDescent="0.2">
      <c r="A43" s="41"/>
      <c r="B43" s="29"/>
      <c r="C43" s="23"/>
      <c r="D43" s="24"/>
      <c r="E43" s="24"/>
      <c r="F43" s="99"/>
      <c r="G43" s="97"/>
      <c r="H43" s="49"/>
    </row>
    <row r="44" spans="1:8" s="22" customFormat="1" ht="13.5" customHeight="1" x14ac:dyDescent="0.2">
      <c r="A44" s="41"/>
      <c r="B44" s="23"/>
      <c r="C44" s="23"/>
      <c r="D44" s="24"/>
      <c r="E44" s="24"/>
      <c r="F44" s="99"/>
      <c r="G44" s="97"/>
      <c r="H44" s="49"/>
    </row>
    <row r="45" spans="1:8" s="22" customFormat="1" ht="13.5" customHeight="1" x14ac:dyDescent="0.2">
      <c r="A45" s="41"/>
      <c r="B45" s="24"/>
      <c r="C45" s="23"/>
      <c r="D45" s="24"/>
      <c r="E45" s="24"/>
      <c r="F45" s="28"/>
      <c r="G45" s="24"/>
      <c r="H45" s="49"/>
    </row>
    <row r="46" spans="1:8" s="22" customFormat="1" ht="13.5" customHeight="1" x14ac:dyDescent="0.2">
      <c r="A46" s="41"/>
      <c r="B46" s="24"/>
      <c r="C46" s="23"/>
      <c r="D46" s="24"/>
      <c r="E46" s="24"/>
      <c r="F46" s="28"/>
      <c r="G46" s="24"/>
      <c r="H46" s="49"/>
    </row>
    <row r="47" spans="1:8" s="22" customFormat="1" ht="13.5" customHeight="1" x14ac:dyDescent="0.2">
      <c r="A47" s="41"/>
      <c r="B47" s="24"/>
      <c r="C47" s="23"/>
      <c r="D47" s="24"/>
      <c r="E47" s="24"/>
      <c r="F47" s="28"/>
      <c r="G47" s="24"/>
      <c r="H47" s="42"/>
    </row>
  </sheetData>
  <mergeCells count="1">
    <mergeCell ref="A2:C2"/>
  </mergeCells>
  <hyperlinks>
    <hyperlink ref="A2" location="'Index and Structure'!A1" display="The Macro Group" xr:uid="{00000000-0004-0000-1200-000000000000}"/>
  </hyperlinks>
  <pageMargins left="0.74803149606299213" right="0.39370078740157483" top="0.55118110236220474" bottom="0.62992125984251968" header="0.51181102362204722" footer="0.47244094488188981"/>
  <pageSetup paperSize="9" scale="84" orientation="portrait" r:id="rId1"/>
  <headerFooter alignWithMargins="0">
    <oddFooter>&amp;LPrinted:&amp;T on 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6200">
    <pageSetUpPr fitToPage="1"/>
  </sheetPr>
  <dimension ref="A1:H55"/>
  <sheetViews>
    <sheetView showGridLines="0" tabSelected="1" view="pageBreakPreview" topLeftCell="A20" zoomScaleNormal="50" workbookViewId="0">
      <selection activeCell="I38" sqref="I38"/>
    </sheetView>
  </sheetViews>
  <sheetFormatPr defaultRowHeight="18.75" x14ac:dyDescent="0.3"/>
  <cols>
    <col min="1" max="1" width="11.5703125" style="1" customWidth="1"/>
    <col min="2" max="2" width="11.42578125" style="1" customWidth="1"/>
    <col min="3" max="3" width="35.5703125" style="1" customWidth="1"/>
    <col min="4" max="4" width="7.28515625" style="1" customWidth="1"/>
    <col min="5" max="5" width="16.85546875" style="1" bestFit="1" customWidth="1"/>
    <col min="6" max="6" width="14.85546875" style="1" customWidth="1"/>
    <col min="7" max="7" width="15.28515625" style="1" customWidth="1"/>
    <col min="8" max="8" width="11.7109375" style="1" customWidth="1"/>
    <col min="9" max="10" width="10.42578125" style="2" customWidth="1"/>
    <col min="11" max="16384" width="9.140625" style="2"/>
  </cols>
  <sheetData>
    <row r="1" spans="1:8" ht="5.25" customHeight="1" thickBot="1" x14ac:dyDescent="0.35"/>
    <row r="2" spans="1:8" ht="19.899999999999999" customHeight="1" thickBot="1" x14ac:dyDescent="0.35">
      <c r="A2" s="845" t="s">
        <v>39</v>
      </c>
      <c r="B2" s="846"/>
      <c r="C2" s="847"/>
      <c r="D2" s="34"/>
      <c r="E2" s="34"/>
      <c r="F2" s="55"/>
      <c r="G2" s="55"/>
      <c r="H2" s="56"/>
    </row>
    <row r="3" spans="1:8" ht="27" customHeight="1" x14ac:dyDescent="0.3">
      <c r="A3" s="19"/>
    </row>
    <row r="4" spans="1:8" ht="19.5" customHeight="1" x14ac:dyDescent="0.3">
      <c r="A4" s="5"/>
      <c r="D4" s="58"/>
    </row>
    <row r="5" spans="1:8" ht="5.25" customHeight="1" x14ac:dyDescent="0.3">
      <c r="A5" s="59"/>
      <c r="B5" s="60"/>
      <c r="C5" s="61"/>
      <c r="D5" s="58"/>
      <c r="E5" s="59"/>
      <c r="F5" s="60"/>
      <c r="G5" s="60"/>
      <c r="H5" s="61"/>
    </row>
    <row r="6" spans="1:8" ht="14.25" customHeight="1" x14ac:dyDescent="0.3">
      <c r="A6" s="74" t="s">
        <v>34</v>
      </c>
      <c r="B6" s="58">
        <f>'Index and Structure'!D3</f>
        <v>0</v>
      </c>
      <c r="C6" s="68"/>
      <c r="D6" s="20"/>
      <c r="E6" s="162" t="s">
        <v>30</v>
      </c>
      <c r="F6" s="75">
        <f>'Index and Structure'!D7</f>
        <v>0</v>
      </c>
      <c r="G6" s="58"/>
      <c r="H6" s="66"/>
    </row>
    <row r="7" spans="1:8" ht="14.25" customHeight="1" x14ac:dyDescent="0.3">
      <c r="A7" s="74" t="s">
        <v>40</v>
      </c>
      <c r="B7" s="58" t="str">
        <f>'Index and Structure'!A20</f>
        <v>Tax Reconciliation - Super Fund</v>
      </c>
      <c r="C7" s="68"/>
      <c r="D7" s="20"/>
      <c r="E7" s="163" t="s">
        <v>35</v>
      </c>
      <c r="F7" s="58">
        <f>'Index and Structure'!D8</f>
        <v>0</v>
      </c>
      <c r="G7" s="76" t="s">
        <v>36</v>
      </c>
      <c r="H7" s="62">
        <f ca="1">TODAY()</f>
        <v>44805</v>
      </c>
    </row>
    <row r="8" spans="1:8" ht="14.25" customHeight="1" x14ac:dyDescent="0.3">
      <c r="A8" s="77" t="s">
        <v>41</v>
      </c>
      <c r="B8" s="64">
        <f>'Index and Structure'!D6</f>
        <v>44377</v>
      </c>
      <c r="C8" s="69"/>
      <c r="D8" s="21"/>
      <c r="E8" s="164" t="s">
        <v>37</v>
      </c>
      <c r="F8" s="65">
        <f>'Index and Structure'!D9</f>
        <v>0</v>
      </c>
      <c r="G8" s="78" t="s">
        <v>36</v>
      </c>
      <c r="H8" s="79"/>
    </row>
    <row r="9" spans="1:8" ht="9.75" customHeight="1" x14ac:dyDescent="0.3">
      <c r="D9" s="58"/>
    </row>
    <row r="10" spans="1:8" ht="30" customHeight="1" x14ac:dyDescent="0.3">
      <c r="A10" s="85"/>
      <c r="B10" s="86"/>
      <c r="C10" s="86"/>
      <c r="D10" s="86"/>
      <c r="E10" s="86"/>
      <c r="F10" s="86"/>
      <c r="G10" s="86"/>
      <c r="H10" s="87"/>
    </row>
    <row r="11" spans="1:8" s="22" customFormat="1" ht="13.5" customHeight="1" x14ac:dyDescent="0.2">
      <c r="A11" s="111"/>
      <c r="B11" s="112"/>
      <c r="C11" s="112"/>
      <c r="D11" s="112"/>
      <c r="E11" s="113"/>
      <c r="F11" s="112"/>
      <c r="G11" s="114"/>
      <c r="H11" s="51"/>
    </row>
    <row r="12" spans="1:8" s="22" customFormat="1" ht="13.5" customHeight="1" x14ac:dyDescent="0.2">
      <c r="A12" s="91" t="str">
        <f>B7</f>
        <v>Tax Reconciliation - Super Fund</v>
      </c>
      <c r="B12" s="36"/>
      <c r="C12" s="24"/>
      <c r="D12" s="24"/>
      <c r="E12" s="24"/>
      <c r="F12" s="24"/>
      <c r="G12" s="97"/>
      <c r="H12" s="89"/>
    </row>
    <row r="13" spans="1:8" s="22" customFormat="1" ht="13.5" customHeight="1" x14ac:dyDescent="0.2">
      <c r="A13" s="41"/>
      <c r="B13" s="23"/>
      <c r="C13" s="24"/>
      <c r="D13" s="24"/>
      <c r="E13" s="24"/>
      <c r="F13" s="101"/>
      <c r="G13" s="97"/>
      <c r="H13" s="89"/>
    </row>
    <row r="14" spans="1:8" s="22" customFormat="1" ht="13.5" customHeight="1" x14ac:dyDescent="0.2">
      <c r="A14" s="41"/>
      <c r="B14" s="23"/>
      <c r="C14" s="24"/>
      <c r="D14" s="27"/>
      <c r="E14" s="24"/>
      <c r="F14" s="101"/>
      <c r="G14" s="97"/>
      <c r="H14" s="140"/>
    </row>
    <row r="15" spans="1:8" s="22" customFormat="1" ht="13.5" customHeight="1" x14ac:dyDescent="0.2">
      <c r="A15" s="131" t="s">
        <v>82</v>
      </c>
      <c r="B15" s="129"/>
      <c r="C15" s="128"/>
      <c r="D15" s="153"/>
      <c r="E15" s="166" t="s">
        <v>46</v>
      </c>
      <c r="F15" s="101"/>
      <c r="G15" s="178"/>
      <c r="H15" s="177" t="s">
        <v>103</v>
      </c>
    </row>
    <row r="16" spans="1:8" s="22" customFormat="1" ht="13.5" customHeight="1" x14ac:dyDescent="0.2">
      <c r="A16" s="127"/>
      <c r="B16" s="129"/>
      <c r="C16" s="128"/>
      <c r="D16" s="153"/>
      <c r="E16" s="128"/>
      <c r="F16" s="156"/>
      <c r="G16" s="150"/>
      <c r="H16" s="154"/>
    </row>
    <row r="17" spans="1:8" s="22" customFormat="1" ht="13.5" customHeight="1" x14ac:dyDescent="0.2">
      <c r="A17" s="159"/>
      <c r="B17" s="160"/>
      <c r="C17" s="161"/>
      <c r="D17" s="153"/>
      <c r="E17" s="138"/>
      <c r="F17" s="156"/>
      <c r="G17" s="150"/>
      <c r="H17" s="154"/>
    </row>
    <row r="18" spans="1:8" s="22" customFormat="1" ht="13.5" customHeight="1" x14ac:dyDescent="0.2">
      <c r="A18" s="127"/>
      <c r="B18" s="129"/>
      <c r="C18" s="128" t="s">
        <v>411</v>
      </c>
      <c r="D18" s="153"/>
      <c r="E18" s="138" t="s">
        <v>418</v>
      </c>
      <c r="F18" s="179">
        <v>1206.49</v>
      </c>
      <c r="G18" s="150"/>
      <c r="H18" s="154"/>
    </row>
    <row r="19" spans="1:8" s="22" customFormat="1" ht="13.5" customHeight="1" x14ac:dyDescent="0.2">
      <c r="A19" s="127"/>
      <c r="B19" s="129"/>
      <c r="C19" s="128"/>
      <c r="D19" s="153"/>
      <c r="E19" s="138" t="s">
        <v>420</v>
      </c>
      <c r="F19" s="179"/>
      <c r="G19" s="150"/>
      <c r="H19" s="154"/>
    </row>
    <row r="20" spans="1:8" s="22" customFormat="1" ht="13.5" customHeight="1" x14ac:dyDescent="0.2">
      <c r="A20" s="127"/>
      <c r="B20" s="129"/>
      <c r="C20" s="128"/>
      <c r="D20" s="153"/>
      <c r="E20" s="138" t="s">
        <v>421</v>
      </c>
      <c r="F20" s="179"/>
      <c r="G20" s="150"/>
      <c r="H20" s="154"/>
    </row>
    <row r="21" spans="1:8" s="22" customFormat="1" ht="13.5" customHeight="1" x14ac:dyDescent="0.2">
      <c r="A21" s="127"/>
      <c r="B21" s="129"/>
      <c r="C21" s="128"/>
      <c r="D21" s="153"/>
      <c r="E21" s="138"/>
      <c r="F21" s="179"/>
      <c r="G21" s="150"/>
      <c r="H21" s="154"/>
    </row>
    <row r="22" spans="1:8" s="22" customFormat="1" ht="13.5" customHeight="1" x14ac:dyDescent="0.2">
      <c r="A22" s="127"/>
      <c r="B22" s="129"/>
      <c r="C22" s="128"/>
      <c r="D22" s="153"/>
      <c r="E22" s="138"/>
      <c r="F22" s="179"/>
      <c r="G22" s="150"/>
      <c r="H22" s="154"/>
    </row>
    <row r="23" spans="1:8" s="22" customFormat="1" ht="13.5" customHeight="1" x14ac:dyDescent="0.2">
      <c r="A23" s="127"/>
      <c r="B23" s="129"/>
      <c r="C23" s="128"/>
      <c r="D23" s="153"/>
      <c r="E23" s="138"/>
      <c r="F23" s="156"/>
      <c r="G23" s="255">
        <f>SUM(F18:F22)</f>
        <v>1206.49</v>
      </c>
      <c r="H23" s="154"/>
    </row>
    <row r="24" spans="1:8" s="22" customFormat="1" ht="13.5" customHeight="1" x14ac:dyDescent="0.2">
      <c r="A24" s="127"/>
      <c r="B24" s="160"/>
      <c r="C24" s="128"/>
      <c r="D24" s="153"/>
      <c r="E24" s="138"/>
      <c r="F24" s="156"/>
      <c r="G24" s="156"/>
      <c r="H24" s="154"/>
    </row>
    <row r="25" spans="1:8" s="22" customFormat="1" ht="13.5" customHeight="1" x14ac:dyDescent="0.2">
      <c r="A25" s="127"/>
      <c r="B25" s="129" t="s">
        <v>81</v>
      </c>
      <c r="C25" s="128" t="s">
        <v>417</v>
      </c>
      <c r="D25" s="153"/>
      <c r="E25" s="138" t="s">
        <v>419</v>
      </c>
      <c r="F25" s="179">
        <v>-373.33</v>
      </c>
      <c r="G25" s="150"/>
      <c r="H25" s="154"/>
    </row>
    <row r="26" spans="1:8" s="22" customFormat="1" ht="13.5" customHeight="1" x14ac:dyDescent="0.2">
      <c r="A26" s="127"/>
      <c r="B26" s="129"/>
      <c r="C26" s="128"/>
      <c r="D26" s="153"/>
      <c r="E26" s="138"/>
      <c r="F26" s="179"/>
      <c r="G26" s="150"/>
      <c r="H26" s="154"/>
    </row>
    <row r="27" spans="1:8" s="22" customFormat="1" ht="13.5" customHeight="1" x14ac:dyDescent="0.2">
      <c r="A27" s="127"/>
      <c r="B27" s="129"/>
      <c r="C27" s="128"/>
      <c r="D27" s="153"/>
      <c r="E27" s="138"/>
      <c r="F27" s="179"/>
      <c r="G27" s="150"/>
      <c r="H27" s="154"/>
    </row>
    <row r="28" spans="1:8" s="22" customFormat="1" ht="13.5" customHeight="1" x14ac:dyDescent="0.2">
      <c r="A28" s="127"/>
      <c r="B28" s="129"/>
      <c r="C28" s="128"/>
      <c r="D28" s="153"/>
      <c r="E28" s="138"/>
      <c r="F28" s="179"/>
      <c r="G28" s="150"/>
      <c r="H28" s="154"/>
    </row>
    <row r="29" spans="1:8" s="22" customFormat="1" ht="13.5" customHeight="1" x14ac:dyDescent="0.2">
      <c r="A29" s="127"/>
      <c r="B29" s="129"/>
      <c r="C29" s="128"/>
      <c r="D29" s="153"/>
      <c r="E29" s="138"/>
      <c r="F29" s="179"/>
      <c r="G29" s="150"/>
      <c r="H29" s="154"/>
    </row>
    <row r="30" spans="1:8" s="22" customFormat="1" ht="13.5" customHeight="1" x14ac:dyDescent="0.2">
      <c r="A30" s="127"/>
      <c r="B30" s="129"/>
      <c r="C30" s="128"/>
      <c r="D30" s="153"/>
      <c r="E30" s="138"/>
      <c r="F30" s="179"/>
      <c r="G30" s="165"/>
      <c r="H30" s="154"/>
    </row>
    <row r="31" spans="1:8" s="22" customFormat="1" ht="13.5" customHeight="1" x14ac:dyDescent="0.2">
      <c r="A31" s="127"/>
      <c r="B31" s="129"/>
      <c r="C31" s="128"/>
      <c r="D31" s="153"/>
      <c r="E31" s="138"/>
      <c r="F31" s="156"/>
      <c r="G31" s="255">
        <f>SUM(F25:F30)</f>
        <v>-373.33</v>
      </c>
      <c r="H31" s="154"/>
    </row>
    <row r="32" spans="1:8" s="22" customFormat="1" ht="13.5" customHeight="1" x14ac:dyDescent="0.2">
      <c r="A32" s="159"/>
      <c r="B32" s="160"/>
      <c r="C32" s="128"/>
      <c r="D32" s="153"/>
      <c r="E32" s="138"/>
      <c r="F32" s="156"/>
      <c r="G32" s="156"/>
      <c r="H32" s="154"/>
    </row>
    <row r="33" spans="1:8" s="22" customFormat="1" ht="13.5" customHeight="1" x14ac:dyDescent="0.2">
      <c r="A33" s="127"/>
      <c r="B33" s="129" t="s">
        <v>81</v>
      </c>
      <c r="C33" s="128" t="s">
        <v>412</v>
      </c>
      <c r="D33" s="153"/>
      <c r="E33" s="138" t="s">
        <v>419</v>
      </c>
      <c r="F33" s="179">
        <v>-574.16</v>
      </c>
      <c r="G33" s="150"/>
      <c r="H33" s="154"/>
    </row>
    <row r="34" spans="1:8" s="22" customFormat="1" ht="13.5" customHeight="1" x14ac:dyDescent="0.2">
      <c r="A34" s="127"/>
      <c r="B34" s="129"/>
      <c r="C34" s="840" t="s">
        <v>415</v>
      </c>
      <c r="D34" s="153"/>
      <c r="E34" s="138"/>
      <c r="F34" s="179"/>
      <c r="G34" s="150"/>
      <c r="H34" s="154"/>
    </row>
    <row r="35" spans="1:8" s="22" customFormat="1" ht="13.5" customHeight="1" x14ac:dyDescent="0.2">
      <c r="A35" s="127"/>
      <c r="B35" s="129"/>
      <c r="C35" s="128"/>
      <c r="D35" s="153"/>
      <c r="E35" s="138"/>
      <c r="F35" s="179"/>
      <c r="G35" s="150"/>
      <c r="H35" s="154"/>
    </row>
    <row r="36" spans="1:8" s="22" customFormat="1" ht="13.5" customHeight="1" x14ac:dyDescent="0.2">
      <c r="A36" s="127"/>
      <c r="B36" s="129"/>
      <c r="C36" s="128"/>
      <c r="D36" s="153"/>
      <c r="E36" s="138"/>
      <c r="F36" s="179"/>
      <c r="G36" s="150"/>
      <c r="H36" s="154"/>
    </row>
    <row r="37" spans="1:8" s="22" customFormat="1" ht="13.5" customHeight="1" x14ac:dyDescent="0.2">
      <c r="A37" s="127"/>
      <c r="B37" s="129"/>
      <c r="C37" s="128"/>
      <c r="D37" s="153"/>
      <c r="E37" s="138"/>
      <c r="F37" s="179"/>
      <c r="G37" s="150"/>
      <c r="H37" s="154"/>
    </row>
    <row r="38" spans="1:8" s="22" customFormat="1" ht="13.5" customHeight="1" x14ac:dyDescent="0.2">
      <c r="A38" s="127"/>
      <c r="B38" s="129"/>
      <c r="C38" s="128"/>
      <c r="D38" s="153"/>
      <c r="E38" s="138"/>
      <c r="F38" s="179"/>
      <c r="G38" s="165"/>
      <c r="H38" s="154"/>
    </row>
    <row r="39" spans="1:8" s="22" customFormat="1" ht="13.5" customHeight="1" x14ac:dyDescent="0.2">
      <c r="A39" s="127"/>
      <c r="B39" s="129"/>
      <c r="C39" s="128"/>
      <c r="D39" s="153"/>
      <c r="E39" s="138"/>
      <c r="F39" s="156"/>
      <c r="G39" s="255">
        <f>SUM(F33:F38)</f>
        <v>-574.16</v>
      </c>
      <c r="H39" s="154"/>
    </row>
    <row r="40" spans="1:8" s="22" customFormat="1" ht="13.5" customHeight="1" x14ac:dyDescent="0.2">
      <c r="A40" s="127"/>
      <c r="B40" s="160"/>
      <c r="C40" s="146"/>
      <c r="D40" s="153"/>
      <c r="E40" s="138"/>
      <c r="F40" s="150"/>
      <c r="G40" s="156"/>
      <c r="H40" s="136"/>
    </row>
    <row r="41" spans="1:8" s="22" customFormat="1" ht="13.5" customHeight="1" x14ac:dyDescent="0.2">
      <c r="A41" s="127"/>
      <c r="B41" s="129"/>
      <c r="C41" s="129"/>
      <c r="D41" s="153"/>
      <c r="E41" s="257"/>
      <c r="F41" s="178"/>
      <c r="G41" s="150"/>
      <c r="H41" s="136"/>
    </row>
    <row r="42" spans="1:8" s="22" customFormat="1" ht="13.5" customHeight="1" x14ac:dyDescent="0.2">
      <c r="A42" s="127"/>
      <c r="B42" s="146"/>
      <c r="C42" s="128"/>
      <c r="D42" s="153"/>
      <c r="E42" s="258"/>
      <c r="F42" s="178"/>
      <c r="G42" s="150"/>
      <c r="H42" s="136"/>
    </row>
    <row r="43" spans="1:8" s="22" customFormat="1" ht="13.5" customHeight="1" x14ac:dyDescent="0.2">
      <c r="A43" s="127"/>
      <c r="B43" s="129"/>
      <c r="C43" s="129"/>
      <c r="D43" s="135"/>
      <c r="E43" s="138"/>
      <c r="F43" s="178"/>
      <c r="G43" s="150"/>
      <c r="H43" s="136"/>
    </row>
    <row r="44" spans="1:8" s="22" customFormat="1" ht="13.5" customHeight="1" x14ac:dyDescent="0.2">
      <c r="A44" s="127"/>
      <c r="B44" s="146"/>
      <c r="C44" s="146"/>
      <c r="D44" s="135"/>
      <c r="E44" s="138"/>
      <c r="F44" s="178"/>
      <c r="G44" s="148"/>
      <c r="H44" s="136"/>
    </row>
    <row r="45" spans="1:8" s="22" customFormat="1" ht="13.5" customHeight="1" x14ac:dyDescent="0.2">
      <c r="A45" s="127"/>
      <c r="B45" s="129"/>
      <c r="C45" s="146"/>
      <c r="D45" s="135"/>
      <c r="E45" s="138"/>
      <c r="F45" s="178"/>
      <c r="G45" s="148"/>
      <c r="H45" s="136"/>
    </row>
    <row r="46" spans="1:8" s="22" customFormat="1" ht="13.5" customHeight="1" x14ac:dyDescent="0.2">
      <c r="A46" s="149"/>
      <c r="B46" s="129"/>
      <c r="C46" s="146"/>
      <c r="D46" s="135"/>
      <c r="E46" s="138"/>
      <c r="F46" s="178"/>
      <c r="G46" s="165"/>
      <c r="H46" s="136"/>
    </row>
    <row r="47" spans="1:8" s="22" customFormat="1" ht="13.5" customHeight="1" x14ac:dyDescent="0.2">
      <c r="A47" s="149"/>
      <c r="B47" s="129"/>
      <c r="C47" s="146"/>
      <c r="D47" s="135"/>
      <c r="E47" s="257"/>
      <c r="F47" s="150"/>
      <c r="G47" s="255">
        <f>-SUM(F41:F46)</f>
        <v>0</v>
      </c>
      <c r="H47" s="136"/>
    </row>
    <row r="48" spans="1:8" s="22" customFormat="1" ht="13.5" customHeight="1" x14ac:dyDescent="0.2">
      <c r="B48" s="133" t="s">
        <v>83</v>
      </c>
      <c r="C48" s="146"/>
      <c r="D48" s="135"/>
      <c r="E48" s="257"/>
      <c r="F48" s="150"/>
      <c r="G48" s="256">
        <f>SUM(G15:G47)</f>
        <v>259.00000000000011</v>
      </c>
      <c r="H48" s="136"/>
    </row>
    <row r="49" spans="1:8" s="22" customFormat="1" ht="13.5" customHeight="1" x14ac:dyDescent="0.2">
      <c r="A49" s="149"/>
      <c r="B49" s="129"/>
      <c r="C49" s="146"/>
      <c r="D49" s="135"/>
      <c r="E49" s="257"/>
      <c r="F49" s="150"/>
      <c r="G49" s="150"/>
      <c r="H49" s="136"/>
    </row>
    <row r="50" spans="1:8" s="22" customFormat="1" x14ac:dyDescent="0.2">
      <c r="B50" s="129" t="s">
        <v>414</v>
      </c>
      <c r="C50" s="129"/>
      <c r="D50" s="135"/>
      <c r="E50" s="135"/>
      <c r="F50" s="158"/>
      <c r="G50" s="148">
        <v>-259</v>
      </c>
      <c r="H50" s="136"/>
    </row>
    <row r="51" spans="1:8" s="22" customFormat="1" x14ac:dyDescent="0.2">
      <c r="A51" s="167"/>
      <c r="B51" s="129"/>
      <c r="C51" s="129"/>
      <c r="D51" s="135"/>
      <c r="E51" s="135"/>
      <c r="F51" s="158"/>
      <c r="G51" s="148"/>
      <c r="H51" s="136"/>
    </row>
    <row r="52" spans="1:8" s="22" customFormat="1" ht="13.5" customHeight="1" x14ac:dyDescent="0.2">
      <c r="A52" s="149"/>
      <c r="B52" s="129"/>
      <c r="C52" s="129"/>
      <c r="D52" s="135"/>
      <c r="E52" s="135"/>
      <c r="F52" s="839" t="s">
        <v>413</v>
      </c>
      <c r="G52" s="838">
        <f>SUM(G48:G51)</f>
        <v>0</v>
      </c>
      <c r="H52" s="136"/>
    </row>
    <row r="53" spans="1:8" s="22" customFormat="1" ht="13.5" customHeight="1" x14ac:dyDescent="0.2">
      <c r="A53" s="149"/>
      <c r="B53" s="129"/>
      <c r="C53" s="129"/>
      <c r="D53" s="135"/>
      <c r="E53" s="135"/>
      <c r="F53" s="155"/>
      <c r="G53" s="147"/>
      <c r="H53" s="136"/>
    </row>
    <row r="54" spans="1:8" s="22" customFormat="1" ht="13.5" customHeight="1" x14ac:dyDescent="0.2">
      <c r="A54" s="149"/>
      <c r="B54" s="129"/>
      <c r="C54" s="129"/>
      <c r="D54" s="135"/>
      <c r="E54" s="135"/>
      <c r="F54" s="155"/>
      <c r="G54" s="147"/>
      <c r="H54" s="136"/>
    </row>
    <row r="55" spans="1:8" x14ac:dyDescent="0.3">
      <c r="A55" s="63"/>
      <c r="B55" s="65"/>
      <c r="C55" s="65"/>
      <c r="D55" s="65"/>
      <c r="E55" s="65"/>
      <c r="F55" s="65"/>
      <c r="G55" s="65"/>
      <c r="H55" s="67"/>
    </row>
  </sheetData>
  <mergeCells count="1">
    <mergeCell ref="A2:C2"/>
  </mergeCells>
  <hyperlinks>
    <hyperlink ref="A2" location="'Index and Structure'!A1" display="The Macro Group" xr:uid="{00000000-0004-0000-0100-000000000000}"/>
  </hyperlinks>
  <pageMargins left="0.74803149606299213" right="0.39370078740157483" top="0.55118110236220474" bottom="0.62992125984251968" header="0.51181102362204722" footer="0.47244094488188981"/>
  <pageSetup paperSize="9" scale="74" orientation="portrait" r:id="rId1"/>
  <headerFooter alignWithMargins="0">
    <oddFooter>&amp;LPrinted:&amp;T on &amp;D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36194"/>
  <dimension ref="A1:H47"/>
  <sheetViews>
    <sheetView showGridLines="0" view="pageBreakPreview" zoomScaleNormal="50" workbookViewId="0">
      <selection activeCell="B12" sqref="B12"/>
    </sheetView>
  </sheetViews>
  <sheetFormatPr defaultRowHeight="18.75" x14ac:dyDescent="0.3"/>
  <cols>
    <col min="1" max="1" width="13.140625" style="1" customWidth="1"/>
    <col min="2" max="2" width="11.42578125" style="1" customWidth="1"/>
    <col min="3" max="3" width="14.5703125" style="1" customWidth="1"/>
    <col min="4" max="4" width="7.28515625" style="1" customWidth="1"/>
    <col min="5" max="5" width="12.42578125" style="1" customWidth="1"/>
    <col min="6" max="6" width="16" style="1" customWidth="1"/>
    <col min="7" max="7" width="15.140625" style="1" customWidth="1"/>
    <col min="8" max="8" width="8.7109375" style="1" customWidth="1"/>
    <col min="9" max="10" width="10.42578125" style="2" customWidth="1"/>
    <col min="11" max="16384" width="9.140625" style="2"/>
  </cols>
  <sheetData>
    <row r="1" spans="1:8" ht="5.25" customHeight="1" thickBot="1" x14ac:dyDescent="0.35"/>
    <row r="2" spans="1:8" ht="19.899999999999999" customHeight="1" thickBot="1" x14ac:dyDescent="0.35">
      <c r="A2" s="845" t="s">
        <v>39</v>
      </c>
      <c r="B2" s="846"/>
      <c r="C2" s="847"/>
      <c r="D2" s="34"/>
      <c r="E2" s="34"/>
      <c r="F2" s="55"/>
      <c r="G2" s="55"/>
      <c r="H2" s="56"/>
    </row>
    <row r="3" spans="1:8" ht="27" customHeight="1" x14ac:dyDescent="0.3">
      <c r="A3" s="19"/>
    </row>
    <row r="4" spans="1:8" ht="19.5" customHeight="1" x14ac:dyDescent="0.3">
      <c r="A4" s="5"/>
      <c r="D4" s="58"/>
    </row>
    <row r="5" spans="1:8" ht="5.25" customHeight="1" x14ac:dyDescent="0.3">
      <c r="A5" s="59"/>
      <c r="B5" s="60"/>
      <c r="C5" s="61"/>
      <c r="D5" s="58"/>
      <c r="E5" s="59"/>
      <c r="F5" s="60"/>
      <c r="G5" s="60"/>
      <c r="H5" s="61"/>
    </row>
    <row r="6" spans="1:8" ht="14.25" customHeight="1" x14ac:dyDescent="0.3">
      <c r="A6" s="74" t="s">
        <v>34</v>
      </c>
      <c r="B6" s="58">
        <f>'Index and Structure'!D3</f>
        <v>0</v>
      </c>
      <c r="C6" s="68"/>
      <c r="D6" s="20"/>
      <c r="E6" s="80" t="s">
        <v>30</v>
      </c>
      <c r="F6" s="75">
        <f>'Index and Structure'!D7</f>
        <v>0</v>
      </c>
      <c r="G6" s="58"/>
      <c r="H6" s="66"/>
    </row>
    <row r="7" spans="1:8" ht="14.25" customHeight="1" x14ac:dyDescent="0.3">
      <c r="A7" s="74" t="s">
        <v>40</v>
      </c>
      <c r="B7" s="58"/>
      <c r="C7" s="68"/>
      <c r="D7" s="20"/>
      <c r="E7" s="81" t="s">
        <v>35</v>
      </c>
      <c r="F7" s="58">
        <f>'Index and Structure'!D8</f>
        <v>0</v>
      </c>
      <c r="G7" s="76" t="s">
        <v>36</v>
      </c>
      <c r="H7" s="62">
        <f ca="1">TODAY()</f>
        <v>44805</v>
      </c>
    </row>
    <row r="8" spans="1:8" ht="14.25" customHeight="1" x14ac:dyDescent="0.3">
      <c r="A8" s="77" t="s">
        <v>41</v>
      </c>
      <c r="B8" s="64">
        <f>'Index and Structure'!D6</f>
        <v>44377</v>
      </c>
      <c r="C8" s="69"/>
      <c r="D8" s="21"/>
      <c r="E8" s="82" t="s">
        <v>37</v>
      </c>
      <c r="F8" s="65">
        <f>'Index and Structure'!D9</f>
        <v>0</v>
      </c>
      <c r="G8" s="78" t="s">
        <v>36</v>
      </c>
      <c r="H8" s="79"/>
    </row>
    <row r="9" spans="1:8" ht="9.75" customHeight="1" x14ac:dyDescent="0.3">
      <c r="D9" s="58"/>
    </row>
    <row r="10" spans="1:8" ht="30" customHeight="1" x14ac:dyDescent="0.3">
      <c r="A10" s="85"/>
      <c r="B10" s="86"/>
      <c r="C10" s="86"/>
      <c r="D10" s="86"/>
      <c r="E10" s="86"/>
      <c r="F10" s="181">
        <f>'Index and Structure'!F6</f>
        <v>2021</v>
      </c>
      <c r="G10" s="181">
        <f>F10-1</f>
        <v>2020</v>
      </c>
      <c r="H10" s="87"/>
    </row>
    <row r="11" spans="1:8" s="22" customFormat="1" ht="13.5" customHeight="1" x14ac:dyDescent="0.2">
      <c r="A11" s="54"/>
      <c r="B11" s="25"/>
      <c r="C11" s="25"/>
      <c r="D11" s="25"/>
      <c r="E11" s="83"/>
      <c r="F11" s="84"/>
      <c r="G11" s="84"/>
      <c r="H11" s="89"/>
    </row>
    <row r="12" spans="1:8" s="22" customFormat="1" ht="13.5" customHeight="1" thickBot="1" x14ac:dyDescent="0.25">
      <c r="A12" s="23" t="s">
        <v>84</v>
      </c>
      <c r="B12" s="23">
        <f>B7</f>
        <v>0</v>
      </c>
      <c r="C12" s="24"/>
      <c r="D12" s="24"/>
      <c r="E12" s="24"/>
      <c r="F12" s="261">
        <f>F31</f>
        <v>0</v>
      </c>
      <c r="G12" s="261">
        <f>G31</f>
        <v>0</v>
      </c>
      <c r="H12" s="89"/>
    </row>
    <row r="13" spans="1:8" s="22" customFormat="1" ht="13.5" customHeight="1" thickTop="1" x14ac:dyDescent="0.2">
      <c r="A13" s="41"/>
      <c r="B13" s="23"/>
      <c r="C13" s="24"/>
      <c r="D13" s="24"/>
      <c r="E13" s="24"/>
      <c r="F13" s="101"/>
      <c r="G13" s="101"/>
      <c r="H13" s="89"/>
    </row>
    <row r="14" spans="1:8" s="22" customFormat="1" ht="13.5" customHeight="1" x14ac:dyDescent="0.2">
      <c r="A14" s="41"/>
      <c r="B14" s="23"/>
      <c r="C14" s="26"/>
      <c r="D14" s="27"/>
      <c r="E14" s="24"/>
      <c r="F14" s="97"/>
      <c r="G14" s="97"/>
      <c r="H14" s="49"/>
    </row>
    <row r="15" spans="1:8" s="22" customFormat="1" ht="13.5" customHeight="1" x14ac:dyDescent="0.2">
      <c r="A15" s="41"/>
      <c r="C15" s="23"/>
      <c r="D15" s="27"/>
      <c r="E15" s="57" t="s">
        <v>46</v>
      </c>
      <c r="F15" s="97"/>
      <c r="G15" s="97"/>
      <c r="H15" s="49"/>
    </row>
    <row r="16" spans="1:8" s="22" customFormat="1" ht="13.5" customHeight="1" x14ac:dyDescent="0.2">
      <c r="A16" s="91"/>
      <c r="B16" s="26"/>
      <c r="C16" s="23"/>
      <c r="D16" s="157"/>
      <c r="E16" s="123"/>
      <c r="F16" s="200"/>
      <c r="G16" s="200"/>
      <c r="H16" s="49"/>
    </row>
    <row r="17" spans="1:8" s="22" customFormat="1" ht="13.5" customHeight="1" x14ac:dyDescent="0.2">
      <c r="A17" s="91"/>
      <c r="B17" s="23"/>
      <c r="C17" s="23"/>
      <c r="D17" s="132"/>
      <c r="E17" s="94"/>
      <c r="F17" s="200"/>
      <c r="G17" s="200"/>
      <c r="H17" s="49"/>
    </row>
    <row r="18" spans="1:8" s="22" customFormat="1" ht="13.5" customHeight="1" x14ac:dyDescent="0.2">
      <c r="A18" s="91"/>
      <c r="B18" s="26"/>
      <c r="C18" s="26"/>
      <c r="D18" s="132"/>
      <c r="E18" s="94"/>
      <c r="F18" s="200"/>
      <c r="G18" s="254"/>
      <c r="H18" s="49"/>
    </row>
    <row r="19" spans="1:8" s="22" customFormat="1" ht="13.5" customHeight="1" x14ac:dyDescent="0.2">
      <c r="A19" s="91"/>
      <c r="B19" s="23"/>
      <c r="C19" s="26"/>
      <c r="D19" s="132"/>
      <c r="E19" s="94"/>
      <c r="F19" s="200"/>
      <c r="G19" s="254"/>
      <c r="H19" s="49"/>
    </row>
    <row r="20" spans="1:8" s="22" customFormat="1" ht="13.5" customHeight="1" x14ac:dyDescent="0.2">
      <c r="A20" s="91"/>
      <c r="B20" s="23"/>
      <c r="C20" s="26"/>
      <c r="D20" s="132"/>
      <c r="E20" s="94"/>
      <c r="F20" s="200"/>
      <c r="G20" s="200"/>
      <c r="H20" s="49"/>
    </row>
    <row r="21" spans="1:8" s="22" customFormat="1" ht="13.5" customHeight="1" x14ac:dyDescent="0.2">
      <c r="A21" s="91"/>
      <c r="B21" s="23"/>
      <c r="C21" s="26"/>
      <c r="D21" s="132"/>
      <c r="E21" s="57"/>
      <c r="F21" s="200"/>
      <c r="G21" s="200"/>
      <c r="H21" s="49"/>
    </row>
    <row r="22" spans="1:8" s="22" customFormat="1" ht="13.5" customHeight="1" x14ac:dyDescent="0.2">
      <c r="A22" s="91"/>
      <c r="B22" s="23"/>
      <c r="C22" s="26"/>
      <c r="D22" s="132"/>
      <c r="E22" s="57"/>
      <c r="F22" s="200"/>
      <c r="G22" s="200"/>
      <c r="H22" s="49"/>
    </row>
    <row r="23" spans="1:8" s="22" customFormat="1" ht="13.5" customHeight="1" x14ac:dyDescent="0.2">
      <c r="A23" s="91"/>
      <c r="B23" s="23"/>
      <c r="C23" s="26"/>
      <c r="D23" s="132"/>
      <c r="E23" s="57"/>
      <c r="F23" s="200"/>
      <c r="G23" s="200"/>
      <c r="H23" s="49"/>
    </row>
    <row r="24" spans="1:8" s="22" customFormat="1" ht="13.5" customHeight="1" x14ac:dyDescent="0.2">
      <c r="A24" s="91"/>
      <c r="B24" s="23"/>
      <c r="C24" s="26"/>
      <c r="D24" s="132"/>
      <c r="E24" s="57"/>
      <c r="F24" s="200"/>
      <c r="G24" s="200"/>
      <c r="H24" s="49"/>
    </row>
    <row r="25" spans="1:8" s="22" customFormat="1" ht="13.5" customHeight="1" x14ac:dyDescent="0.2">
      <c r="A25" s="91"/>
      <c r="B25" s="23"/>
      <c r="C25" s="26"/>
      <c r="D25" s="132"/>
      <c r="E25" s="57"/>
      <c r="F25" s="200"/>
      <c r="G25" s="200"/>
      <c r="H25" s="49"/>
    </row>
    <row r="26" spans="1:8" s="22" customFormat="1" ht="13.5" customHeight="1" x14ac:dyDescent="0.2">
      <c r="A26" s="91"/>
      <c r="B26" s="23"/>
      <c r="C26" s="26"/>
      <c r="D26" s="132"/>
      <c r="E26" s="57"/>
      <c r="F26" s="200"/>
      <c r="G26" s="200"/>
      <c r="H26" s="49"/>
    </row>
    <row r="27" spans="1:8" s="22" customFormat="1" ht="13.5" customHeight="1" x14ac:dyDescent="0.2">
      <c r="A27" s="91"/>
      <c r="B27" s="23"/>
      <c r="C27" s="26"/>
      <c r="D27" s="132"/>
      <c r="E27" s="57"/>
      <c r="F27" s="200"/>
      <c r="G27" s="200"/>
      <c r="H27" s="49"/>
    </row>
    <row r="28" spans="1:8" s="22" customFormat="1" ht="13.5" customHeight="1" x14ac:dyDescent="0.2">
      <c r="A28" s="91"/>
      <c r="B28" s="23"/>
      <c r="C28" s="26"/>
      <c r="D28" s="132"/>
      <c r="E28" s="57"/>
      <c r="F28" s="200"/>
      <c r="G28" s="200"/>
      <c r="H28" s="49"/>
    </row>
    <row r="29" spans="1:8" s="22" customFormat="1" ht="13.5" customHeight="1" x14ac:dyDescent="0.2">
      <c r="A29" s="91"/>
      <c r="B29" s="23"/>
      <c r="C29" s="26"/>
      <c r="D29" s="132"/>
      <c r="E29" s="57"/>
      <c r="F29" s="200"/>
      <c r="G29" s="200"/>
      <c r="H29" s="49"/>
    </row>
    <row r="30" spans="1:8" s="22" customFormat="1" ht="13.5" customHeight="1" x14ac:dyDescent="0.2">
      <c r="A30" s="91"/>
      <c r="B30" s="23"/>
      <c r="C30" s="26"/>
      <c r="D30" s="132"/>
      <c r="E30" s="57"/>
      <c r="F30" s="260"/>
      <c r="G30" s="260"/>
      <c r="H30" s="49"/>
    </row>
    <row r="31" spans="1:8" s="22" customFormat="1" ht="13.5" customHeight="1" thickBot="1" x14ac:dyDescent="0.25">
      <c r="A31" s="91"/>
      <c r="B31" s="26"/>
      <c r="C31" s="23"/>
      <c r="D31" s="132"/>
      <c r="E31" s="57"/>
      <c r="F31" s="268">
        <f>SUM(F16:F30)</f>
        <v>0</v>
      </c>
      <c r="G31" s="268">
        <f>SUM(G16:G30)</f>
        <v>0</v>
      </c>
      <c r="H31" s="98"/>
    </row>
    <row r="32" spans="1:8" s="22" customFormat="1" ht="19.5" thickTop="1" x14ac:dyDescent="0.2">
      <c r="A32" s="90"/>
      <c r="B32" s="23"/>
      <c r="C32" s="23"/>
      <c r="D32" s="28"/>
      <c r="E32" s="28"/>
      <c r="F32" s="170"/>
      <c r="G32" s="169"/>
      <c r="H32" s="49"/>
    </row>
    <row r="33" spans="1:8" s="22" customFormat="1" x14ac:dyDescent="0.2">
      <c r="A33" s="90"/>
      <c r="B33" s="23"/>
      <c r="C33" s="23"/>
      <c r="D33" s="28"/>
      <c r="E33" s="28"/>
      <c r="F33" s="99"/>
      <c r="G33" s="98"/>
      <c r="H33" s="49"/>
    </row>
    <row r="34" spans="1:8" s="22" customFormat="1" x14ac:dyDescent="0.2">
      <c r="A34" s="90"/>
      <c r="B34" s="23"/>
      <c r="C34" s="23"/>
      <c r="D34" s="28"/>
      <c r="E34" s="28"/>
      <c r="F34" s="99"/>
      <c r="G34" s="98"/>
      <c r="H34" s="49"/>
    </row>
    <row r="35" spans="1:8" s="22" customFormat="1" x14ac:dyDescent="0.2">
      <c r="A35" s="90"/>
      <c r="B35" s="23"/>
      <c r="C35" s="23"/>
      <c r="D35" s="28"/>
      <c r="E35" s="28"/>
      <c r="F35" s="99"/>
      <c r="G35" s="98"/>
      <c r="H35" s="49"/>
    </row>
    <row r="36" spans="1:8" s="22" customFormat="1" x14ac:dyDescent="0.2">
      <c r="A36" s="90"/>
      <c r="B36" s="23"/>
      <c r="C36" s="23"/>
      <c r="D36" s="28"/>
      <c r="E36" s="28"/>
      <c r="F36" s="99"/>
      <c r="G36" s="98"/>
      <c r="H36" s="49"/>
    </row>
    <row r="37" spans="1:8" s="22" customFormat="1" x14ac:dyDescent="0.2">
      <c r="A37" s="90"/>
      <c r="B37" s="23"/>
      <c r="C37" s="23"/>
      <c r="D37" s="28"/>
      <c r="E37" s="28"/>
      <c r="F37" s="99"/>
      <c r="G37" s="98"/>
      <c r="H37" s="49"/>
    </row>
    <row r="38" spans="1:8" s="22" customFormat="1" ht="13.5" customHeight="1" x14ac:dyDescent="0.2">
      <c r="A38" s="90"/>
      <c r="B38" s="23"/>
      <c r="C38" s="23"/>
      <c r="D38" s="28"/>
      <c r="E38" s="28"/>
      <c r="F38" s="99"/>
      <c r="G38" s="98"/>
      <c r="H38" s="49"/>
    </row>
    <row r="39" spans="1:8" s="22" customFormat="1" ht="13.5" customHeight="1" x14ac:dyDescent="0.2">
      <c r="A39" s="90"/>
      <c r="B39" s="23"/>
      <c r="C39" s="23"/>
      <c r="D39" s="28"/>
      <c r="E39" s="28"/>
      <c r="F39" s="99"/>
      <c r="G39" s="98"/>
      <c r="H39" s="49"/>
    </row>
    <row r="40" spans="1:8" s="22" customFormat="1" ht="13.5" customHeight="1" x14ac:dyDescent="0.2">
      <c r="A40" s="90"/>
      <c r="B40" s="23"/>
      <c r="C40" s="23"/>
      <c r="D40" s="28"/>
      <c r="E40" s="28"/>
      <c r="F40" s="99"/>
      <c r="G40" s="98"/>
      <c r="H40" s="49"/>
    </row>
    <row r="41" spans="1:8" s="22" customFormat="1" ht="13.5" customHeight="1" x14ac:dyDescent="0.2">
      <c r="A41" s="90"/>
      <c r="B41" s="23"/>
      <c r="C41" s="23"/>
      <c r="D41" s="28"/>
      <c r="E41" s="28"/>
      <c r="F41" s="99"/>
      <c r="G41" s="98"/>
      <c r="H41" s="49"/>
    </row>
    <row r="42" spans="1:8" s="22" customFormat="1" ht="12.75" customHeight="1" x14ac:dyDescent="0.2">
      <c r="A42" s="41"/>
      <c r="B42" s="29"/>
      <c r="C42" s="23"/>
      <c r="D42" s="24"/>
      <c r="E42" s="24"/>
      <c r="F42" s="99"/>
      <c r="G42" s="98"/>
      <c r="H42" s="49"/>
    </row>
    <row r="43" spans="1:8" s="22" customFormat="1" ht="12.75" customHeight="1" x14ac:dyDescent="0.2">
      <c r="A43" s="41"/>
      <c r="B43" s="29"/>
      <c r="C43" s="23"/>
      <c r="D43" s="24"/>
      <c r="E43" s="24"/>
      <c r="F43" s="99"/>
      <c r="G43" s="97"/>
      <c r="H43" s="49"/>
    </row>
    <row r="44" spans="1:8" s="22" customFormat="1" ht="13.5" customHeight="1" x14ac:dyDescent="0.2">
      <c r="A44" s="41"/>
      <c r="B44" s="23"/>
      <c r="C44" s="23"/>
      <c r="D44" s="24"/>
      <c r="E44" s="24"/>
      <c r="F44" s="99"/>
      <c r="G44" s="97"/>
      <c r="H44" s="49"/>
    </row>
    <row r="45" spans="1:8" s="22" customFormat="1" ht="13.5" customHeight="1" x14ac:dyDescent="0.2">
      <c r="A45" s="41"/>
      <c r="B45" s="24"/>
      <c r="C45" s="23"/>
      <c r="D45" s="24"/>
      <c r="E45" s="24"/>
      <c r="F45" s="28"/>
      <c r="G45" s="24"/>
      <c r="H45" s="49"/>
    </row>
    <row r="46" spans="1:8" s="22" customFormat="1" ht="13.5" customHeight="1" x14ac:dyDescent="0.2">
      <c r="A46" s="41"/>
      <c r="B46" s="24"/>
      <c r="C46" s="23"/>
      <c r="D46" s="24"/>
      <c r="E46" s="24"/>
      <c r="F46" s="28"/>
      <c r="G46" s="24"/>
      <c r="H46" s="49"/>
    </row>
    <row r="47" spans="1:8" s="22" customFormat="1" ht="13.5" customHeight="1" x14ac:dyDescent="0.2">
      <c r="A47" s="41"/>
      <c r="B47" s="24"/>
      <c r="C47" s="23"/>
      <c r="D47" s="24"/>
      <c r="E47" s="24"/>
      <c r="F47" s="28"/>
      <c r="G47" s="24"/>
      <c r="H47" s="42"/>
    </row>
  </sheetData>
  <mergeCells count="1">
    <mergeCell ref="A2:C2"/>
  </mergeCells>
  <hyperlinks>
    <hyperlink ref="A2" location="'Index and Structure'!A1" display="The Macro Group" xr:uid="{00000000-0004-0000-1300-000000000000}"/>
  </hyperlinks>
  <pageMargins left="0.74803149606299213" right="0.39370078740157483" top="0.55118110236220474" bottom="0.62992125984251968" header="0.51181102362204722" footer="0.47244094488188981"/>
  <pageSetup paperSize="9" scale="84" orientation="portrait" r:id="rId1"/>
  <headerFooter alignWithMargins="0">
    <oddFooter>&amp;LPrinted:&amp;T on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G24"/>
  <sheetViews>
    <sheetView workbookViewId="0">
      <selection activeCell="T29" sqref="T29"/>
    </sheetView>
  </sheetViews>
  <sheetFormatPr defaultRowHeight="12.75" x14ac:dyDescent="0.2"/>
  <sheetData>
    <row r="3" spans="1:7" ht="20.25" x14ac:dyDescent="0.3">
      <c r="A3" s="848" t="s">
        <v>394</v>
      </c>
      <c r="B3" s="848"/>
      <c r="C3" s="848"/>
      <c r="D3" s="848"/>
      <c r="E3" s="848"/>
      <c r="F3" s="848"/>
      <c r="G3" s="848"/>
    </row>
    <row r="6" spans="1:7" x14ac:dyDescent="0.2">
      <c r="A6" s="797"/>
      <c r="B6" s="797" t="s">
        <v>395</v>
      </c>
      <c r="C6" s="797" t="s">
        <v>396</v>
      </c>
      <c r="D6" s="797" t="s">
        <v>397</v>
      </c>
      <c r="E6" s="797" t="s">
        <v>398</v>
      </c>
      <c r="F6" s="797" t="s">
        <v>399</v>
      </c>
      <c r="G6" s="797" t="s">
        <v>188</v>
      </c>
    </row>
    <row r="7" spans="1:7" x14ac:dyDescent="0.2">
      <c r="A7" s="797" t="s">
        <v>155</v>
      </c>
      <c r="B7" s="798">
        <v>1050.44</v>
      </c>
      <c r="C7" s="798">
        <v>889.84</v>
      </c>
      <c r="D7" s="798">
        <v>7033.92</v>
      </c>
      <c r="E7" s="798"/>
      <c r="G7" s="799">
        <f>SUM(G8:G34)</f>
        <v>9035.7999999999993</v>
      </c>
    </row>
    <row r="8" spans="1:7" x14ac:dyDescent="0.2">
      <c r="A8" s="797"/>
      <c r="B8" s="798"/>
      <c r="C8" s="798"/>
      <c r="D8" s="798"/>
      <c r="E8" s="798"/>
      <c r="G8" s="800"/>
    </row>
    <row r="9" spans="1:7" x14ac:dyDescent="0.2">
      <c r="A9" s="797" t="s">
        <v>400</v>
      </c>
      <c r="B9" s="798">
        <v>75.069999999999993</v>
      </c>
      <c r="C9" s="798">
        <v>61.64</v>
      </c>
      <c r="D9" s="798">
        <v>480.28</v>
      </c>
      <c r="E9" s="798"/>
      <c r="F9" s="801">
        <f>SUM(B9:D9)</f>
        <v>616.99</v>
      </c>
      <c r="G9" s="800"/>
    </row>
    <row r="10" spans="1:7" x14ac:dyDescent="0.2">
      <c r="A10" s="797"/>
      <c r="B10" s="798">
        <v>75.069999999999993</v>
      </c>
      <c r="C10" s="798">
        <v>61.64</v>
      </c>
      <c r="D10" s="798">
        <v>480.28</v>
      </c>
      <c r="E10" s="798"/>
      <c r="F10" s="801">
        <f t="shared" ref="F10:F12" si="0">SUM(B10:D10)</f>
        <v>616.99</v>
      </c>
      <c r="G10" s="800"/>
    </row>
    <row r="11" spans="1:7" x14ac:dyDescent="0.2">
      <c r="A11" s="797"/>
      <c r="B11" s="798">
        <v>75.069999999999993</v>
      </c>
      <c r="C11" s="798">
        <v>61.64</v>
      </c>
      <c r="D11" s="798">
        <v>480.28</v>
      </c>
      <c r="E11" s="798"/>
      <c r="F11" s="801">
        <f t="shared" si="0"/>
        <v>616.99</v>
      </c>
      <c r="G11" s="800"/>
    </row>
    <row r="12" spans="1:7" x14ac:dyDescent="0.2">
      <c r="A12" s="797"/>
      <c r="B12" s="798">
        <v>75.069999999999993</v>
      </c>
      <c r="C12" s="798">
        <v>61.64</v>
      </c>
      <c r="D12" s="798">
        <v>480.28</v>
      </c>
      <c r="E12" s="798"/>
      <c r="F12" s="801">
        <f t="shared" si="0"/>
        <v>616.99</v>
      </c>
      <c r="G12" s="802">
        <f>SUM(F9:F12)</f>
        <v>2467.96</v>
      </c>
    </row>
    <row r="13" spans="1:7" x14ac:dyDescent="0.2">
      <c r="A13" s="797"/>
      <c r="B13" s="803">
        <f>SUM(B9:B12)</f>
        <v>300.27999999999997</v>
      </c>
      <c r="C13" s="803">
        <f t="shared" ref="C13:D13" si="1">SUM(C9:C12)</f>
        <v>246.56</v>
      </c>
      <c r="D13" s="803">
        <f t="shared" si="1"/>
        <v>1921.12</v>
      </c>
      <c r="E13" s="804"/>
      <c r="F13" s="804"/>
      <c r="G13" s="805"/>
    </row>
    <row r="14" spans="1:7" x14ac:dyDescent="0.2">
      <c r="A14" s="797"/>
      <c r="G14" s="800"/>
    </row>
    <row r="15" spans="1:7" x14ac:dyDescent="0.2">
      <c r="A15" s="797" t="s">
        <v>401</v>
      </c>
      <c r="B15" s="801">
        <f>B7-B13</f>
        <v>750.16000000000008</v>
      </c>
      <c r="C15" s="801">
        <f>C7-C13</f>
        <v>643.28</v>
      </c>
      <c r="D15" s="801">
        <f>D7-D13</f>
        <v>5112.8</v>
      </c>
      <c r="G15" s="800"/>
    </row>
    <row r="16" spans="1:7" x14ac:dyDescent="0.2">
      <c r="A16" s="797" t="s">
        <v>402</v>
      </c>
      <c r="B16" s="801">
        <f>B$14/(COUNT($F$15:$F$22))</f>
        <v>0</v>
      </c>
      <c r="C16" s="801">
        <f t="shared" ref="C16:D23" si="2">C$14/(COUNT($F$15:$F$22))</f>
        <v>0</v>
      </c>
      <c r="D16" s="801">
        <f t="shared" si="2"/>
        <v>0</v>
      </c>
      <c r="E16" s="801">
        <f>F16-SUM(B16:D16)</f>
        <v>820.98</v>
      </c>
      <c r="F16" s="798">
        <v>820.98</v>
      </c>
      <c r="G16" s="800"/>
    </row>
    <row r="17" spans="1:7" x14ac:dyDescent="0.2">
      <c r="A17" s="797"/>
      <c r="B17" s="801">
        <f t="shared" ref="B17:B23" si="3">B$14/(COUNT($F$15:$F$22))</f>
        <v>0</v>
      </c>
      <c r="C17" s="801">
        <f t="shared" si="2"/>
        <v>0</v>
      </c>
      <c r="D17" s="801">
        <f t="shared" si="2"/>
        <v>0</v>
      </c>
      <c r="E17" s="801">
        <f t="shared" ref="E17:E23" si="4">F17-SUM(B17:D17)</f>
        <v>820.98</v>
      </c>
      <c r="F17" s="798">
        <v>820.98</v>
      </c>
      <c r="G17" s="800"/>
    </row>
    <row r="18" spans="1:7" x14ac:dyDescent="0.2">
      <c r="A18" s="797"/>
      <c r="B18" s="801">
        <f t="shared" si="3"/>
        <v>0</v>
      </c>
      <c r="C18" s="801">
        <f t="shared" si="2"/>
        <v>0</v>
      </c>
      <c r="D18" s="801">
        <f t="shared" si="2"/>
        <v>0</v>
      </c>
      <c r="E18" s="801">
        <f t="shared" si="4"/>
        <v>820.98</v>
      </c>
      <c r="F18" s="798">
        <v>820.98</v>
      </c>
      <c r="G18" s="800"/>
    </row>
    <row r="19" spans="1:7" x14ac:dyDescent="0.2">
      <c r="A19" s="797"/>
      <c r="B19" s="801">
        <f t="shared" si="3"/>
        <v>0</v>
      </c>
      <c r="C19" s="801">
        <f t="shared" si="2"/>
        <v>0</v>
      </c>
      <c r="D19" s="801">
        <f t="shared" si="2"/>
        <v>0</v>
      </c>
      <c r="E19" s="801">
        <f t="shared" si="4"/>
        <v>820.98</v>
      </c>
      <c r="F19" s="798">
        <v>820.98</v>
      </c>
      <c r="G19" s="800"/>
    </row>
    <row r="20" spans="1:7" x14ac:dyDescent="0.2">
      <c r="A20" s="797"/>
      <c r="B20" s="801">
        <f t="shared" si="3"/>
        <v>0</v>
      </c>
      <c r="C20" s="801">
        <f t="shared" si="2"/>
        <v>0</v>
      </c>
      <c r="D20" s="801">
        <f t="shared" si="2"/>
        <v>0</v>
      </c>
      <c r="E20" s="801">
        <f t="shared" si="4"/>
        <v>820.98</v>
      </c>
      <c r="F20" s="798">
        <v>820.98</v>
      </c>
      <c r="G20" s="800"/>
    </row>
    <row r="21" spans="1:7" x14ac:dyDescent="0.2">
      <c r="A21" s="797"/>
      <c r="B21" s="801">
        <f t="shared" si="3"/>
        <v>0</v>
      </c>
      <c r="C21" s="801">
        <f t="shared" si="2"/>
        <v>0</v>
      </c>
      <c r="D21" s="801">
        <f t="shared" si="2"/>
        <v>0</v>
      </c>
      <c r="E21" s="801">
        <f t="shared" si="4"/>
        <v>820.98</v>
      </c>
      <c r="F21" s="798">
        <v>820.98</v>
      </c>
      <c r="G21" s="800"/>
    </row>
    <row r="22" spans="1:7" x14ac:dyDescent="0.2">
      <c r="A22" s="797"/>
      <c r="B22" s="801">
        <f t="shared" si="3"/>
        <v>0</v>
      </c>
      <c r="C22" s="801">
        <f t="shared" si="2"/>
        <v>0</v>
      </c>
      <c r="D22" s="801">
        <f t="shared" si="2"/>
        <v>0</v>
      </c>
      <c r="E22" s="801">
        <f t="shared" si="4"/>
        <v>820.98</v>
      </c>
      <c r="F22" s="798">
        <v>820.98</v>
      </c>
      <c r="G22" s="800"/>
    </row>
    <row r="23" spans="1:7" x14ac:dyDescent="0.2">
      <c r="A23" s="797"/>
      <c r="B23" s="803">
        <f t="shared" si="3"/>
        <v>0</v>
      </c>
      <c r="C23" s="803">
        <f t="shared" si="2"/>
        <v>0</v>
      </c>
      <c r="D23" s="803">
        <f t="shared" si="2"/>
        <v>0</v>
      </c>
      <c r="E23" s="803">
        <f t="shared" si="4"/>
        <v>820.98</v>
      </c>
      <c r="F23" s="806">
        <v>820.98</v>
      </c>
      <c r="G23" s="807">
        <f>SUM(B16:E23)</f>
        <v>6567.8399999999983</v>
      </c>
    </row>
    <row r="24" spans="1:7" x14ac:dyDescent="0.2">
      <c r="B24" s="808" t="s">
        <v>403</v>
      </c>
      <c r="C24" s="808" t="s">
        <v>404</v>
      </c>
      <c r="D24" s="808" t="s">
        <v>405</v>
      </c>
      <c r="E24" s="808" t="s">
        <v>406</v>
      </c>
    </row>
  </sheetData>
  <mergeCells count="1">
    <mergeCell ref="A3:G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3"/>
  <sheetViews>
    <sheetView topLeftCell="A4" workbookViewId="0">
      <selection activeCell="D14" sqref="D14:H14"/>
    </sheetView>
  </sheetViews>
  <sheetFormatPr defaultColWidth="9.140625" defaultRowHeight="12.75" x14ac:dyDescent="0.2"/>
  <cols>
    <col min="1" max="1" width="11" style="712" bestFit="1" customWidth="1"/>
    <col min="2" max="2" width="75.85546875" style="809" customWidth="1"/>
    <col min="3" max="3" width="21" style="712" customWidth="1"/>
    <col min="4" max="4" width="20.5703125" style="712" customWidth="1"/>
    <col min="5" max="5" width="9.85546875" style="712" bestFit="1" customWidth="1"/>
    <col min="6" max="6" width="15.140625" style="712" bestFit="1" customWidth="1"/>
    <col min="7" max="7" width="6.5703125" style="712" bestFit="1" customWidth="1"/>
    <col min="8" max="8" width="9.85546875" style="712" bestFit="1" customWidth="1"/>
    <col min="9" max="16384" width="9.140625" style="712"/>
  </cols>
  <sheetData>
    <row r="1" spans="1:8" ht="13.5" thickBot="1" x14ac:dyDescent="0.25"/>
    <row r="2" spans="1:8" ht="19.5" thickBot="1" x14ac:dyDescent="0.35">
      <c r="A2" s="852" t="s">
        <v>39</v>
      </c>
      <c r="B2" s="853"/>
      <c r="C2" s="854"/>
      <c r="D2" s="810"/>
      <c r="E2" s="810"/>
      <c r="F2" s="810"/>
      <c r="G2" s="810"/>
      <c r="H2" s="811"/>
    </row>
    <row r="3" spans="1:8" x14ac:dyDescent="0.2">
      <c r="A3" s="812"/>
      <c r="D3" s="813"/>
    </row>
    <row r="4" spans="1:8" x14ac:dyDescent="0.2">
      <c r="A4" s="814" t="s">
        <v>407</v>
      </c>
      <c r="B4" s="815">
        <f>'[3]Index and Structure'!B5</f>
        <v>0</v>
      </c>
      <c r="C4" s="816"/>
      <c r="D4" s="817"/>
      <c r="E4" s="818" t="s">
        <v>408</v>
      </c>
      <c r="F4" s="819">
        <f>'[3]Index and Structure'!B2</f>
        <v>0</v>
      </c>
      <c r="G4" s="820"/>
      <c r="H4" s="821"/>
    </row>
    <row r="5" spans="1:8" x14ac:dyDescent="0.2">
      <c r="A5" s="822" t="s">
        <v>40</v>
      </c>
      <c r="B5" s="823" t="s">
        <v>28</v>
      </c>
      <c r="C5" s="824"/>
      <c r="D5" s="813"/>
      <c r="E5" s="825" t="s">
        <v>35</v>
      </c>
      <c r="F5" s="826">
        <f>'[3]Index and Structure'!B6</f>
        <v>0</v>
      </c>
      <c r="G5" s="813" t="s">
        <v>36</v>
      </c>
      <c r="H5" s="827"/>
    </row>
    <row r="6" spans="1:8" x14ac:dyDescent="0.2">
      <c r="A6" s="828" t="s">
        <v>41</v>
      </c>
      <c r="B6" s="829" t="str">
        <f>'[3]Index and Structure'!B4</f>
        <v>30 June 2021</v>
      </c>
      <c r="C6" s="830"/>
      <c r="D6" s="813"/>
      <c r="E6" s="831" t="s">
        <v>37</v>
      </c>
      <c r="F6" s="832">
        <f>'[3]Index and Structure'!B7</f>
        <v>0</v>
      </c>
      <c r="G6" s="833" t="s">
        <v>36</v>
      </c>
      <c r="H6" s="834"/>
    </row>
    <row r="8" spans="1:8" ht="15.75" customHeight="1" x14ac:dyDescent="0.2">
      <c r="A8" s="855" t="s">
        <v>46</v>
      </c>
      <c r="B8" s="857" t="s">
        <v>28</v>
      </c>
      <c r="C8" s="859" t="s">
        <v>409</v>
      </c>
      <c r="D8" s="861" t="s">
        <v>410</v>
      </c>
      <c r="E8" s="861"/>
      <c r="F8" s="861"/>
      <c r="G8" s="861"/>
      <c r="H8" s="862"/>
    </row>
    <row r="9" spans="1:8" ht="15.75" customHeight="1" x14ac:dyDescent="0.2">
      <c r="A9" s="856"/>
      <c r="B9" s="858"/>
      <c r="C9" s="860"/>
      <c r="D9" s="863"/>
      <c r="E9" s="863"/>
      <c r="F9" s="863"/>
      <c r="G9" s="863"/>
      <c r="H9" s="864"/>
    </row>
    <row r="10" spans="1:8" x14ac:dyDescent="0.2">
      <c r="A10" s="835"/>
      <c r="C10" s="776"/>
      <c r="D10" s="849"/>
      <c r="E10" s="850"/>
      <c r="F10" s="850"/>
      <c r="G10" s="850"/>
      <c r="H10" s="851"/>
    </row>
    <row r="11" spans="1:8" ht="38.25" x14ac:dyDescent="0.2">
      <c r="A11" s="835">
        <v>24200</v>
      </c>
      <c r="B11" s="809" t="s">
        <v>416</v>
      </c>
      <c r="C11" s="776"/>
      <c r="D11" s="865"/>
      <c r="E11" s="866"/>
      <c r="F11" s="866"/>
      <c r="G11" s="866"/>
      <c r="H11" s="867"/>
    </row>
    <row r="12" spans="1:8" x14ac:dyDescent="0.2">
      <c r="A12" s="835"/>
      <c r="C12" s="776"/>
      <c r="D12" s="865"/>
      <c r="E12" s="866"/>
      <c r="F12" s="866"/>
      <c r="G12" s="866"/>
      <c r="H12" s="867"/>
    </row>
    <row r="13" spans="1:8" x14ac:dyDescent="0.2">
      <c r="A13" s="835"/>
      <c r="C13" s="776"/>
      <c r="D13" s="865"/>
      <c r="E13" s="866"/>
      <c r="F13" s="866"/>
      <c r="G13" s="866"/>
      <c r="H13" s="867"/>
    </row>
    <row r="14" spans="1:8" ht="38.25" x14ac:dyDescent="0.2">
      <c r="A14" s="835"/>
      <c r="B14" s="809" t="s">
        <v>422</v>
      </c>
      <c r="C14" s="776"/>
      <c r="D14" s="865"/>
      <c r="E14" s="866"/>
      <c r="F14" s="866"/>
      <c r="G14" s="866"/>
      <c r="H14" s="867"/>
    </row>
    <row r="15" spans="1:8" x14ac:dyDescent="0.2">
      <c r="A15" s="835"/>
      <c r="C15" s="776"/>
      <c r="D15" s="865"/>
      <c r="E15" s="866"/>
      <c r="F15" s="866"/>
      <c r="G15" s="866"/>
      <c r="H15" s="867"/>
    </row>
    <row r="16" spans="1:8" x14ac:dyDescent="0.2">
      <c r="A16" s="835"/>
      <c r="C16" s="776"/>
      <c r="D16" s="865"/>
      <c r="E16" s="866"/>
      <c r="F16" s="866"/>
      <c r="G16" s="866"/>
      <c r="H16" s="867"/>
    </row>
    <row r="17" spans="1:8" x14ac:dyDescent="0.2">
      <c r="A17" s="835"/>
      <c r="C17" s="776"/>
      <c r="D17" s="865"/>
      <c r="E17" s="866"/>
      <c r="F17" s="866"/>
      <c r="G17" s="866"/>
      <c r="H17" s="867"/>
    </row>
    <row r="18" spans="1:8" x14ac:dyDescent="0.2">
      <c r="A18" s="835"/>
      <c r="C18" s="776"/>
      <c r="D18" s="865"/>
      <c r="E18" s="866"/>
      <c r="F18" s="866"/>
      <c r="G18" s="866"/>
      <c r="H18" s="867"/>
    </row>
    <row r="19" spans="1:8" x14ac:dyDescent="0.2">
      <c r="A19" s="835"/>
      <c r="C19" s="776"/>
      <c r="D19" s="865"/>
      <c r="E19" s="866"/>
      <c r="F19" s="866"/>
      <c r="G19" s="866"/>
      <c r="H19" s="867"/>
    </row>
    <row r="20" spans="1:8" x14ac:dyDescent="0.2">
      <c r="A20" s="835"/>
      <c r="C20" s="776"/>
      <c r="D20" s="865"/>
      <c r="E20" s="866"/>
      <c r="F20" s="866"/>
      <c r="G20" s="866"/>
      <c r="H20" s="867"/>
    </row>
    <row r="21" spans="1:8" x14ac:dyDescent="0.2">
      <c r="A21" s="835"/>
      <c r="C21" s="776"/>
      <c r="D21" s="865"/>
      <c r="E21" s="866"/>
      <c r="F21" s="866"/>
      <c r="G21" s="866"/>
      <c r="H21" s="867"/>
    </row>
    <row r="22" spans="1:8" x14ac:dyDescent="0.2">
      <c r="A22" s="835"/>
      <c r="C22" s="776"/>
      <c r="D22" s="865"/>
      <c r="E22" s="866"/>
      <c r="F22" s="866"/>
      <c r="G22" s="866"/>
      <c r="H22" s="867"/>
    </row>
    <row r="23" spans="1:8" x14ac:dyDescent="0.2">
      <c r="A23" s="835"/>
      <c r="C23" s="776"/>
      <c r="D23" s="865"/>
      <c r="E23" s="866"/>
      <c r="F23" s="866"/>
      <c r="G23" s="866"/>
      <c r="H23" s="867"/>
    </row>
    <row r="24" spans="1:8" x14ac:dyDescent="0.2">
      <c r="A24" s="835"/>
      <c r="C24" s="776"/>
      <c r="D24" s="865"/>
      <c r="E24" s="866"/>
      <c r="F24" s="866"/>
      <c r="G24" s="866"/>
      <c r="H24" s="867"/>
    </row>
    <row r="25" spans="1:8" x14ac:dyDescent="0.2">
      <c r="A25" s="835"/>
      <c r="C25" s="776"/>
      <c r="D25" s="865"/>
      <c r="E25" s="866"/>
      <c r="F25" s="866"/>
      <c r="G25" s="866"/>
      <c r="H25" s="867"/>
    </row>
    <row r="26" spans="1:8" x14ac:dyDescent="0.2">
      <c r="A26" s="835"/>
      <c r="C26" s="776"/>
      <c r="D26" s="865"/>
      <c r="E26" s="866"/>
      <c r="F26" s="866"/>
      <c r="G26" s="866"/>
      <c r="H26" s="867"/>
    </row>
    <row r="27" spans="1:8" x14ac:dyDescent="0.2">
      <c r="A27" s="835"/>
      <c r="C27" s="776"/>
      <c r="D27" s="865"/>
      <c r="E27" s="866"/>
      <c r="F27" s="866"/>
      <c r="G27" s="866"/>
      <c r="H27" s="867"/>
    </row>
    <row r="28" spans="1:8" x14ac:dyDescent="0.2">
      <c r="A28" s="835"/>
      <c r="C28" s="776"/>
      <c r="D28" s="865"/>
      <c r="E28" s="866"/>
      <c r="F28" s="866"/>
      <c r="G28" s="866"/>
      <c r="H28" s="867"/>
    </row>
    <row r="29" spans="1:8" x14ac:dyDescent="0.2">
      <c r="A29" s="835"/>
      <c r="C29" s="776"/>
      <c r="D29" s="865"/>
      <c r="E29" s="866"/>
      <c r="F29" s="866"/>
      <c r="G29" s="866"/>
      <c r="H29" s="867"/>
    </row>
    <row r="30" spans="1:8" x14ac:dyDescent="0.2">
      <c r="A30" s="835"/>
      <c r="C30" s="776"/>
      <c r="D30" s="865"/>
      <c r="E30" s="866"/>
      <c r="F30" s="866"/>
      <c r="G30" s="866"/>
      <c r="H30" s="867"/>
    </row>
    <row r="31" spans="1:8" x14ac:dyDescent="0.2">
      <c r="A31" s="835"/>
      <c r="C31" s="776"/>
      <c r="D31" s="865"/>
      <c r="E31" s="866"/>
      <c r="F31" s="866"/>
      <c r="G31" s="866"/>
      <c r="H31" s="867"/>
    </row>
    <row r="32" spans="1:8" x14ac:dyDescent="0.2">
      <c r="A32" s="835"/>
      <c r="C32" s="776"/>
      <c r="D32" s="865"/>
      <c r="E32" s="866"/>
      <c r="F32" s="866"/>
      <c r="G32" s="866"/>
      <c r="H32" s="867"/>
    </row>
    <row r="33" spans="1:8" x14ac:dyDescent="0.2">
      <c r="A33" s="835"/>
      <c r="C33" s="776"/>
      <c r="D33" s="865"/>
      <c r="E33" s="866"/>
      <c r="F33" s="866"/>
      <c r="G33" s="866"/>
      <c r="H33" s="867"/>
    </row>
    <row r="34" spans="1:8" x14ac:dyDescent="0.2">
      <c r="A34" s="835"/>
      <c r="C34" s="776"/>
      <c r="D34" s="865"/>
      <c r="E34" s="866"/>
      <c r="F34" s="866"/>
      <c r="G34" s="866"/>
      <c r="H34" s="867"/>
    </row>
    <row r="35" spans="1:8" x14ac:dyDescent="0.2">
      <c r="A35" s="835"/>
      <c r="C35" s="776"/>
      <c r="D35" s="865"/>
      <c r="E35" s="866"/>
      <c r="F35" s="866"/>
      <c r="G35" s="866"/>
      <c r="H35" s="867"/>
    </row>
    <row r="36" spans="1:8" x14ac:dyDescent="0.2">
      <c r="A36" s="835"/>
      <c r="C36" s="776"/>
      <c r="D36" s="865"/>
      <c r="E36" s="866"/>
      <c r="F36" s="866"/>
      <c r="G36" s="866"/>
      <c r="H36" s="867"/>
    </row>
    <row r="37" spans="1:8" x14ac:dyDescent="0.2">
      <c r="A37" s="835"/>
      <c r="C37" s="776"/>
      <c r="D37" s="865"/>
      <c r="E37" s="866"/>
      <c r="F37" s="866"/>
      <c r="G37" s="866"/>
      <c r="H37" s="867"/>
    </row>
    <row r="38" spans="1:8" x14ac:dyDescent="0.2">
      <c r="A38" s="835"/>
      <c r="C38" s="776"/>
      <c r="D38" s="865"/>
      <c r="E38" s="866"/>
      <c r="F38" s="866"/>
      <c r="G38" s="866"/>
      <c r="H38" s="867"/>
    </row>
    <row r="39" spans="1:8" x14ac:dyDescent="0.2">
      <c r="A39" s="835"/>
      <c r="C39" s="776"/>
      <c r="D39" s="865"/>
      <c r="E39" s="866"/>
      <c r="F39" s="866"/>
      <c r="G39" s="866"/>
      <c r="H39" s="867"/>
    </row>
    <row r="40" spans="1:8" x14ac:dyDescent="0.2">
      <c r="A40" s="835"/>
      <c r="C40" s="776"/>
      <c r="D40" s="865"/>
      <c r="E40" s="866"/>
      <c r="F40" s="866"/>
      <c r="G40" s="866"/>
      <c r="H40" s="867"/>
    </row>
    <row r="41" spans="1:8" x14ac:dyDescent="0.2">
      <c r="A41" s="835"/>
      <c r="C41" s="776"/>
      <c r="D41" s="865"/>
      <c r="E41" s="866"/>
      <c r="F41" s="866"/>
      <c r="G41" s="866"/>
      <c r="H41" s="867"/>
    </row>
    <row r="42" spans="1:8" x14ac:dyDescent="0.2">
      <c r="A42" s="835"/>
      <c r="C42" s="776"/>
      <c r="D42" s="865"/>
      <c r="E42" s="866"/>
      <c r="F42" s="866"/>
      <c r="G42" s="866"/>
      <c r="H42" s="867"/>
    </row>
    <row r="43" spans="1:8" x14ac:dyDescent="0.2">
      <c r="A43" s="836"/>
      <c r="B43" s="837"/>
      <c r="C43" s="779"/>
      <c r="D43" s="868"/>
      <c r="E43" s="869"/>
      <c r="F43" s="869"/>
      <c r="G43" s="869"/>
      <c r="H43" s="870"/>
    </row>
  </sheetData>
  <mergeCells count="39">
    <mergeCell ref="D40:H40"/>
    <mergeCell ref="D41:H41"/>
    <mergeCell ref="D42:H42"/>
    <mergeCell ref="D43:H43"/>
    <mergeCell ref="D34:H34"/>
    <mergeCell ref="D35:H35"/>
    <mergeCell ref="D36:H36"/>
    <mergeCell ref="D37:H37"/>
    <mergeCell ref="D38:H38"/>
    <mergeCell ref="D39:H39"/>
    <mergeCell ref="D33:H33"/>
    <mergeCell ref="D22:H22"/>
    <mergeCell ref="D23:H23"/>
    <mergeCell ref="D24:H24"/>
    <mergeCell ref="D25:H25"/>
    <mergeCell ref="D26:H26"/>
    <mergeCell ref="D27:H27"/>
    <mergeCell ref="D28:H28"/>
    <mergeCell ref="D29:H29"/>
    <mergeCell ref="D30:H30"/>
    <mergeCell ref="D31:H31"/>
    <mergeCell ref="D32:H32"/>
    <mergeCell ref="D21:H21"/>
    <mergeCell ref="D11:H11"/>
    <mergeCell ref="D12:H12"/>
    <mergeCell ref="D13:H13"/>
    <mergeCell ref="D14:H14"/>
    <mergeCell ref="D15:H15"/>
    <mergeCell ref="D16:H16"/>
    <mergeCell ref="D17:H17"/>
    <mergeCell ref="D18:H18"/>
    <mergeCell ref="D19:H19"/>
    <mergeCell ref="D20:H20"/>
    <mergeCell ref="D10:H10"/>
    <mergeCell ref="A2:C2"/>
    <mergeCell ref="A8:A9"/>
    <mergeCell ref="B8:B9"/>
    <mergeCell ref="C8:C9"/>
    <mergeCell ref="D8:H9"/>
  </mergeCells>
  <hyperlinks>
    <hyperlink ref="A2" location="'Index and Structure'!A1" display="The Macro Group" xr:uid="{00000000-0004-0000-0300-00000000000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6171"/>
  <dimension ref="A1:J210"/>
  <sheetViews>
    <sheetView showGridLines="0" zoomScaleNormal="100" zoomScaleSheetLayoutView="100" workbookViewId="0">
      <selection activeCell="A2" sqref="A2:C2"/>
    </sheetView>
  </sheetViews>
  <sheetFormatPr defaultRowHeight="15" x14ac:dyDescent="0.25"/>
  <cols>
    <col min="1" max="1" width="11.28515625" style="456" customWidth="1"/>
    <col min="2" max="2" width="11.42578125" style="456" customWidth="1"/>
    <col min="3" max="3" width="20" style="456" customWidth="1"/>
    <col min="4" max="4" width="13.5703125" style="529" customWidth="1"/>
    <col min="5" max="5" width="12.42578125" style="456" customWidth="1"/>
    <col min="6" max="6" width="9" style="456" customWidth="1"/>
    <col min="7" max="7" width="7.7109375" style="456" customWidth="1"/>
    <col min="8" max="8" width="9.42578125" style="456" customWidth="1"/>
    <col min="9" max="10" width="10.42578125" style="456" customWidth="1"/>
    <col min="11" max="16384" width="9.140625" style="456"/>
  </cols>
  <sheetData>
    <row r="1" spans="1:10" ht="5.25" customHeight="1" thickBot="1" x14ac:dyDescent="0.3">
      <c r="A1" s="434"/>
      <c r="B1" s="434"/>
      <c r="C1" s="434"/>
      <c r="D1" s="455"/>
      <c r="E1" s="434"/>
      <c r="F1" s="434"/>
      <c r="G1" s="434"/>
      <c r="H1" s="434"/>
    </row>
    <row r="2" spans="1:10" ht="19.899999999999999" customHeight="1" thickBot="1" x14ac:dyDescent="0.35">
      <c r="A2" s="852" t="s">
        <v>39</v>
      </c>
      <c r="B2" s="853"/>
      <c r="C2" s="854"/>
      <c r="D2" s="455"/>
      <c r="E2" s="457"/>
      <c r="F2" s="457"/>
      <c r="G2" s="457"/>
      <c r="H2" s="458"/>
    </row>
    <row r="3" spans="1:10" ht="11.25" customHeight="1" x14ac:dyDescent="0.25">
      <c r="A3" s="459"/>
      <c r="B3" s="434"/>
      <c r="C3" s="434"/>
      <c r="D3" s="455"/>
      <c r="E3" s="434"/>
      <c r="F3" s="434"/>
      <c r="G3" s="434"/>
      <c r="H3" s="434"/>
    </row>
    <row r="4" spans="1:10" ht="14.25" customHeight="1" x14ac:dyDescent="0.25">
      <c r="A4" s="460" t="s">
        <v>34</v>
      </c>
      <c r="B4" s="461">
        <f>'Index and Structure'!D3</f>
        <v>0</v>
      </c>
      <c r="C4" s="462"/>
      <c r="D4" s="463"/>
      <c r="E4" s="464" t="s">
        <v>30</v>
      </c>
      <c r="F4" s="465">
        <f>'Index and Structure'!D7</f>
        <v>0</v>
      </c>
      <c r="G4" s="461"/>
      <c r="H4" s="466"/>
    </row>
    <row r="5" spans="1:10" ht="14.25" customHeight="1" x14ac:dyDescent="0.25">
      <c r="A5" s="436" t="s">
        <v>40</v>
      </c>
      <c r="B5" s="434" t="str">
        <f>'Index and Structure'!A21</f>
        <v>ITR labels</v>
      </c>
      <c r="C5" s="467"/>
      <c r="D5" s="463"/>
      <c r="E5" s="468" t="s">
        <v>35</v>
      </c>
      <c r="F5" s="434">
        <f>'Index and Structure'!D8</f>
        <v>0</v>
      </c>
      <c r="G5" s="434" t="s">
        <v>36</v>
      </c>
      <c r="H5" s="469">
        <f ca="1">TODAY()</f>
        <v>44805</v>
      </c>
    </row>
    <row r="6" spans="1:10" ht="14.25" customHeight="1" x14ac:dyDescent="0.25">
      <c r="A6" s="429" t="s">
        <v>41</v>
      </c>
      <c r="B6" s="470">
        <f>'Index and Structure'!D6</f>
        <v>44377</v>
      </c>
      <c r="C6" s="471"/>
      <c r="D6" s="472"/>
      <c r="E6" s="473" t="s">
        <v>37</v>
      </c>
      <c r="F6" s="427">
        <f>'Index and Structure'!D9</f>
        <v>0</v>
      </c>
      <c r="G6" s="427" t="s">
        <v>36</v>
      </c>
      <c r="H6" s="474"/>
    </row>
    <row r="7" spans="1:10" ht="9.75" customHeight="1" x14ac:dyDescent="0.25">
      <c r="A7" s="434"/>
      <c r="B7" s="434"/>
      <c r="C7" s="434"/>
      <c r="D7" s="455"/>
      <c r="E7" s="434"/>
      <c r="F7" s="434"/>
      <c r="G7" s="434"/>
      <c r="H7" s="434"/>
    </row>
    <row r="8" spans="1:10" ht="26.25" customHeight="1" x14ac:dyDescent="0.25">
      <c r="A8" s="475"/>
      <c r="B8" s="476"/>
      <c r="C8" s="476"/>
      <c r="D8" s="477"/>
      <c r="E8" s="476"/>
      <c r="F8" s="476"/>
      <c r="G8" s="476"/>
      <c r="H8" s="478"/>
    </row>
    <row r="9" spans="1:10" s="485" customFormat="1" ht="13.5" customHeight="1" x14ac:dyDescent="0.2">
      <c r="A9" s="479"/>
      <c r="B9" s="480"/>
      <c r="C9" s="480"/>
      <c r="D9" s="481"/>
      <c r="E9" s="482"/>
      <c r="F9" s="480"/>
      <c r="G9" s="483"/>
      <c r="H9" s="484"/>
    </row>
    <row r="10" spans="1:10" s="485" customFormat="1" ht="13.5" customHeight="1" x14ac:dyDescent="0.2">
      <c r="A10" s="486" t="str">
        <f>B5</f>
        <v>ITR labels</v>
      </c>
      <c r="B10" s="487"/>
      <c r="C10" s="488"/>
      <c r="D10" s="489"/>
      <c r="E10" s="488"/>
      <c r="F10" s="488"/>
      <c r="G10" s="490"/>
      <c r="H10" s="491"/>
    </row>
    <row r="11" spans="1:10" s="485" customFormat="1" ht="13.5" customHeight="1" x14ac:dyDescent="0.2">
      <c r="A11" s="492"/>
      <c r="B11" s="488"/>
      <c r="C11" s="488"/>
      <c r="D11" s="489"/>
      <c r="E11" s="488"/>
      <c r="F11" s="493"/>
      <c r="G11" s="490"/>
      <c r="H11" s="491"/>
    </row>
    <row r="12" spans="1:10" s="485" customFormat="1" ht="13.5" customHeight="1" x14ac:dyDescent="0.2">
      <c r="A12" s="494" t="s">
        <v>184</v>
      </c>
      <c r="B12" s="495"/>
      <c r="C12" s="495"/>
      <c r="D12" s="496"/>
      <c r="E12" s="495"/>
      <c r="F12" s="497"/>
      <c r="G12" s="498"/>
      <c r="H12" s="499"/>
      <c r="I12" s="500"/>
      <c r="J12" s="500"/>
    </row>
    <row r="13" spans="1:10" s="485" customFormat="1" ht="13.5" customHeight="1" x14ac:dyDescent="0.2">
      <c r="A13" s="501"/>
      <c r="B13" s="495"/>
      <c r="C13" s="495"/>
      <c r="D13" s="496"/>
      <c r="E13" s="495"/>
      <c r="F13" s="497"/>
      <c r="G13" s="498"/>
      <c r="H13" s="499"/>
      <c r="I13" s="500"/>
      <c r="J13" s="500"/>
    </row>
    <row r="14" spans="1:10" s="485" customFormat="1" ht="13.5" customHeight="1" x14ac:dyDescent="0.2">
      <c r="A14" s="501" t="s">
        <v>185</v>
      </c>
      <c r="B14" s="495"/>
      <c r="C14" s="495"/>
      <c r="D14" s="496"/>
      <c r="E14" s="495"/>
      <c r="F14" s="497"/>
      <c r="G14" s="498"/>
      <c r="H14" s="499"/>
      <c r="I14" s="500"/>
      <c r="J14" s="500"/>
    </row>
    <row r="15" spans="1:10" s="485" customFormat="1" ht="13.5" customHeight="1" x14ac:dyDescent="0.2">
      <c r="A15" s="501"/>
      <c r="B15" s="495" t="s">
        <v>186</v>
      </c>
      <c r="C15" s="495"/>
      <c r="D15" s="502"/>
      <c r="E15" s="495"/>
      <c r="F15" s="497"/>
      <c r="G15" s="498"/>
      <c r="H15" s="499"/>
      <c r="I15" s="500"/>
      <c r="J15" s="500"/>
    </row>
    <row r="16" spans="1:10" s="485" customFormat="1" ht="13.5" customHeight="1" x14ac:dyDescent="0.2">
      <c r="A16" s="501"/>
      <c r="B16" s="495" t="s">
        <v>187</v>
      </c>
      <c r="C16" s="495"/>
      <c r="D16" s="502"/>
      <c r="E16" s="495"/>
      <c r="F16" s="497"/>
      <c r="G16" s="498"/>
      <c r="H16" s="499"/>
      <c r="I16" s="500"/>
      <c r="J16" s="500"/>
    </row>
    <row r="17" spans="1:10" s="485" customFormat="1" ht="13.5" customHeight="1" x14ac:dyDescent="0.2">
      <c r="A17" s="501"/>
      <c r="B17" s="495"/>
      <c r="C17" s="495"/>
      <c r="D17" s="503"/>
      <c r="E17" s="495"/>
      <c r="F17" s="497"/>
      <c r="G17" s="498"/>
      <c r="H17" s="499"/>
      <c r="I17" s="500"/>
      <c r="J17" s="500"/>
    </row>
    <row r="18" spans="1:10" s="485" customFormat="1" ht="13.5" customHeight="1" thickBot="1" x14ac:dyDescent="0.25">
      <c r="A18" s="501"/>
      <c r="B18" s="504" t="s">
        <v>188</v>
      </c>
      <c r="C18" s="504"/>
      <c r="D18" s="505">
        <f>SUM(D14:D17)</f>
        <v>0</v>
      </c>
      <c r="E18" s="487"/>
      <c r="F18" s="497"/>
      <c r="G18" s="498"/>
      <c r="H18" s="499"/>
      <c r="I18" s="500"/>
      <c r="J18" s="500"/>
    </row>
    <row r="19" spans="1:10" s="485" customFormat="1" ht="13.5" customHeight="1" thickTop="1" x14ac:dyDescent="0.2">
      <c r="A19" s="501"/>
      <c r="B19" s="495"/>
      <c r="C19" s="495"/>
      <c r="D19" s="506"/>
      <c r="E19" s="495"/>
      <c r="F19" s="497"/>
      <c r="G19" s="498"/>
      <c r="H19" s="499"/>
      <c r="I19" s="500"/>
      <c r="J19" s="500"/>
    </row>
    <row r="20" spans="1:10" s="485" customFormat="1" ht="13.5" customHeight="1" x14ac:dyDescent="0.2">
      <c r="A20" s="501" t="s">
        <v>189</v>
      </c>
      <c r="B20" s="495"/>
      <c r="C20" s="495"/>
      <c r="D20" s="507"/>
      <c r="E20" s="495"/>
      <c r="F20" s="497"/>
      <c r="G20" s="498"/>
      <c r="H20" s="499"/>
      <c r="I20" s="500"/>
      <c r="J20" s="500"/>
    </row>
    <row r="21" spans="1:10" s="485" customFormat="1" ht="13.5" customHeight="1" x14ac:dyDescent="0.2">
      <c r="A21" s="501"/>
      <c r="B21" s="495" t="s">
        <v>190</v>
      </c>
      <c r="C21" s="495"/>
      <c r="D21" s="502"/>
      <c r="E21" s="495"/>
      <c r="F21" s="497"/>
      <c r="G21" s="498"/>
      <c r="H21" s="499"/>
      <c r="I21" s="500"/>
      <c r="J21" s="500"/>
    </row>
    <row r="22" spans="1:10" s="485" customFormat="1" ht="13.5" customHeight="1" x14ac:dyDescent="0.2">
      <c r="A22" s="501"/>
      <c r="B22" s="495" t="s">
        <v>191</v>
      </c>
      <c r="C22" s="495"/>
      <c r="D22" s="502"/>
      <c r="E22" s="495"/>
      <c r="F22" s="497"/>
      <c r="G22" s="498"/>
      <c r="H22" s="499"/>
      <c r="I22" s="500"/>
      <c r="J22" s="500"/>
    </row>
    <row r="23" spans="1:10" s="485" customFormat="1" ht="13.5" customHeight="1" x14ac:dyDescent="0.2">
      <c r="A23" s="501"/>
      <c r="B23" s="495" t="s">
        <v>1</v>
      </c>
      <c r="C23" s="495"/>
      <c r="D23" s="502"/>
      <c r="E23" s="495"/>
      <c r="F23" s="497"/>
      <c r="G23" s="498"/>
      <c r="H23" s="499"/>
      <c r="I23" s="500"/>
      <c r="J23" s="500"/>
    </row>
    <row r="24" spans="1:10" s="485" customFormat="1" ht="13.5" customHeight="1" x14ac:dyDescent="0.2">
      <c r="A24" s="501"/>
      <c r="B24" s="495"/>
      <c r="C24" s="495"/>
      <c r="D24" s="503"/>
      <c r="E24" s="495"/>
      <c r="F24" s="497"/>
      <c r="G24" s="498"/>
      <c r="H24" s="499"/>
      <c r="I24" s="500"/>
      <c r="J24" s="500"/>
    </row>
    <row r="25" spans="1:10" s="485" customFormat="1" ht="13.5" customHeight="1" thickBot="1" x14ac:dyDescent="0.25">
      <c r="A25" s="501"/>
      <c r="B25" s="504" t="s">
        <v>188</v>
      </c>
      <c r="C25" s="504"/>
      <c r="D25" s="505">
        <f>SUM(D21:D24)</f>
        <v>0</v>
      </c>
      <c r="E25" s="495"/>
      <c r="F25" s="497"/>
      <c r="G25" s="498"/>
      <c r="H25" s="499"/>
      <c r="I25" s="500"/>
      <c r="J25" s="500"/>
    </row>
    <row r="26" spans="1:10" s="485" customFormat="1" ht="13.5" customHeight="1" thickTop="1" x14ac:dyDescent="0.2">
      <c r="A26" s="501"/>
      <c r="B26" s="495"/>
      <c r="C26" s="495"/>
      <c r="D26" s="506"/>
      <c r="E26" s="495"/>
      <c r="F26" s="497"/>
      <c r="G26" s="498"/>
      <c r="H26" s="499"/>
      <c r="I26" s="500"/>
      <c r="J26" s="500"/>
    </row>
    <row r="27" spans="1:10" s="485" customFormat="1" ht="13.5" customHeight="1" x14ac:dyDescent="0.2">
      <c r="A27" s="501" t="s">
        <v>192</v>
      </c>
      <c r="B27" s="495"/>
      <c r="C27" s="495"/>
      <c r="D27" s="507"/>
      <c r="E27" s="495"/>
      <c r="F27" s="497"/>
      <c r="G27" s="498"/>
      <c r="H27" s="499"/>
      <c r="I27" s="500"/>
      <c r="J27" s="500"/>
    </row>
    <row r="28" spans="1:10" s="485" customFormat="1" ht="13.5" customHeight="1" x14ac:dyDescent="0.2">
      <c r="A28" s="501"/>
      <c r="B28" s="495" t="s">
        <v>3</v>
      </c>
      <c r="C28" s="495"/>
      <c r="D28" s="502"/>
      <c r="E28" s="495"/>
      <c r="F28" s="497"/>
      <c r="G28" s="498"/>
      <c r="H28" s="499"/>
      <c r="I28" s="500"/>
      <c r="J28" s="500"/>
    </row>
    <row r="29" spans="1:10" s="485" customFormat="1" ht="13.5" customHeight="1" x14ac:dyDescent="0.2">
      <c r="A29" s="501"/>
      <c r="B29" s="495" t="s">
        <v>193</v>
      </c>
      <c r="C29" s="495"/>
      <c r="D29" s="502"/>
      <c r="E29" s="495"/>
      <c r="F29" s="497"/>
      <c r="G29" s="498"/>
      <c r="H29" s="499"/>
      <c r="I29" s="500"/>
      <c r="J29" s="500"/>
    </row>
    <row r="30" spans="1:10" s="485" customFormat="1" ht="13.5" customHeight="1" x14ac:dyDescent="0.2">
      <c r="A30" s="501"/>
      <c r="B30" s="495"/>
      <c r="C30" s="495"/>
      <c r="D30" s="503"/>
      <c r="E30" s="495"/>
      <c r="F30" s="497"/>
      <c r="G30" s="498"/>
      <c r="H30" s="499"/>
      <c r="I30" s="500"/>
      <c r="J30" s="500"/>
    </row>
    <row r="31" spans="1:10" s="485" customFormat="1" ht="13.5" customHeight="1" thickBot="1" x14ac:dyDescent="0.25">
      <c r="A31" s="501"/>
      <c r="B31" s="504" t="s">
        <v>188</v>
      </c>
      <c r="C31" s="504"/>
      <c r="D31" s="505">
        <f>SUM(D28:D30)</f>
        <v>0</v>
      </c>
      <c r="E31" s="495"/>
      <c r="F31" s="497"/>
      <c r="G31" s="498"/>
      <c r="H31" s="499"/>
      <c r="I31" s="500"/>
      <c r="J31" s="500"/>
    </row>
    <row r="32" spans="1:10" s="485" customFormat="1" ht="13.5" customHeight="1" thickTop="1" x14ac:dyDescent="0.2">
      <c r="A32" s="501"/>
      <c r="B32" s="495"/>
      <c r="C32" s="495"/>
      <c r="D32" s="506"/>
      <c r="E32" s="495"/>
      <c r="F32" s="497"/>
      <c r="G32" s="498"/>
      <c r="H32" s="499"/>
      <c r="I32" s="500"/>
      <c r="J32" s="500"/>
    </row>
    <row r="33" spans="1:10" s="485" customFormat="1" ht="13.5" customHeight="1" x14ac:dyDescent="0.2">
      <c r="A33" s="501" t="s">
        <v>194</v>
      </c>
      <c r="B33" s="495"/>
      <c r="C33" s="495"/>
      <c r="D33" s="507"/>
      <c r="E33" s="495"/>
      <c r="F33" s="497"/>
      <c r="G33" s="498"/>
      <c r="H33" s="499"/>
      <c r="I33" s="500"/>
      <c r="J33" s="500"/>
    </row>
    <row r="34" spans="1:10" s="485" customFormat="1" ht="13.5" customHeight="1" x14ac:dyDescent="0.2">
      <c r="A34" s="501"/>
      <c r="B34" s="495" t="s">
        <v>195</v>
      </c>
      <c r="C34" s="495"/>
      <c r="D34" s="502"/>
      <c r="E34" s="495"/>
      <c r="F34" s="497"/>
      <c r="G34" s="498"/>
      <c r="H34" s="499"/>
      <c r="I34" s="500"/>
      <c r="J34" s="500"/>
    </row>
    <row r="35" spans="1:10" s="485" customFormat="1" ht="13.5" customHeight="1" x14ac:dyDescent="0.2">
      <c r="A35" s="501"/>
      <c r="B35" s="495"/>
      <c r="C35" s="495"/>
      <c r="D35" s="503"/>
      <c r="E35" s="495"/>
      <c r="F35" s="497"/>
      <c r="G35" s="498"/>
      <c r="H35" s="499"/>
      <c r="I35" s="500"/>
      <c r="J35" s="500"/>
    </row>
    <row r="36" spans="1:10" s="485" customFormat="1" ht="13.5" customHeight="1" thickBot="1" x14ac:dyDescent="0.25">
      <c r="A36" s="501"/>
      <c r="B36" s="504" t="s">
        <v>188</v>
      </c>
      <c r="C36" s="504"/>
      <c r="D36" s="505">
        <f>SUM(D34:D35)</f>
        <v>0</v>
      </c>
      <c r="E36" s="495"/>
      <c r="F36" s="497"/>
      <c r="G36" s="498"/>
      <c r="H36" s="499"/>
      <c r="I36" s="500"/>
      <c r="J36" s="500"/>
    </row>
    <row r="37" spans="1:10" s="485" customFormat="1" ht="13.5" customHeight="1" thickTop="1" x14ac:dyDescent="0.2">
      <c r="A37" s="501"/>
      <c r="B37" s="495"/>
      <c r="C37" s="495"/>
      <c r="D37" s="506"/>
      <c r="E37" s="495"/>
      <c r="F37" s="497"/>
      <c r="G37" s="498"/>
      <c r="H37" s="499"/>
      <c r="I37" s="500"/>
      <c r="J37" s="500"/>
    </row>
    <row r="38" spans="1:10" s="485" customFormat="1" ht="13.5" customHeight="1" x14ac:dyDescent="0.2">
      <c r="A38" s="501" t="s">
        <v>196</v>
      </c>
      <c r="B38" s="495"/>
      <c r="C38" s="495"/>
      <c r="D38" s="507"/>
      <c r="E38" s="495"/>
      <c r="F38" s="497"/>
      <c r="G38" s="498"/>
      <c r="H38" s="499"/>
      <c r="I38" s="500"/>
      <c r="J38" s="500"/>
    </row>
    <row r="39" spans="1:10" s="485" customFormat="1" ht="13.5" customHeight="1" x14ac:dyDescent="0.2">
      <c r="A39" s="501"/>
      <c r="B39" s="495" t="s">
        <v>197</v>
      </c>
      <c r="C39" s="495"/>
      <c r="D39" s="502"/>
      <c r="E39" s="495"/>
      <c r="F39" s="497"/>
      <c r="G39" s="498"/>
      <c r="H39" s="499"/>
      <c r="I39" s="500"/>
      <c r="J39" s="500"/>
    </row>
    <row r="40" spans="1:10" s="485" customFormat="1" ht="13.5" customHeight="1" x14ac:dyDescent="0.2">
      <c r="A40" s="501"/>
      <c r="B40" s="495" t="s">
        <v>195</v>
      </c>
      <c r="C40" s="495"/>
      <c r="D40" s="502"/>
      <c r="E40" s="495"/>
      <c r="F40" s="497"/>
      <c r="G40" s="498"/>
      <c r="H40" s="499"/>
      <c r="I40" s="500"/>
      <c r="J40" s="500"/>
    </row>
    <row r="41" spans="1:10" s="485" customFormat="1" ht="13.5" customHeight="1" x14ac:dyDescent="0.2">
      <c r="A41" s="501"/>
      <c r="B41" s="495" t="s">
        <v>1</v>
      </c>
      <c r="C41" s="495"/>
      <c r="D41" s="502"/>
      <c r="E41" s="495"/>
      <c r="F41" s="497"/>
      <c r="G41" s="498"/>
      <c r="H41" s="499"/>
      <c r="I41" s="500"/>
      <c r="J41" s="500"/>
    </row>
    <row r="42" spans="1:10" s="485" customFormat="1" ht="13.5" customHeight="1" x14ac:dyDescent="0.2">
      <c r="A42" s="501"/>
      <c r="B42" s="495"/>
      <c r="C42" s="495"/>
      <c r="D42" s="503"/>
      <c r="E42" s="495"/>
      <c r="F42" s="497"/>
      <c r="G42" s="498"/>
      <c r="H42" s="499"/>
      <c r="I42" s="500"/>
      <c r="J42" s="500"/>
    </row>
    <row r="43" spans="1:10" s="485" customFormat="1" ht="13.5" customHeight="1" thickBot="1" x14ac:dyDescent="0.25">
      <c r="A43" s="501"/>
      <c r="B43" s="504" t="s">
        <v>188</v>
      </c>
      <c r="C43" s="495"/>
      <c r="D43" s="505">
        <f>SUM(D39:D42)</f>
        <v>0</v>
      </c>
      <c r="E43" s="495"/>
      <c r="F43" s="497"/>
      <c r="G43" s="498"/>
      <c r="H43" s="499"/>
      <c r="I43" s="500"/>
      <c r="J43" s="500"/>
    </row>
    <row r="44" spans="1:10" s="485" customFormat="1" ht="13.5" customHeight="1" thickTop="1" x14ac:dyDescent="0.2">
      <c r="A44" s="501"/>
      <c r="B44" s="495"/>
      <c r="C44" s="495"/>
      <c r="D44" s="506"/>
      <c r="E44" s="495"/>
      <c r="F44" s="497"/>
      <c r="G44" s="498"/>
      <c r="H44" s="499"/>
      <c r="I44" s="500"/>
      <c r="J44" s="500"/>
    </row>
    <row r="45" spans="1:10" s="485" customFormat="1" ht="13.5" customHeight="1" x14ac:dyDescent="0.2">
      <c r="A45" s="501" t="s">
        <v>198</v>
      </c>
      <c r="B45" s="495"/>
      <c r="C45" s="495"/>
      <c r="D45" s="507"/>
      <c r="E45" s="495"/>
      <c r="F45" s="497"/>
      <c r="G45" s="498"/>
      <c r="H45" s="499"/>
      <c r="I45" s="500"/>
      <c r="J45" s="500"/>
    </row>
    <row r="46" spans="1:10" s="485" customFormat="1" ht="13.5" customHeight="1" x14ac:dyDescent="0.2">
      <c r="A46" s="501"/>
      <c r="B46" s="495" t="s">
        <v>197</v>
      </c>
      <c r="C46" s="495"/>
      <c r="D46" s="502"/>
      <c r="E46" s="495"/>
      <c r="F46" s="497"/>
      <c r="G46" s="498"/>
      <c r="H46" s="499"/>
      <c r="I46" s="500"/>
      <c r="J46" s="500"/>
    </row>
    <row r="47" spans="1:10" s="485" customFormat="1" ht="13.5" customHeight="1" x14ac:dyDescent="0.2">
      <c r="A47" s="501"/>
      <c r="B47" s="495" t="s">
        <v>195</v>
      </c>
      <c r="C47" s="495"/>
      <c r="D47" s="502"/>
      <c r="E47" s="495"/>
      <c r="F47" s="497"/>
      <c r="G47" s="498"/>
      <c r="H47" s="499"/>
      <c r="I47" s="500"/>
      <c r="J47" s="500"/>
    </row>
    <row r="48" spans="1:10" s="485" customFormat="1" ht="13.5" customHeight="1" x14ac:dyDescent="0.2">
      <c r="A48" s="501"/>
      <c r="B48" s="495" t="s">
        <v>1</v>
      </c>
      <c r="C48" s="495"/>
      <c r="D48" s="503"/>
      <c r="E48" s="495"/>
      <c r="F48" s="497"/>
      <c r="G48" s="498"/>
      <c r="H48" s="499"/>
      <c r="I48" s="500"/>
      <c r="J48" s="500"/>
    </row>
    <row r="49" spans="1:10" s="485" customFormat="1" ht="13.5" customHeight="1" x14ac:dyDescent="0.2">
      <c r="A49" s="501"/>
      <c r="B49" s="495"/>
      <c r="C49" s="495"/>
      <c r="D49" s="503"/>
      <c r="E49" s="495"/>
      <c r="F49" s="497"/>
      <c r="G49" s="498"/>
      <c r="H49" s="499"/>
      <c r="I49" s="500"/>
      <c r="J49" s="500"/>
    </row>
    <row r="50" spans="1:10" s="485" customFormat="1" ht="13.5" customHeight="1" thickBot="1" x14ac:dyDescent="0.25">
      <c r="A50" s="501"/>
      <c r="B50" s="504" t="s">
        <v>188</v>
      </c>
      <c r="C50" s="495"/>
      <c r="D50" s="505">
        <f>SUM(D46:D49)</f>
        <v>0</v>
      </c>
      <c r="E50" s="495"/>
      <c r="F50" s="497"/>
      <c r="G50" s="498"/>
      <c r="H50" s="499"/>
      <c r="I50" s="500"/>
      <c r="J50" s="500"/>
    </row>
    <row r="51" spans="1:10" s="485" customFormat="1" ht="13.5" customHeight="1" thickTop="1" x14ac:dyDescent="0.2">
      <c r="A51" s="501"/>
      <c r="B51" s="495"/>
      <c r="C51" s="495"/>
      <c r="D51" s="506"/>
      <c r="E51" s="495"/>
      <c r="F51" s="497"/>
      <c r="G51" s="498"/>
      <c r="H51" s="499"/>
      <c r="I51" s="500"/>
      <c r="J51" s="500"/>
    </row>
    <row r="52" spans="1:10" s="485" customFormat="1" ht="13.5" customHeight="1" x14ac:dyDescent="0.2">
      <c r="A52" s="501" t="s">
        <v>199</v>
      </c>
      <c r="B52" s="495"/>
      <c r="C52" s="495"/>
      <c r="D52" s="507"/>
      <c r="E52" s="495"/>
      <c r="F52" s="497"/>
      <c r="G52" s="498"/>
      <c r="H52" s="499"/>
      <c r="I52" s="500"/>
      <c r="J52" s="500"/>
    </row>
    <row r="53" spans="1:10" s="485" customFormat="1" ht="13.5" customHeight="1" x14ac:dyDescent="0.2">
      <c r="A53" s="501"/>
      <c r="B53" s="495" t="s">
        <v>200</v>
      </c>
      <c r="C53" s="495"/>
      <c r="D53" s="502"/>
      <c r="E53" s="495"/>
      <c r="F53" s="497"/>
      <c r="G53" s="498"/>
      <c r="H53" s="499"/>
      <c r="I53" s="500"/>
      <c r="J53" s="500"/>
    </row>
    <row r="54" spans="1:10" s="485" customFormat="1" ht="13.5" customHeight="1" x14ac:dyDescent="0.2">
      <c r="A54" s="501"/>
      <c r="B54" s="495" t="s">
        <v>201</v>
      </c>
      <c r="C54" s="495"/>
      <c r="D54" s="502"/>
      <c r="E54" s="495"/>
      <c r="F54" s="497"/>
      <c r="G54" s="498"/>
      <c r="H54" s="499"/>
      <c r="I54" s="500"/>
      <c r="J54" s="500"/>
    </row>
    <row r="55" spans="1:10" s="485" customFormat="1" ht="13.5" customHeight="1" x14ac:dyDescent="0.2">
      <c r="A55" s="501"/>
      <c r="B55" s="495"/>
      <c r="C55" s="495"/>
      <c r="D55" s="502"/>
      <c r="E55" s="495"/>
      <c r="F55" s="497"/>
      <c r="G55" s="498"/>
      <c r="H55" s="499"/>
      <c r="I55" s="500"/>
      <c r="J55" s="500"/>
    </row>
    <row r="56" spans="1:10" s="485" customFormat="1" ht="13.5" customHeight="1" thickBot="1" x14ac:dyDescent="0.25">
      <c r="A56" s="501"/>
      <c r="B56" s="504" t="s">
        <v>188</v>
      </c>
      <c r="C56" s="495"/>
      <c r="D56" s="505">
        <f>SUM(D53:D55)</f>
        <v>0</v>
      </c>
      <c r="E56" s="495"/>
      <c r="F56" s="497"/>
      <c r="G56" s="498"/>
      <c r="H56" s="499"/>
      <c r="I56" s="500"/>
      <c r="J56" s="500"/>
    </row>
    <row r="57" spans="1:10" s="485" customFormat="1" ht="13.5" customHeight="1" thickTop="1" x14ac:dyDescent="0.2">
      <c r="A57" s="501"/>
      <c r="B57" s="495"/>
      <c r="C57" s="495"/>
      <c r="D57" s="506"/>
      <c r="E57" s="495"/>
      <c r="F57" s="497"/>
      <c r="G57" s="498"/>
      <c r="H57" s="499"/>
      <c r="I57" s="500"/>
      <c r="J57" s="500"/>
    </row>
    <row r="58" spans="1:10" s="485" customFormat="1" ht="13.5" customHeight="1" x14ac:dyDescent="0.2">
      <c r="A58" s="501" t="s">
        <v>197</v>
      </c>
      <c r="B58" s="495"/>
      <c r="C58" s="495"/>
      <c r="D58" s="507"/>
      <c r="E58" s="495"/>
      <c r="F58" s="497"/>
      <c r="G58" s="498"/>
      <c r="H58" s="499"/>
      <c r="I58" s="500"/>
      <c r="J58" s="500"/>
    </row>
    <row r="59" spans="1:10" s="485" customFormat="1" ht="13.5" customHeight="1" x14ac:dyDescent="0.2">
      <c r="A59" s="501"/>
      <c r="B59" s="495" t="s">
        <v>202</v>
      </c>
      <c r="C59" s="495"/>
      <c r="D59" s="502"/>
      <c r="E59" s="508" t="s">
        <v>203</v>
      </c>
      <c r="F59" s="497"/>
      <c r="G59" s="498"/>
      <c r="H59" s="499"/>
      <c r="I59" s="500"/>
      <c r="J59" s="500"/>
    </row>
    <row r="60" spans="1:10" s="485" customFormat="1" ht="13.5" customHeight="1" x14ac:dyDescent="0.2">
      <c r="A60" s="501"/>
      <c r="B60" s="495" t="s">
        <v>204</v>
      </c>
      <c r="C60" s="495"/>
      <c r="D60" s="502"/>
      <c r="E60" s="508" t="s">
        <v>203</v>
      </c>
      <c r="F60" s="497"/>
      <c r="G60" s="498"/>
      <c r="H60" s="499"/>
      <c r="I60" s="500"/>
      <c r="J60" s="500"/>
    </row>
    <row r="61" spans="1:10" s="485" customFormat="1" ht="13.5" customHeight="1" x14ac:dyDescent="0.2">
      <c r="A61" s="501"/>
      <c r="B61" s="495" t="s">
        <v>205</v>
      </c>
      <c r="C61" s="495"/>
      <c r="D61" s="502"/>
      <c r="E61" s="508" t="s">
        <v>203</v>
      </c>
      <c r="F61" s="497"/>
      <c r="G61" s="498"/>
      <c r="H61" s="499"/>
      <c r="I61" s="500"/>
      <c r="J61" s="500"/>
    </row>
    <row r="62" spans="1:10" s="485" customFormat="1" ht="13.5" customHeight="1" x14ac:dyDescent="0.2">
      <c r="A62" s="501"/>
      <c r="B62" s="495"/>
      <c r="C62" s="495"/>
      <c r="D62" s="503"/>
      <c r="E62" s="495"/>
      <c r="F62" s="497"/>
      <c r="G62" s="498"/>
      <c r="H62" s="499"/>
      <c r="I62" s="500"/>
      <c r="J62" s="500"/>
    </row>
    <row r="63" spans="1:10" s="485" customFormat="1" ht="13.5" customHeight="1" thickBot="1" x14ac:dyDescent="0.25">
      <c r="A63" s="501"/>
      <c r="B63" s="504" t="s">
        <v>188</v>
      </c>
      <c r="C63" s="495"/>
      <c r="D63" s="505">
        <f>SUM(D59:D62)</f>
        <v>0</v>
      </c>
      <c r="E63" s="495"/>
      <c r="F63" s="497"/>
      <c r="G63" s="498"/>
      <c r="H63" s="499"/>
      <c r="I63" s="500"/>
      <c r="J63" s="500"/>
    </row>
    <row r="64" spans="1:10" s="485" customFormat="1" ht="13.5" customHeight="1" thickTop="1" x14ac:dyDescent="0.2">
      <c r="A64" s="501"/>
      <c r="B64" s="495"/>
      <c r="C64" s="495"/>
      <c r="D64" s="506"/>
      <c r="E64" s="495"/>
      <c r="F64" s="497"/>
      <c r="G64" s="498"/>
      <c r="H64" s="499"/>
      <c r="I64" s="500"/>
      <c r="J64" s="500"/>
    </row>
    <row r="65" spans="1:10" s="485" customFormat="1" ht="13.5" customHeight="1" x14ac:dyDescent="0.2">
      <c r="A65" s="501" t="s">
        <v>206</v>
      </c>
      <c r="B65" s="495"/>
      <c r="C65" s="495"/>
      <c r="D65" s="507"/>
      <c r="E65" s="495"/>
      <c r="F65" s="497"/>
      <c r="G65" s="498"/>
      <c r="H65" s="499"/>
      <c r="I65" s="500"/>
      <c r="J65" s="500"/>
    </row>
    <row r="66" spans="1:10" s="485" customFormat="1" ht="13.5" customHeight="1" x14ac:dyDescent="0.2">
      <c r="A66" s="501"/>
      <c r="B66" s="495" t="s">
        <v>207</v>
      </c>
      <c r="C66" s="495"/>
      <c r="D66" s="502"/>
      <c r="E66" s="495"/>
      <c r="F66" s="497"/>
      <c r="G66" s="498"/>
      <c r="H66" s="499"/>
      <c r="I66" s="500"/>
      <c r="J66" s="500"/>
    </row>
    <row r="67" spans="1:10" s="485" customFormat="1" ht="13.5" customHeight="1" x14ac:dyDescent="0.2">
      <c r="A67" s="501"/>
      <c r="B67" s="495" t="s">
        <v>201</v>
      </c>
      <c r="C67" s="495"/>
      <c r="D67" s="502"/>
      <c r="E67" s="495"/>
      <c r="F67" s="497"/>
      <c r="G67" s="498"/>
      <c r="H67" s="499"/>
      <c r="I67" s="500"/>
      <c r="J67" s="500"/>
    </row>
    <row r="68" spans="1:10" s="485" customFormat="1" ht="13.5" customHeight="1" x14ac:dyDescent="0.2">
      <c r="A68" s="501"/>
      <c r="B68" s="495"/>
      <c r="C68" s="495"/>
      <c r="D68" s="503"/>
      <c r="E68" s="495"/>
      <c r="F68" s="497"/>
      <c r="G68" s="498"/>
      <c r="H68" s="499"/>
      <c r="I68" s="500"/>
      <c r="J68" s="500"/>
    </row>
    <row r="69" spans="1:10" s="485" customFormat="1" ht="13.5" customHeight="1" thickBot="1" x14ac:dyDescent="0.25">
      <c r="A69" s="501"/>
      <c r="B69" s="504" t="s">
        <v>188</v>
      </c>
      <c r="C69" s="495"/>
      <c r="D69" s="505">
        <f>SUM(D66:D68)</f>
        <v>0</v>
      </c>
      <c r="E69" s="495"/>
      <c r="F69" s="497"/>
      <c r="G69" s="498"/>
      <c r="H69" s="499"/>
      <c r="I69" s="500"/>
      <c r="J69" s="500"/>
    </row>
    <row r="70" spans="1:10" s="485" customFormat="1" ht="13.5" customHeight="1" thickTop="1" x14ac:dyDescent="0.2">
      <c r="A70" s="501"/>
      <c r="B70" s="495"/>
      <c r="C70" s="495"/>
      <c r="D70" s="506"/>
      <c r="E70" s="495"/>
      <c r="F70" s="497"/>
      <c r="G70" s="498"/>
      <c r="H70" s="499"/>
      <c r="I70" s="500"/>
      <c r="J70" s="500"/>
    </row>
    <row r="71" spans="1:10" s="485" customFormat="1" ht="13.5" customHeight="1" x14ac:dyDescent="0.2">
      <c r="A71" s="501" t="s">
        <v>208</v>
      </c>
      <c r="B71" s="495"/>
      <c r="C71" s="495"/>
      <c r="D71" s="507"/>
      <c r="E71" s="495"/>
      <c r="F71" s="497"/>
      <c r="G71" s="498"/>
      <c r="H71" s="499"/>
      <c r="I71" s="500"/>
      <c r="J71" s="500"/>
    </row>
    <row r="72" spans="1:10" s="485" customFormat="1" ht="13.5" customHeight="1" x14ac:dyDescent="0.2">
      <c r="A72" s="501"/>
      <c r="B72" s="495" t="s">
        <v>209</v>
      </c>
      <c r="C72" s="495"/>
      <c r="D72" s="502"/>
      <c r="E72" s="495"/>
      <c r="F72" s="497"/>
      <c r="G72" s="498"/>
      <c r="H72" s="499"/>
      <c r="I72" s="500"/>
      <c r="J72" s="500"/>
    </row>
    <row r="73" spans="1:10" s="485" customFormat="1" ht="13.5" customHeight="1" x14ac:dyDescent="0.2">
      <c r="A73" s="501"/>
      <c r="B73" s="495" t="s">
        <v>1</v>
      </c>
      <c r="C73" s="495"/>
      <c r="D73" s="502"/>
      <c r="E73" s="495"/>
      <c r="F73" s="497"/>
      <c r="G73" s="498"/>
      <c r="H73" s="499"/>
      <c r="I73" s="500"/>
      <c r="J73" s="500"/>
    </row>
    <row r="74" spans="1:10" s="485" customFormat="1" ht="13.5" customHeight="1" x14ac:dyDescent="0.2">
      <c r="A74" s="501"/>
      <c r="B74" s="495"/>
      <c r="C74" s="495"/>
      <c r="D74" s="503"/>
      <c r="E74" s="495"/>
      <c r="F74" s="497"/>
      <c r="G74" s="498"/>
      <c r="H74" s="499"/>
      <c r="I74" s="500"/>
      <c r="J74" s="500"/>
    </row>
    <row r="75" spans="1:10" s="485" customFormat="1" ht="13.5" customHeight="1" thickBot="1" x14ac:dyDescent="0.25">
      <c r="A75" s="501"/>
      <c r="B75" s="504" t="s">
        <v>188</v>
      </c>
      <c r="C75" s="495"/>
      <c r="D75" s="505">
        <f>SUM(D72:D74)</f>
        <v>0</v>
      </c>
      <c r="E75" s="495"/>
      <c r="F75" s="497"/>
      <c r="G75" s="498"/>
      <c r="H75" s="499"/>
      <c r="I75" s="500"/>
      <c r="J75" s="500"/>
    </row>
    <row r="76" spans="1:10" s="485" customFormat="1" ht="13.5" customHeight="1" thickTop="1" x14ac:dyDescent="0.2">
      <c r="A76" s="501"/>
      <c r="B76" s="495"/>
      <c r="C76" s="495"/>
      <c r="D76" s="506"/>
      <c r="E76" s="495"/>
      <c r="F76" s="497"/>
      <c r="G76" s="498"/>
      <c r="H76" s="499"/>
      <c r="I76" s="500"/>
      <c r="J76" s="500"/>
    </row>
    <row r="77" spans="1:10" s="485" customFormat="1" ht="13.5" customHeight="1" x14ac:dyDescent="0.2">
      <c r="A77" s="494" t="s">
        <v>210</v>
      </c>
      <c r="B77" s="495"/>
      <c r="C77" s="495"/>
      <c r="D77" s="506"/>
      <c r="E77" s="495"/>
      <c r="F77" s="497"/>
      <c r="G77" s="498"/>
      <c r="H77" s="499"/>
      <c r="I77" s="500"/>
      <c r="J77" s="500"/>
    </row>
    <row r="78" spans="1:10" s="485" customFormat="1" ht="13.5" customHeight="1" x14ac:dyDescent="0.2">
      <c r="A78" s="494"/>
      <c r="B78" s="495"/>
      <c r="C78" s="495"/>
      <c r="D78" s="506"/>
      <c r="E78" s="495"/>
      <c r="F78" s="497"/>
      <c r="G78" s="498"/>
      <c r="H78" s="499"/>
      <c r="I78" s="500"/>
      <c r="J78" s="500"/>
    </row>
    <row r="79" spans="1:10" s="485" customFormat="1" ht="13.5" customHeight="1" x14ac:dyDescent="0.2">
      <c r="A79" s="501" t="s">
        <v>142</v>
      </c>
      <c r="B79" s="495"/>
      <c r="C79" s="495"/>
      <c r="D79" s="507"/>
      <c r="E79" s="495"/>
      <c r="F79" s="497"/>
      <c r="G79" s="498"/>
      <c r="H79" s="499"/>
      <c r="I79" s="500"/>
      <c r="J79" s="500"/>
    </row>
    <row r="80" spans="1:10" s="485" customFormat="1" ht="13.5" customHeight="1" x14ac:dyDescent="0.2">
      <c r="A80" s="501"/>
      <c r="B80" s="495" t="s">
        <v>3</v>
      </c>
      <c r="C80" s="495"/>
      <c r="D80" s="502"/>
      <c r="E80" s="495"/>
      <c r="F80" s="497"/>
      <c r="G80" s="498"/>
      <c r="H80" s="499"/>
      <c r="I80" s="500"/>
      <c r="J80" s="500"/>
    </row>
    <row r="81" spans="1:10" s="485" customFormat="1" ht="13.5" customHeight="1" x14ac:dyDescent="0.2">
      <c r="A81" s="501"/>
      <c r="B81" s="495" t="s">
        <v>262</v>
      </c>
      <c r="C81" s="495"/>
      <c r="D81" s="502"/>
      <c r="E81" s="495"/>
      <c r="F81" s="497"/>
      <c r="G81" s="498"/>
      <c r="H81" s="499"/>
      <c r="I81" s="500"/>
      <c r="J81" s="500"/>
    </row>
    <row r="82" spans="1:10" s="485" customFormat="1" ht="13.5" customHeight="1" x14ac:dyDescent="0.2">
      <c r="A82" s="501"/>
      <c r="B82" s="495"/>
      <c r="C82" s="495"/>
      <c r="D82" s="503"/>
      <c r="E82" s="495"/>
      <c r="F82" s="497"/>
      <c r="G82" s="498"/>
      <c r="H82" s="499"/>
      <c r="I82" s="500"/>
      <c r="J82" s="500"/>
    </row>
    <row r="83" spans="1:10" s="485" customFormat="1" ht="13.5" customHeight="1" thickBot="1" x14ac:dyDescent="0.25">
      <c r="A83" s="501"/>
      <c r="B83" s="504" t="s">
        <v>188</v>
      </c>
      <c r="C83" s="504"/>
      <c r="D83" s="505">
        <f>SUM(D80:D82)</f>
        <v>0</v>
      </c>
      <c r="E83" s="495"/>
      <c r="F83" s="497"/>
      <c r="G83" s="498"/>
      <c r="H83" s="499"/>
      <c r="I83" s="500"/>
      <c r="J83" s="500"/>
    </row>
    <row r="84" spans="1:10" s="485" customFormat="1" ht="13.5" customHeight="1" thickTop="1" x14ac:dyDescent="0.2">
      <c r="A84" s="501"/>
      <c r="B84" s="495"/>
      <c r="C84" s="495"/>
      <c r="D84" s="506"/>
      <c r="E84" s="495"/>
      <c r="F84" s="497"/>
      <c r="G84" s="498"/>
      <c r="H84" s="499"/>
      <c r="I84" s="500"/>
      <c r="J84" s="500"/>
    </row>
    <row r="85" spans="1:10" s="485" customFormat="1" ht="13.5" customHeight="1" x14ac:dyDescent="0.2">
      <c r="A85" s="501" t="s">
        <v>211</v>
      </c>
      <c r="B85" s="495"/>
      <c r="C85" s="495"/>
      <c r="D85" s="507"/>
      <c r="E85" s="495"/>
      <c r="F85" s="497"/>
      <c r="G85" s="498"/>
      <c r="H85" s="499"/>
      <c r="I85" s="500"/>
      <c r="J85" s="500"/>
    </row>
    <row r="86" spans="1:10" s="485" customFormat="1" ht="13.5" customHeight="1" x14ac:dyDescent="0.2">
      <c r="A86" s="501"/>
      <c r="B86" s="495" t="s">
        <v>212</v>
      </c>
      <c r="C86" s="495"/>
      <c r="D86" s="502"/>
      <c r="E86" s="495"/>
      <c r="F86" s="497"/>
      <c r="G86" s="498"/>
      <c r="H86" s="499"/>
      <c r="I86" s="500"/>
      <c r="J86" s="500"/>
    </row>
    <row r="87" spans="1:10" s="485" customFormat="1" ht="13.5" customHeight="1" x14ac:dyDescent="0.2">
      <c r="A87" s="501"/>
      <c r="B87" s="495" t="s">
        <v>213</v>
      </c>
      <c r="C87" s="495"/>
      <c r="D87" s="502"/>
      <c r="E87" s="495"/>
      <c r="F87" s="497"/>
      <c r="G87" s="498"/>
      <c r="H87" s="499"/>
      <c r="I87" s="500"/>
      <c r="J87" s="500"/>
    </row>
    <row r="88" spans="1:10" s="485" customFormat="1" ht="13.5" customHeight="1" x14ac:dyDescent="0.2">
      <c r="A88" s="501"/>
      <c r="B88" s="495" t="s">
        <v>214</v>
      </c>
      <c r="C88" s="495"/>
      <c r="D88" s="502"/>
      <c r="E88" s="508"/>
      <c r="F88" s="497"/>
      <c r="G88" s="498"/>
      <c r="H88" s="499"/>
      <c r="I88" s="500"/>
      <c r="J88" s="500"/>
    </row>
    <row r="89" spans="1:10" s="485" customFormat="1" ht="13.5" customHeight="1" x14ac:dyDescent="0.2">
      <c r="A89" s="501"/>
      <c r="B89" s="495"/>
      <c r="C89" s="495"/>
      <c r="D89" s="503"/>
      <c r="E89" s="495"/>
      <c r="F89" s="497"/>
      <c r="G89" s="498"/>
      <c r="H89" s="499"/>
      <c r="I89" s="500"/>
      <c r="J89" s="500"/>
    </row>
    <row r="90" spans="1:10" s="485" customFormat="1" ht="13.5" customHeight="1" thickBot="1" x14ac:dyDescent="0.25">
      <c r="A90" s="501"/>
      <c r="B90" s="504" t="s">
        <v>188</v>
      </c>
      <c r="C90" s="504"/>
      <c r="D90" s="505">
        <f>SUM(D86:D89)</f>
        <v>0</v>
      </c>
      <c r="E90" s="495"/>
      <c r="F90" s="497"/>
      <c r="G90" s="498"/>
      <c r="H90" s="499"/>
      <c r="I90" s="500"/>
      <c r="J90" s="500"/>
    </row>
    <row r="91" spans="1:10" s="485" customFormat="1" ht="13.5" customHeight="1" thickTop="1" x14ac:dyDescent="0.2">
      <c r="A91" s="501"/>
      <c r="B91" s="495"/>
      <c r="C91" s="495"/>
      <c r="D91" s="506"/>
      <c r="E91" s="495"/>
      <c r="F91" s="497"/>
      <c r="G91" s="498"/>
      <c r="H91" s="499"/>
      <c r="I91" s="500"/>
      <c r="J91" s="500"/>
    </row>
    <row r="92" spans="1:10" s="485" customFormat="1" ht="13.5" customHeight="1" x14ac:dyDescent="0.2">
      <c r="A92" s="501" t="s">
        <v>215</v>
      </c>
      <c r="B92" s="495"/>
      <c r="C92" s="495"/>
      <c r="D92" s="507"/>
      <c r="E92" s="495"/>
      <c r="F92" s="497"/>
      <c r="G92" s="498"/>
      <c r="H92" s="499"/>
      <c r="I92" s="500"/>
      <c r="J92" s="500"/>
    </row>
    <row r="93" spans="1:10" s="485" customFormat="1" ht="13.5" customHeight="1" x14ac:dyDescent="0.2">
      <c r="A93" s="501"/>
      <c r="B93" s="495" t="s">
        <v>20</v>
      </c>
      <c r="C93" s="495"/>
      <c r="D93" s="502"/>
      <c r="E93" s="495"/>
      <c r="F93" s="497"/>
      <c r="G93" s="498"/>
      <c r="H93" s="499"/>
      <c r="I93" s="500"/>
      <c r="J93" s="500"/>
    </row>
    <row r="94" spans="1:10" s="485" customFormat="1" ht="13.5" customHeight="1" x14ac:dyDescent="0.2">
      <c r="A94" s="501"/>
      <c r="B94" s="495" t="s">
        <v>216</v>
      </c>
      <c r="C94" s="495"/>
      <c r="D94" s="502"/>
      <c r="E94" s="495"/>
      <c r="F94" s="497"/>
      <c r="G94" s="498"/>
      <c r="H94" s="499"/>
      <c r="I94" s="500"/>
      <c r="J94" s="500"/>
    </row>
    <row r="95" spans="1:10" s="485" customFormat="1" ht="13.5" customHeight="1" x14ac:dyDescent="0.2">
      <c r="A95" s="501"/>
      <c r="B95" s="495"/>
      <c r="C95" s="495"/>
      <c r="D95" s="503"/>
      <c r="E95" s="495"/>
      <c r="F95" s="497"/>
      <c r="G95" s="498"/>
      <c r="H95" s="499"/>
      <c r="I95" s="500"/>
      <c r="J95" s="500"/>
    </row>
    <row r="96" spans="1:10" s="485" customFormat="1" ht="13.5" customHeight="1" thickBot="1" x14ac:dyDescent="0.25">
      <c r="A96" s="501"/>
      <c r="B96" s="504" t="s">
        <v>188</v>
      </c>
      <c r="C96" s="504"/>
      <c r="D96" s="505">
        <f>SUM(D93:D95)</f>
        <v>0</v>
      </c>
      <c r="E96" s="495"/>
      <c r="F96" s="497"/>
      <c r="G96" s="498"/>
      <c r="H96" s="499"/>
      <c r="I96" s="500"/>
      <c r="J96" s="500"/>
    </row>
    <row r="97" spans="1:10" s="485" customFormat="1" ht="13.5" customHeight="1" thickTop="1" x14ac:dyDescent="0.2">
      <c r="A97" s="501"/>
      <c r="B97" s="495"/>
      <c r="C97" s="495"/>
      <c r="D97" s="506"/>
      <c r="E97" s="495"/>
      <c r="F97" s="497"/>
      <c r="G97" s="498"/>
      <c r="H97" s="499"/>
      <c r="I97" s="500"/>
      <c r="J97" s="500"/>
    </row>
    <row r="98" spans="1:10" s="485" customFormat="1" ht="13.5" customHeight="1" x14ac:dyDescent="0.2">
      <c r="A98" s="501" t="s">
        <v>217</v>
      </c>
      <c r="B98" s="495"/>
      <c r="C98" s="495"/>
      <c r="D98" s="502">
        <v>0</v>
      </c>
      <c r="E98" s="495"/>
      <c r="F98" s="497"/>
      <c r="G98" s="498"/>
      <c r="H98" s="499"/>
      <c r="I98" s="500"/>
      <c r="J98" s="500"/>
    </row>
    <row r="99" spans="1:10" s="485" customFormat="1" ht="13.5" customHeight="1" x14ac:dyDescent="0.2">
      <c r="A99" s="501"/>
      <c r="B99" s="495"/>
      <c r="C99" s="495"/>
      <c r="D99" s="507"/>
      <c r="E99" s="495"/>
      <c r="F99" s="497"/>
      <c r="G99" s="498"/>
      <c r="H99" s="499"/>
      <c r="I99" s="500"/>
      <c r="J99" s="500"/>
    </row>
    <row r="100" spans="1:10" s="485" customFormat="1" ht="13.5" customHeight="1" x14ac:dyDescent="0.2">
      <c r="A100" s="501" t="s">
        <v>218</v>
      </c>
      <c r="B100" s="495"/>
      <c r="C100" s="495"/>
      <c r="D100" s="507"/>
      <c r="E100" s="495"/>
      <c r="F100" s="497"/>
      <c r="G100" s="498"/>
      <c r="H100" s="499"/>
      <c r="I100" s="500"/>
      <c r="J100" s="500"/>
    </row>
    <row r="101" spans="1:10" s="485" customFormat="1" ht="13.5" customHeight="1" x14ac:dyDescent="0.2">
      <c r="A101" s="501"/>
      <c r="B101" s="495" t="s">
        <v>218</v>
      </c>
      <c r="C101" s="495"/>
      <c r="D101" s="502"/>
      <c r="E101" s="495"/>
      <c r="F101" s="497"/>
      <c r="G101" s="498"/>
      <c r="H101" s="499"/>
      <c r="I101" s="500"/>
      <c r="J101" s="500"/>
    </row>
    <row r="102" spans="1:10" s="485" customFormat="1" ht="13.5" customHeight="1" x14ac:dyDescent="0.2">
      <c r="A102" s="501"/>
      <c r="B102" s="495" t="s">
        <v>219</v>
      </c>
      <c r="C102" s="495"/>
      <c r="D102" s="502"/>
      <c r="E102" s="495"/>
      <c r="F102" s="497"/>
      <c r="G102" s="498"/>
      <c r="H102" s="499"/>
      <c r="I102" s="500"/>
      <c r="J102" s="500"/>
    </row>
    <row r="103" spans="1:10" s="485" customFormat="1" ht="13.5" customHeight="1" x14ac:dyDescent="0.2">
      <c r="A103" s="501"/>
      <c r="B103" s="495" t="s">
        <v>220</v>
      </c>
      <c r="C103" s="495"/>
      <c r="D103" s="502"/>
      <c r="E103" s="495"/>
      <c r="F103" s="497"/>
      <c r="G103" s="498"/>
      <c r="H103" s="499"/>
      <c r="I103" s="500"/>
      <c r="J103" s="500"/>
    </row>
    <row r="104" spans="1:10" s="485" customFormat="1" ht="13.5" customHeight="1" x14ac:dyDescent="0.2">
      <c r="A104" s="501"/>
      <c r="B104" s="495" t="s">
        <v>221</v>
      </c>
      <c r="C104" s="495"/>
      <c r="D104" s="502"/>
      <c r="E104" s="495"/>
      <c r="F104" s="497"/>
      <c r="G104" s="498"/>
      <c r="H104" s="499"/>
      <c r="I104" s="500"/>
      <c r="J104" s="500"/>
    </row>
    <row r="105" spans="1:10" s="485" customFormat="1" ht="13.5" customHeight="1" x14ac:dyDescent="0.2">
      <c r="A105" s="501"/>
      <c r="B105" s="495" t="s">
        <v>222</v>
      </c>
      <c r="C105" s="495"/>
      <c r="D105" s="502"/>
      <c r="E105" s="495"/>
      <c r="F105" s="497"/>
      <c r="G105" s="498"/>
      <c r="H105" s="499"/>
      <c r="I105" s="500"/>
      <c r="J105" s="500"/>
    </row>
    <row r="106" spans="1:10" s="485" customFormat="1" ht="13.5" customHeight="1" x14ac:dyDescent="0.2">
      <c r="A106" s="501"/>
      <c r="B106" s="495" t="s">
        <v>1</v>
      </c>
      <c r="C106" s="495"/>
      <c r="D106" s="502"/>
      <c r="E106" s="495"/>
      <c r="F106" s="497"/>
      <c r="G106" s="498"/>
      <c r="H106" s="499"/>
      <c r="I106" s="500"/>
      <c r="J106" s="500"/>
    </row>
    <row r="107" spans="1:10" s="485" customFormat="1" ht="13.5" customHeight="1" x14ac:dyDescent="0.2">
      <c r="A107" s="501"/>
      <c r="B107" s="495"/>
      <c r="C107" s="495"/>
      <c r="D107" s="503"/>
      <c r="E107" s="495"/>
      <c r="F107" s="497"/>
      <c r="G107" s="498"/>
      <c r="H107" s="499"/>
      <c r="I107" s="500"/>
      <c r="J107" s="500"/>
    </row>
    <row r="108" spans="1:10" s="485" customFormat="1" ht="13.5" customHeight="1" thickBot="1" x14ac:dyDescent="0.25">
      <c r="A108" s="501"/>
      <c r="B108" s="504" t="s">
        <v>188</v>
      </c>
      <c r="C108" s="504"/>
      <c r="D108" s="505">
        <f>SUM(D101:D107)</f>
        <v>0</v>
      </c>
      <c r="E108" s="495"/>
      <c r="F108" s="497"/>
      <c r="G108" s="498"/>
      <c r="H108" s="499"/>
      <c r="I108" s="500"/>
      <c r="J108" s="500"/>
    </row>
    <row r="109" spans="1:10" s="485" customFormat="1" ht="13.5" customHeight="1" thickTop="1" x14ac:dyDescent="0.2">
      <c r="A109" s="501"/>
      <c r="B109" s="495"/>
      <c r="C109" s="495"/>
      <c r="D109" s="506"/>
      <c r="E109" s="495"/>
      <c r="F109" s="497"/>
      <c r="G109" s="498"/>
      <c r="H109" s="499"/>
      <c r="I109" s="500"/>
      <c r="J109" s="500"/>
    </row>
    <row r="110" spans="1:10" s="485" customFormat="1" ht="13.5" customHeight="1" x14ac:dyDescent="0.2">
      <c r="A110" s="501" t="s">
        <v>223</v>
      </c>
      <c r="B110" s="495"/>
      <c r="C110" s="495"/>
      <c r="D110" s="507"/>
      <c r="E110" s="495"/>
      <c r="F110" s="497"/>
      <c r="G110" s="498"/>
      <c r="H110" s="499"/>
      <c r="I110" s="500"/>
      <c r="J110" s="500"/>
    </row>
    <row r="111" spans="1:10" s="485" customFormat="1" ht="13.5" customHeight="1" x14ac:dyDescent="0.2">
      <c r="A111" s="501"/>
      <c r="B111" s="495" t="s">
        <v>224</v>
      </c>
      <c r="C111" s="495"/>
      <c r="D111" s="502"/>
      <c r="E111" s="495"/>
      <c r="F111" s="497"/>
      <c r="G111" s="498"/>
      <c r="H111" s="499"/>
      <c r="I111" s="500"/>
      <c r="J111" s="500"/>
    </row>
    <row r="112" spans="1:10" s="485" customFormat="1" ht="13.5" customHeight="1" x14ac:dyDescent="0.2">
      <c r="A112" s="501"/>
      <c r="B112" s="495" t="s">
        <v>225</v>
      </c>
      <c r="C112" s="495"/>
      <c r="D112" s="502"/>
      <c r="E112" s="495"/>
      <c r="F112" s="497"/>
      <c r="G112" s="498"/>
      <c r="H112" s="499"/>
      <c r="I112" s="500"/>
      <c r="J112" s="500"/>
    </row>
    <row r="113" spans="1:10" s="485" customFormat="1" ht="13.5" customHeight="1" x14ac:dyDescent="0.2">
      <c r="A113" s="501"/>
      <c r="B113" s="495" t="s">
        <v>226</v>
      </c>
      <c r="C113" s="495"/>
      <c r="D113" s="502"/>
      <c r="E113" s="495"/>
      <c r="F113" s="497"/>
      <c r="G113" s="498"/>
      <c r="H113" s="499"/>
      <c r="I113" s="500"/>
      <c r="J113" s="500"/>
    </row>
    <row r="114" spans="1:10" s="485" customFormat="1" ht="13.5" customHeight="1" x14ac:dyDescent="0.2">
      <c r="A114" s="501"/>
      <c r="B114" s="495" t="s">
        <v>227</v>
      </c>
      <c r="C114" s="495"/>
      <c r="D114" s="502"/>
      <c r="E114" s="495"/>
      <c r="F114" s="497"/>
      <c r="G114" s="498"/>
      <c r="H114" s="499"/>
      <c r="I114" s="500"/>
      <c r="J114" s="500"/>
    </row>
    <row r="115" spans="1:10" s="485" customFormat="1" ht="13.5" customHeight="1" x14ac:dyDescent="0.2">
      <c r="A115" s="501"/>
      <c r="B115" s="495" t="s">
        <v>228</v>
      </c>
      <c r="C115" s="495"/>
      <c r="D115" s="502"/>
      <c r="E115" s="495"/>
      <c r="F115" s="497"/>
      <c r="G115" s="498"/>
      <c r="H115" s="499"/>
      <c r="I115" s="500"/>
      <c r="J115" s="500"/>
    </row>
    <row r="116" spans="1:10" s="485" customFormat="1" ht="13.5" customHeight="1" x14ac:dyDescent="0.2">
      <c r="A116" s="501"/>
      <c r="B116" s="495" t="s">
        <v>1</v>
      </c>
      <c r="C116" s="495"/>
      <c r="D116" s="502"/>
      <c r="E116" s="508"/>
      <c r="F116" s="497"/>
      <c r="G116" s="498"/>
      <c r="H116" s="499"/>
      <c r="I116" s="500"/>
      <c r="J116" s="500"/>
    </row>
    <row r="117" spans="1:10" s="485" customFormat="1" ht="13.5" customHeight="1" x14ac:dyDescent="0.2">
      <c r="A117" s="501"/>
      <c r="B117" s="495"/>
      <c r="C117" s="495"/>
      <c r="D117" s="503"/>
      <c r="E117" s="495"/>
      <c r="F117" s="497"/>
      <c r="G117" s="498"/>
      <c r="H117" s="499"/>
      <c r="I117" s="500"/>
      <c r="J117" s="500"/>
    </row>
    <row r="118" spans="1:10" s="485" customFormat="1" ht="13.5" customHeight="1" thickBot="1" x14ac:dyDescent="0.25">
      <c r="A118" s="501"/>
      <c r="B118" s="504" t="s">
        <v>188</v>
      </c>
      <c r="C118" s="504"/>
      <c r="D118" s="505">
        <f>SUM(D111:D117)</f>
        <v>0</v>
      </c>
      <c r="E118" s="495"/>
      <c r="F118" s="497"/>
      <c r="G118" s="498"/>
      <c r="H118" s="499"/>
      <c r="I118" s="500"/>
      <c r="J118" s="500"/>
    </row>
    <row r="119" spans="1:10" s="485" customFormat="1" ht="13.5" customHeight="1" thickTop="1" x14ac:dyDescent="0.2">
      <c r="A119" s="501"/>
      <c r="B119" s="495"/>
      <c r="C119" s="495"/>
      <c r="D119" s="506"/>
      <c r="E119" s="495"/>
      <c r="F119" s="497"/>
      <c r="G119" s="498"/>
      <c r="H119" s="499"/>
      <c r="I119" s="500"/>
      <c r="J119" s="500"/>
    </row>
    <row r="120" spans="1:10" s="485" customFormat="1" ht="13.5" customHeight="1" x14ac:dyDescent="0.2">
      <c r="A120" s="501" t="s">
        <v>229</v>
      </c>
      <c r="B120" s="495"/>
      <c r="C120" s="495"/>
      <c r="D120" s="502"/>
      <c r="E120" s="495"/>
      <c r="F120" s="497"/>
      <c r="G120" s="498"/>
      <c r="H120" s="499"/>
      <c r="I120" s="500"/>
      <c r="J120" s="500"/>
    </row>
    <row r="121" spans="1:10" s="485" customFormat="1" ht="13.5" customHeight="1" x14ac:dyDescent="0.2">
      <c r="A121" s="501"/>
      <c r="B121" s="495"/>
      <c r="C121" s="495"/>
      <c r="D121" s="507"/>
      <c r="E121" s="495"/>
      <c r="F121" s="497"/>
      <c r="G121" s="498"/>
      <c r="H121" s="499"/>
      <c r="I121" s="500"/>
      <c r="J121" s="500"/>
    </row>
    <row r="122" spans="1:10" s="485" customFormat="1" ht="13.5" customHeight="1" x14ac:dyDescent="0.2">
      <c r="A122" s="501" t="s">
        <v>230</v>
      </c>
      <c r="B122" s="495"/>
      <c r="C122" s="495"/>
      <c r="D122" s="507"/>
      <c r="E122" s="495"/>
      <c r="F122" s="497"/>
      <c r="G122" s="498"/>
      <c r="H122" s="499"/>
      <c r="I122" s="500"/>
      <c r="J122" s="500"/>
    </row>
    <row r="123" spans="1:10" s="485" customFormat="1" ht="13.5" customHeight="1" x14ac:dyDescent="0.2">
      <c r="A123" s="501"/>
      <c r="B123" s="495"/>
      <c r="C123" s="495"/>
      <c r="D123" s="502"/>
      <c r="E123" s="495"/>
      <c r="F123" s="497"/>
      <c r="G123" s="498"/>
      <c r="H123" s="499"/>
      <c r="I123" s="500"/>
      <c r="J123" s="500"/>
    </row>
    <row r="124" spans="1:10" s="485" customFormat="1" ht="13.5" customHeight="1" x14ac:dyDescent="0.2">
      <c r="A124" s="501"/>
      <c r="B124" s="495"/>
      <c r="C124" s="495"/>
      <c r="D124" s="502"/>
      <c r="E124" s="495"/>
      <c r="F124" s="497"/>
      <c r="G124" s="498"/>
      <c r="H124" s="499"/>
      <c r="I124" s="500"/>
      <c r="J124" s="500"/>
    </row>
    <row r="125" spans="1:10" s="485" customFormat="1" ht="13.5" customHeight="1" x14ac:dyDescent="0.2">
      <c r="A125" s="501"/>
      <c r="B125" s="495"/>
      <c r="C125" s="495"/>
      <c r="D125" s="502"/>
      <c r="E125" s="495"/>
      <c r="F125" s="497"/>
      <c r="G125" s="498"/>
      <c r="H125" s="499"/>
      <c r="I125" s="500"/>
      <c r="J125" s="500"/>
    </row>
    <row r="126" spans="1:10" s="485" customFormat="1" ht="13.5" customHeight="1" x14ac:dyDescent="0.2">
      <c r="A126" s="501"/>
      <c r="B126" s="495"/>
      <c r="C126" s="495"/>
      <c r="D126" s="503"/>
      <c r="E126" s="495"/>
      <c r="F126" s="497"/>
      <c r="G126" s="498"/>
      <c r="H126" s="499"/>
      <c r="I126" s="500"/>
      <c r="J126" s="500"/>
    </row>
    <row r="127" spans="1:10" s="485" customFormat="1" ht="13.5" customHeight="1" thickBot="1" x14ac:dyDescent="0.25">
      <c r="A127" s="501"/>
      <c r="B127" s="504" t="s">
        <v>188</v>
      </c>
      <c r="C127" s="504"/>
      <c r="D127" s="505">
        <f>SUM(D123:D126)</f>
        <v>0</v>
      </c>
      <c r="E127" s="495"/>
      <c r="F127" s="497"/>
      <c r="G127" s="498"/>
      <c r="H127" s="499"/>
      <c r="I127" s="500"/>
      <c r="J127" s="500"/>
    </row>
    <row r="128" spans="1:10" s="485" customFormat="1" ht="13.5" customHeight="1" thickTop="1" x14ac:dyDescent="0.2">
      <c r="A128" s="501"/>
      <c r="B128" s="495"/>
      <c r="C128" s="495"/>
      <c r="D128" s="506"/>
      <c r="E128" s="495"/>
      <c r="F128" s="497"/>
      <c r="G128" s="498"/>
      <c r="H128" s="499"/>
      <c r="I128" s="500"/>
      <c r="J128" s="500"/>
    </row>
    <row r="129" spans="1:10" s="485" customFormat="1" ht="13.5" customHeight="1" x14ac:dyDescent="0.2">
      <c r="A129" s="501" t="s">
        <v>231</v>
      </c>
      <c r="B129" s="495"/>
      <c r="C129" s="495"/>
      <c r="D129" s="507"/>
      <c r="E129" s="495"/>
      <c r="F129" s="497"/>
      <c r="G129" s="498"/>
      <c r="H129" s="499"/>
      <c r="I129" s="500"/>
      <c r="J129" s="500"/>
    </row>
    <row r="130" spans="1:10" s="485" customFormat="1" ht="13.5" customHeight="1" x14ac:dyDescent="0.2">
      <c r="A130" s="501"/>
      <c r="B130" s="495" t="s">
        <v>231</v>
      </c>
      <c r="C130" s="495"/>
      <c r="D130" s="509"/>
      <c r="E130" s="495"/>
      <c r="F130" s="497"/>
      <c r="G130" s="498"/>
      <c r="H130" s="499"/>
      <c r="I130" s="500"/>
      <c r="J130" s="500"/>
    </row>
    <row r="131" spans="1:10" s="485" customFormat="1" ht="13.5" customHeight="1" x14ac:dyDescent="0.2">
      <c r="A131" s="501"/>
      <c r="B131" s="495" t="s">
        <v>232</v>
      </c>
      <c r="C131" s="495"/>
      <c r="D131" s="509"/>
      <c r="E131" s="495"/>
      <c r="F131" s="497"/>
      <c r="G131" s="498"/>
      <c r="H131" s="499"/>
      <c r="I131" s="500"/>
      <c r="J131" s="500"/>
    </row>
    <row r="132" spans="1:10" s="485" customFormat="1" ht="13.5" customHeight="1" x14ac:dyDescent="0.2">
      <c r="A132" s="501"/>
      <c r="B132" s="510"/>
      <c r="C132" s="495"/>
      <c r="D132" s="509"/>
      <c r="E132" s="495"/>
      <c r="F132" s="497"/>
      <c r="G132" s="498"/>
      <c r="H132" s="499"/>
      <c r="I132" s="500"/>
      <c r="J132" s="500"/>
    </row>
    <row r="133" spans="1:10" s="485" customFormat="1" ht="13.5" customHeight="1" x14ac:dyDescent="0.2">
      <c r="A133" s="501"/>
      <c r="B133" s="510"/>
      <c r="C133" s="495"/>
      <c r="D133" s="509"/>
      <c r="E133" s="495"/>
      <c r="F133" s="497"/>
      <c r="G133" s="498"/>
      <c r="H133" s="499"/>
      <c r="I133" s="500"/>
      <c r="J133" s="500"/>
    </row>
    <row r="134" spans="1:10" s="485" customFormat="1" ht="13.5" customHeight="1" x14ac:dyDescent="0.2">
      <c r="A134" s="501"/>
      <c r="B134" s="495"/>
      <c r="C134" s="495"/>
      <c r="D134" s="509"/>
      <c r="E134" s="495"/>
      <c r="F134" s="497"/>
      <c r="G134" s="498"/>
      <c r="H134" s="499"/>
      <c r="I134" s="500"/>
      <c r="J134" s="500"/>
    </row>
    <row r="135" spans="1:10" s="485" customFormat="1" ht="13.5" customHeight="1" thickBot="1" x14ac:dyDescent="0.25">
      <c r="A135" s="501"/>
      <c r="B135" s="504" t="s">
        <v>188</v>
      </c>
      <c r="C135" s="504"/>
      <c r="D135" s="505">
        <f>SUM(D130:D134)</f>
        <v>0</v>
      </c>
      <c r="E135" s="495"/>
      <c r="F135" s="497"/>
      <c r="G135" s="498"/>
      <c r="H135" s="499"/>
      <c r="I135" s="500"/>
      <c r="J135" s="500"/>
    </row>
    <row r="136" spans="1:10" s="485" customFormat="1" ht="13.5" customHeight="1" thickTop="1" x14ac:dyDescent="0.2">
      <c r="A136" s="501"/>
      <c r="B136" s="495"/>
      <c r="C136" s="495"/>
      <c r="D136" s="506"/>
      <c r="E136" s="495"/>
      <c r="F136" s="497"/>
      <c r="G136" s="498"/>
      <c r="H136" s="499"/>
      <c r="I136" s="500"/>
      <c r="J136" s="500"/>
    </row>
    <row r="137" spans="1:10" s="485" customFormat="1" ht="13.5" customHeight="1" x14ac:dyDescent="0.2">
      <c r="A137" s="494" t="s">
        <v>233</v>
      </c>
      <c r="B137" s="495"/>
      <c r="C137" s="495"/>
      <c r="D137" s="507"/>
      <c r="E137" s="495"/>
      <c r="F137" s="497"/>
      <c r="G137" s="498"/>
      <c r="H137" s="499"/>
      <c r="I137" s="500"/>
      <c r="J137" s="500"/>
    </row>
    <row r="138" spans="1:10" s="485" customFormat="1" ht="13.5" customHeight="1" x14ac:dyDescent="0.2">
      <c r="A138" s="501"/>
      <c r="B138" s="495"/>
      <c r="C138" s="495"/>
      <c r="D138" s="507"/>
      <c r="E138" s="495"/>
      <c r="F138" s="497"/>
      <c r="G138" s="498"/>
      <c r="H138" s="499"/>
      <c r="I138" s="500"/>
      <c r="J138" s="500"/>
    </row>
    <row r="139" spans="1:10" s="485" customFormat="1" ht="13.5" customHeight="1" x14ac:dyDescent="0.2">
      <c r="A139" s="501"/>
      <c r="B139" s="495" t="s">
        <v>234</v>
      </c>
      <c r="C139" s="495"/>
      <c r="D139" s="507"/>
      <c r="E139" s="495"/>
      <c r="F139" s="497"/>
      <c r="G139" s="498"/>
      <c r="H139" s="499"/>
      <c r="I139" s="500"/>
      <c r="J139" s="500"/>
    </row>
    <row r="140" spans="1:10" s="485" customFormat="1" ht="13.5" customHeight="1" x14ac:dyDescent="0.2">
      <c r="A140" s="501"/>
      <c r="B140" s="495"/>
      <c r="C140" s="495"/>
      <c r="D140" s="502"/>
      <c r="E140" s="495"/>
      <c r="F140" s="497"/>
      <c r="G140" s="498"/>
      <c r="H140" s="499"/>
      <c r="I140" s="500"/>
      <c r="J140" s="500"/>
    </row>
    <row r="141" spans="1:10" s="485" customFormat="1" ht="13.5" customHeight="1" x14ac:dyDescent="0.2">
      <c r="A141" s="501"/>
      <c r="B141" s="495"/>
      <c r="C141" s="495"/>
      <c r="D141" s="502"/>
      <c r="E141" s="495"/>
      <c r="F141" s="497"/>
      <c r="G141" s="498"/>
      <c r="H141" s="499"/>
      <c r="I141" s="500"/>
      <c r="J141" s="500"/>
    </row>
    <row r="142" spans="1:10" s="485" customFormat="1" ht="13.5" customHeight="1" x14ac:dyDescent="0.2">
      <c r="A142" s="501"/>
      <c r="B142" s="495"/>
      <c r="C142" s="495"/>
      <c r="D142" s="502"/>
      <c r="E142" s="495"/>
      <c r="F142" s="497"/>
      <c r="G142" s="498"/>
      <c r="H142" s="499"/>
      <c r="I142" s="500"/>
      <c r="J142" s="500"/>
    </row>
    <row r="143" spans="1:10" s="485" customFormat="1" ht="13.5" customHeight="1" thickBot="1" x14ac:dyDescent="0.25">
      <c r="A143" s="501"/>
      <c r="B143" s="495"/>
      <c r="C143" s="495"/>
      <c r="D143" s="505">
        <f>SUM(D140:D142)</f>
        <v>0</v>
      </c>
      <c r="E143" s="495"/>
      <c r="F143" s="497"/>
      <c r="G143" s="498"/>
      <c r="H143" s="499"/>
      <c r="I143" s="500"/>
      <c r="J143" s="500"/>
    </row>
    <row r="144" spans="1:10" s="485" customFormat="1" ht="13.5" customHeight="1" thickTop="1" x14ac:dyDescent="0.2">
      <c r="A144" s="501"/>
      <c r="B144" s="495"/>
      <c r="C144" s="495"/>
      <c r="D144" s="507"/>
      <c r="E144" s="495"/>
      <c r="F144" s="497"/>
      <c r="G144" s="498"/>
      <c r="H144" s="499"/>
      <c r="I144" s="500"/>
      <c r="J144" s="500"/>
    </row>
    <row r="145" spans="1:10" s="485" customFormat="1" ht="13.5" customHeight="1" x14ac:dyDescent="0.2">
      <c r="A145" s="501"/>
      <c r="B145" s="495" t="s">
        <v>235</v>
      </c>
      <c r="C145" s="495"/>
      <c r="D145" s="507"/>
      <c r="E145" s="495"/>
      <c r="F145" s="497"/>
      <c r="G145" s="498"/>
      <c r="H145" s="499"/>
      <c r="I145" s="500"/>
      <c r="J145" s="500"/>
    </row>
    <row r="146" spans="1:10" s="485" customFormat="1" ht="13.5" customHeight="1" x14ac:dyDescent="0.2">
      <c r="A146" s="501"/>
      <c r="B146" s="495"/>
      <c r="C146" s="495" t="s">
        <v>263</v>
      </c>
      <c r="D146" s="502"/>
      <c r="E146" s="495"/>
      <c r="F146" s="497"/>
      <c r="G146" s="498"/>
      <c r="H146" s="499"/>
      <c r="I146" s="500"/>
      <c r="J146" s="500"/>
    </row>
    <row r="147" spans="1:10" s="485" customFormat="1" ht="13.5" customHeight="1" x14ac:dyDescent="0.2">
      <c r="A147" s="501"/>
      <c r="B147" s="495"/>
      <c r="C147" s="495"/>
      <c r="D147" s="502"/>
      <c r="E147" s="495"/>
      <c r="F147" s="497"/>
      <c r="G147" s="498"/>
      <c r="H147" s="499"/>
      <c r="I147" s="500"/>
      <c r="J147" s="500"/>
    </row>
    <row r="148" spans="1:10" s="485" customFormat="1" ht="13.5" customHeight="1" x14ac:dyDescent="0.2">
      <c r="A148" s="501"/>
      <c r="B148" s="495"/>
      <c r="C148" s="495"/>
      <c r="D148" s="502"/>
      <c r="E148" s="495"/>
      <c r="F148" s="497"/>
      <c r="G148" s="498"/>
      <c r="H148" s="499"/>
      <c r="I148" s="500"/>
      <c r="J148" s="500"/>
    </row>
    <row r="149" spans="1:10" s="485" customFormat="1" ht="13.5" customHeight="1" thickBot="1" x14ac:dyDescent="0.25">
      <c r="A149" s="501"/>
      <c r="B149" s="504"/>
      <c r="C149" s="504"/>
      <c r="D149" s="505">
        <f>SUM(D146:D148)</f>
        <v>0</v>
      </c>
      <c r="E149" s="495"/>
      <c r="F149" s="497"/>
      <c r="G149" s="498"/>
      <c r="H149" s="499"/>
      <c r="I149" s="500"/>
      <c r="J149" s="500"/>
    </row>
    <row r="150" spans="1:10" s="485" customFormat="1" ht="13.5" customHeight="1" thickTop="1" x14ac:dyDescent="0.2">
      <c r="A150" s="501"/>
      <c r="B150" s="504"/>
      <c r="C150" s="504"/>
      <c r="D150" s="511"/>
      <c r="E150" s="495"/>
      <c r="F150" s="497"/>
      <c r="G150" s="498"/>
      <c r="H150" s="499"/>
      <c r="I150" s="500"/>
      <c r="J150" s="500"/>
    </row>
    <row r="151" spans="1:10" s="485" customFormat="1" ht="13.5" customHeight="1" x14ac:dyDescent="0.2">
      <c r="A151" s="501"/>
      <c r="B151" s="495"/>
      <c r="C151" s="495"/>
      <c r="D151" s="507"/>
      <c r="E151" s="495"/>
      <c r="F151" s="497"/>
      <c r="G151" s="498"/>
      <c r="H151" s="499"/>
      <c r="I151" s="500"/>
      <c r="J151" s="500"/>
    </row>
    <row r="152" spans="1:10" s="485" customFormat="1" ht="13.5" customHeight="1" x14ac:dyDescent="0.2">
      <c r="A152" s="494" t="s">
        <v>49</v>
      </c>
      <c r="B152" s="495"/>
      <c r="C152" s="495"/>
      <c r="D152" s="507"/>
      <c r="E152" s="495"/>
      <c r="F152" s="497"/>
      <c r="G152" s="498"/>
      <c r="H152" s="499"/>
      <c r="I152" s="500"/>
      <c r="J152" s="500"/>
    </row>
    <row r="153" spans="1:10" s="485" customFormat="1" ht="13.5" customHeight="1" x14ac:dyDescent="0.2">
      <c r="A153" s="501" t="s">
        <v>236</v>
      </c>
      <c r="B153" s="495"/>
      <c r="C153" s="495"/>
      <c r="D153" s="502"/>
      <c r="E153" s="495"/>
      <c r="F153" s="497"/>
      <c r="G153" s="498"/>
      <c r="H153" s="499"/>
      <c r="I153" s="500"/>
      <c r="J153" s="500"/>
    </row>
    <row r="154" spans="1:10" s="485" customFormat="1" ht="13.5" customHeight="1" x14ac:dyDescent="0.2">
      <c r="A154" s="501"/>
      <c r="B154" s="495"/>
      <c r="C154" s="495"/>
      <c r="D154" s="487"/>
      <c r="E154" s="495"/>
      <c r="F154" s="497"/>
      <c r="G154" s="498"/>
      <c r="H154" s="499"/>
      <c r="I154" s="500"/>
      <c r="J154" s="500"/>
    </row>
    <row r="155" spans="1:10" s="485" customFormat="1" ht="13.5" customHeight="1" x14ac:dyDescent="0.2">
      <c r="A155" s="501" t="s">
        <v>237</v>
      </c>
      <c r="B155" s="495"/>
      <c r="C155" s="495"/>
      <c r="D155" s="502"/>
      <c r="E155" s="495"/>
      <c r="F155" s="497"/>
      <c r="G155" s="498"/>
      <c r="H155" s="499"/>
      <c r="I155" s="500"/>
      <c r="J155" s="500"/>
    </row>
    <row r="156" spans="1:10" s="485" customFormat="1" ht="13.5" customHeight="1" x14ac:dyDescent="0.2">
      <c r="A156" s="501"/>
      <c r="B156" s="495"/>
      <c r="C156" s="495"/>
      <c r="D156" s="507"/>
      <c r="E156" s="495"/>
      <c r="F156" s="497"/>
      <c r="G156" s="498"/>
      <c r="H156" s="499"/>
      <c r="I156" s="500"/>
      <c r="J156" s="500"/>
    </row>
    <row r="157" spans="1:10" s="485" customFormat="1" ht="13.5" customHeight="1" x14ac:dyDescent="0.2">
      <c r="A157" s="501" t="s">
        <v>238</v>
      </c>
      <c r="B157" s="495"/>
      <c r="C157" s="495"/>
      <c r="D157" s="503"/>
      <c r="E157" s="495"/>
      <c r="F157" s="497"/>
      <c r="G157" s="498"/>
      <c r="H157" s="499"/>
      <c r="I157" s="500"/>
      <c r="J157" s="500"/>
    </row>
    <row r="158" spans="1:10" s="485" customFormat="1" ht="13.5" customHeight="1" x14ac:dyDescent="0.2">
      <c r="A158" s="501"/>
      <c r="B158" s="504"/>
      <c r="C158" s="504"/>
      <c r="D158" s="507"/>
      <c r="E158" s="495"/>
      <c r="F158" s="497"/>
      <c r="G158" s="498"/>
      <c r="H158" s="499"/>
      <c r="I158" s="500"/>
      <c r="J158" s="500"/>
    </row>
    <row r="159" spans="1:10" s="485" customFormat="1" ht="13.5" customHeight="1" x14ac:dyDescent="0.2">
      <c r="A159" s="501" t="s">
        <v>239</v>
      </c>
      <c r="B159" s="495"/>
      <c r="C159" s="495"/>
      <c r="D159" s="503"/>
      <c r="E159" s="495"/>
      <c r="F159" s="497"/>
      <c r="G159" s="498"/>
      <c r="H159" s="512"/>
      <c r="I159" s="500"/>
      <c r="J159" s="500"/>
    </row>
    <row r="160" spans="1:10" s="485" customFormat="1" ht="13.5" customHeight="1" x14ac:dyDescent="0.2">
      <c r="A160" s="501"/>
      <c r="B160" s="495"/>
      <c r="C160" s="495"/>
      <c r="D160" s="507"/>
      <c r="E160" s="495"/>
      <c r="F160" s="497"/>
      <c r="G160" s="498"/>
      <c r="H160" s="512"/>
      <c r="I160" s="500"/>
      <c r="J160" s="500"/>
    </row>
    <row r="161" spans="1:10" s="485" customFormat="1" ht="13.5" customHeight="1" x14ac:dyDescent="0.2">
      <c r="A161" s="501" t="s">
        <v>240</v>
      </c>
      <c r="B161" s="495"/>
      <c r="C161" s="495"/>
      <c r="D161" s="507"/>
      <c r="E161" s="495"/>
      <c r="F161" s="497"/>
      <c r="G161" s="498"/>
      <c r="H161" s="512"/>
      <c r="I161" s="500"/>
      <c r="J161" s="500"/>
    </row>
    <row r="162" spans="1:10" s="485" customFormat="1" ht="13.5" customHeight="1" x14ac:dyDescent="0.2">
      <c r="A162" s="501"/>
      <c r="B162" s="495" t="s">
        <v>264</v>
      </c>
      <c r="C162" s="495"/>
      <c r="D162" s="502"/>
      <c r="E162" s="495"/>
      <c r="F162" s="497"/>
      <c r="G162" s="498"/>
      <c r="H162" s="512"/>
      <c r="I162" s="500"/>
      <c r="J162" s="500"/>
    </row>
    <row r="163" spans="1:10" s="485" customFormat="1" ht="13.5" customHeight="1" x14ac:dyDescent="0.2">
      <c r="A163" s="501"/>
      <c r="B163" s="495" t="s">
        <v>265</v>
      </c>
      <c r="C163" s="495"/>
      <c r="D163" s="502"/>
      <c r="E163" s="495"/>
      <c r="F163" s="497"/>
      <c r="G163" s="498"/>
      <c r="H163" s="512"/>
      <c r="I163" s="500"/>
      <c r="J163" s="500"/>
    </row>
    <row r="164" spans="1:10" s="485" customFormat="1" ht="13.5" customHeight="1" x14ac:dyDescent="0.2">
      <c r="A164" s="501"/>
      <c r="B164" s="495" t="s">
        <v>266</v>
      </c>
      <c r="C164" s="495"/>
      <c r="D164" s="502"/>
      <c r="E164" s="495"/>
      <c r="F164" s="497"/>
      <c r="G164" s="498"/>
      <c r="H164" s="512"/>
      <c r="I164" s="500"/>
      <c r="J164" s="500"/>
    </row>
    <row r="165" spans="1:10" s="485" customFormat="1" ht="13.5" customHeight="1" x14ac:dyDescent="0.2">
      <c r="A165" s="501"/>
      <c r="B165" s="495"/>
      <c r="C165" s="495"/>
      <c r="D165" s="503"/>
      <c r="E165" s="495"/>
      <c r="F165" s="497"/>
      <c r="G165" s="498"/>
      <c r="H165" s="512"/>
      <c r="I165" s="500"/>
      <c r="J165" s="500"/>
    </row>
    <row r="166" spans="1:10" s="485" customFormat="1" ht="13.5" customHeight="1" thickBot="1" x14ac:dyDescent="0.25">
      <c r="A166" s="501"/>
      <c r="B166" s="504" t="s">
        <v>188</v>
      </c>
      <c r="C166" s="504"/>
      <c r="D166" s="505">
        <f>SUM(D162:D165)</f>
        <v>0</v>
      </c>
      <c r="E166" s="495"/>
      <c r="F166" s="497"/>
      <c r="G166" s="498"/>
      <c r="H166" s="512"/>
      <c r="I166" s="500"/>
      <c r="J166" s="500"/>
    </row>
    <row r="167" spans="1:10" s="485" customFormat="1" ht="13.5" customHeight="1" thickTop="1" x14ac:dyDescent="0.2">
      <c r="A167" s="501"/>
      <c r="B167" s="495"/>
      <c r="C167" s="513"/>
      <c r="D167" s="507"/>
      <c r="E167" s="495"/>
      <c r="F167" s="498"/>
      <c r="G167" s="498"/>
      <c r="H167" s="512"/>
      <c r="I167" s="500"/>
      <c r="J167" s="500"/>
    </row>
    <row r="168" spans="1:10" s="485" customFormat="1" ht="13.5" customHeight="1" x14ac:dyDescent="0.2">
      <c r="A168" s="501" t="s">
        <v>241</v>
      </c>
      <c r="B168" s="495"/>
      <c r="C168" s="495"/>
      <c r="D168" s="502"/>
      <c r="E168" s="495"/>
      <c r="F168" s="497"/>
      <c r="G168" s="498"/>
      <c r="H168" s="499"/>
      <c r="I168" s="500"/>
      <c r="J168" s="500"/>
    </row>
    <row r="169" spans="1:10" s="485" customFormat="1" ht="13.5" customHeight="1" x14ac:dyDescent="0.2">
      <c r="A169" s="501"/>
      <c r="B169" s="495"/>
      <c r="C169" s="495"/>
      <c r="D169" s="487"/>
      <c r="E169" s="495"/>
      <c r="F169" s="497"/>
      <c r="G169" s="498"/>
      <c r="H169" s="499"/>
      <c r="I169" s="500"/>
      <c r="J169" s="500"/>
    </row>
    <row r="170" spans="1:10" s="485" customFormat="1" ht="13.5" customHeight="1" x14ac:dyDescent="0.2">
      <c r="A170" s="501" t="s">
        <v>242</v>
      </c>
      <c r="B170" s="495"/>
      <c r="C170" s="495"/>
      <c r="D170" s="502"/>
      <c r="E170" s="495"/>
      <c r="F170" s="497"/>
      <c r="G170" s="498"/>
      <c r="H170" s="499"/>
      <c r="I170" s="500"/>
      <c r="J170" s="500"/>
    </row>
    <row r="171" spans="1:10" s="485" customFormat="1" ht="13.5" customHeight="1" x14ac:dyDescent="0.2">
      <c r="A171" s="501"/>
      <c r="B171" s="495"/>
      <c r="C171" s="495"/>
      <c r="D171" s="507"/>
      <c r="E171" s="495"/>
      <c r="F171" s="497"/>
      <c r="G171" s="498"/>
      <c r="H171" s="499"/>
      <c r="I171" s="500"/>
      <c r="J171" s="500"/>
    </row>
    <row r="172" spans="1:10" s="485" customFormat="1" ht="13.5" customHeight="1" x14ac:dyDescent="0.2">
      <c r="A172" s="501" t="s">
        <v>243</v>
      </c>
      <c r="B172" s="495"/>
      <c r="C172" s="495"/>
      <c r="D172" s="503"/>
      <c r="E172" s="495"/>
      <c r="F172" s="497"/>
      <c r="G172" s="498"/>
      <c r="H172" s="499"/>
      <c r="I172" s="500"/>
      <c r="J172" s="500"/>
    </row>
    <row r="173" spans="1:10" s="485" customFormat="1" ht="13.5" customHeight="1" x14ac:dyDescent="0.2">
      <c r="A173" s="501"/>
      <c r="B173" s="504"/>
      <c r="C173" s="504"/>
      <c r="D173" s="507"/>
      <c r="E173" s="495"/>
      <c r="F173" s="497"/>
      <c r="G173" s="498"/>
      <c r="H173" s="499"/>
      <c r="I173" s="500"/>
      <c r="J173" s="500"/>
    </row>
    <row r="174" spans="1:10" s="485" customFormat="1" ht="13.5" customHeight="1" x14ac:dyDescent="0.2">
      <c r="A174" s="501" t="s">
        <v>244</v>
      </c>
      <c r="B174" s="495"/>
      <c r="C174" s="495"/>
      <c r="D174" s="503"/>
      <c r="E174" s="495"/>
      <c r="F174" s="497"/>
      <c r="G174" s="498"/>
      <c r="H174" s="512"/>
      <c r="I174" s="500"/>
      <c r="J174" s="500"/>
    </row>
    <row r="175" spans="1:10" s="485" customFormat="1" ht="13.5" customHeight="1" x14ac:dyDescent="0.2">
      <c r="A175" s="501"/>
      <c r="B175" s="495"/>
      <c r="C175" s="495"/>
      <c r="D175" s="507"/>
      <c r="E175" s="495"/>
      <c r="F175" s="497"/>
      <c r="G175" s="498"/>
      <c r="H175" s="512"/>
      <c r="I175" s="500"/>
      <c r="J175" s="500"/>
    </row>
    <row r="176" spans="1:10" s="485" customFormat="1" ht="13.5" customHeight="1" x14ac:dyDescent="0.2">
      <c r="A176" s="501" t="s">
        <v>245</v>
      </c>
      <c r="B176" s="495"/>
      <c r="C176" s="495"/>
      <c r="D176" s="503"/>
      <c r="E176" s="495"/>
      <c r="F176" s="497"/>
      <c r="G176" s="498"/>
      <c r="H176" s="499"/>
      <c r="I176" s="500"/>
      <c r="J176" s="500"/>
    </row>
    <row r="177" spans="1:10" s="485" customFormat="1" ht="13.5" customHeight="1" x14ac:dyDescent="0.2">
      <c r="A177" s="501"/>
      <c r="B177" s="504"/>
      <c r="C177" s="504"/>
      <c r="D177" s="507"/>
      <c r="E177" s="495"/>
      <c r="F177" s="497"/>
      <c r="G177" s="498"/>
      <c r="H177" s="499"/>
      <c r="I177" s="500"/>
      <c r="J177" s="500"/>
    </row>
    <row r="178" spans="1:10" s="485" customFormat="1" ht="13.5" customHeight="1" x14ac:dyDescent="0.2">
      <c r="A178" s="501" t="s">
        <v>246</v>
      </c>
      <c r="B178" s="495"/>
      <c r="C178" s="495"/>
      <c r="D178" s="503"/>
      <c r="E178" s="495"/>
      <c r="F178" s="497"/>
      <c r="G178" s="498"/>
      <c r="H178" s="512"/>
      <c r="I178" s="500"/>
      <c r="J178" s="500"/>
    </row>
    <row r="179" spans="1:10" s="485" customFormat="1" ht="13.5" customHeight="1" x14ac:dyDescent="0.2">
      <c r="A179" s="501"/>
      <c r="B179" s="495"/>
      <c r="C179" s="495"/>
      <c r="D179" s="507"/>
      <c r="E179" s="495"/>
      <c r="F179" s="497"/>
      <c r="G179" s="498"/>
      <c r="H179" s="512"/>
      <c r="I179" s="500"/>
      <c r="J179" s="500"/>
    </row>
    <row r="180" spans="1:10" s="485" customFormat="1" ht="13.5" customHeight="1" x14ac:dyDescent="0.2">
      <c r="A180" s="501" t="s">
        <v>247</v>
      </c>
      <c r="B180" s="495"/>
      <c r="C180" s="495"/>
      <c r="D180" s="503"/>
      <c r="E180" s="495"/>
      <c r="F180" s="497"/>
      <c r="G180" s="498"/>
      <c r="H180" s="512"/>
      <c r="I180" s="500"/>
      <c r="J180" s="500"/>
    </row>
    <row r="181" spans="1:10" s="485" customFormat="1" ht="13.5" customHeight="1" x14ac:dyDescent="0.2">
      <c r="A181" s="501"/>
      <c r="B181" s="495"/>
      <c r="C181" s="495"/>
      <c r="D181" s="507"/>
      <c r="E181" s="495"/>
      <c r="F181" s="497"/>
      <c r="G181" s="498"/>
      <c r="H181" s="512"/>
      <c r="I181" s="500"/>
      <c r="J181" s="500"/>
    </row>
    <row r="182" spans="1:10" s="485" customFormat="1" ht="13.5" customHeight="1" x14ac:dyDescent="0.2">
      <c r="A182" s="501" t="s">
        <v>248</v>
      </c>
      <c r="B182" s="495"/>
      <c r="C182" s="495"/>
      <c r="D182" s="503"/>
      <c r="E182" s="495"/>
      <c r="F182" s="497"/>
      <c r="G182" s="498"/>
      <c r="H182" s="499"/>
      <c r="I182" s="500"/>
      <c r="J182" s="500"/>
    </row>
    <row r="183" spans="1:10" s="485" customFormat="1" ht="13.5" customHeight="1" x14ac:dyDescent="0.2">
      <c r="A183" s="501"/>
      <c r="B183" s="504"/>
      <c r="C183" s="504"/>
      <c r="D183" s="507"/>
      <c r="E183" s="495"/>
      <c r="F183" s="497"/>
      <c r="G183" s="498"/>
      <c r="H183" s="499"/>
      <c r="I183" s="500"/>
      <c r="J183" s="500"/>
    </row>
    <row r="184" spans="1:10" s="485" customFormat="1" ht="13.5" customHeight="1" x14ac:dyDescent="0.2">
      <c r="A184" s="501" t="s">
        <v>249</v>
      </c>
      <c r="B184" s="495"/>
      <c r="C184" s="495"/>
      <c r="D184" s="507"/>
      <c r="E184" s="514"/>
      <c r="F184" s="498"/>
      <c r="G184" s="498"/>
      <c r="H184" s="512"/>
      <c r="I184" s="500"/>
      <c r="J184" s="500"/>
    </row>
    <row r="185" spans="1:10" s="485" customFormat="1" ht="13.5" customHeight="1" x14ac:dyDescent="0.2">
      <c r="A185" s="501"/>
      <c r="B185" s="495" t="s">
        <v>250</v>
      </c>
      <c r="C185" s="495"/>
      <c r="D185" s="502"/>
      <c r="E185" s="515"/>
      <c r="F185" s="498"/>
      <c r="G185" s="498"/>
      <c r="H185" s="512"/>
      <c r="I185" s="500"/>
      <c r="J185" s="500"/>
    </row>
    <row r="186" spans="1:10" s="485" customFormat="1" ht="13.5" customHeight="1" x14ac:dyDescent="0.2">
      <c r="A186" s="501"/>
      <c r="B186" s="495" t="s">
        <v>251</v>
      </c>
      <c r="C186" s="495"/>
      <c r="D186" s="502"/>
      <c r="E186" s="495"/>
      <c r="F186" s="498"/>
      <c r="G186" s="498"/>
      <c r="H186" s="512"/>
      <c r="I186" s="500"/>
      <c r="J186" s="500"/>
    </row>
    <row r="187" spans="1:10" s="485" customFormat="1" ht="13.5" customHeight="1" x14ac:dyDescent="0.2">
      <c r="A187" s="501"/>
      <c r="B187" s="495" t="s">
        <v>252</v>
      </c>
      <c r="C187" s="495"/>
      <c r="D187" s="502"/>
      <c r="E187" s="495"/>
      <c r="F187" s="498"/>
      <c r="G187" s="498"/>
      <c r="H187" s="512"/>
      <c r="I187" s="500"/>
      <c r="J187" s="500"/>
    </row>
    <row r="188" spans="1:10" s="485" customFormat="1" ht="13.5" customHeight="1" x14ac:dyDescent="0.2">
      <c r="A188" s="501"/>
      <c r="B188" s="495" t="s">
        <v>253</v>
      </c>
      <c r="C188" s="495"/>
      <c r="D188" s="503"/>
      <c r="E188" s="495"/>
      <c r="F188" s="498"/>
      <c r="G188" s="498"/>
      <c r="H188" s="512"/>
      <c r="I188" s="500"/>
      <c r="J188" s="500"/>
    </row>
    <row r="189" spans="1:10" s="485" customFormat="1" ht="13.5" customHeight="1" x14ac:dyDescent="0.2">
      <c r="A189" s="501"/>
      <c r="B189" s="495" t="s">
        <v>261</v>
      </c>
      <c r="C189" s="495"/>
      <c r="D189" s="503"/>
      <c r="E189" s="495"/>
      <c r="F189" s="498"/>
      <c r="G189" s="498"/>
      <c r="H189" s="512"/>
      <c r="I189" s="500"/>
      <c r="J189" s="500"/>
    </row>
    <row r="190" spans="1:10" s="485" customFormat="1" ht="13.5" customHeight="1" x14ac:dyDescent="0.2">
      <c r="A190" s="501"/>
      <c r="B190" s="495" t="s">
        <v>1</v>
      </c>
      <c r="C190" s="495"/>
      <c r="D190" s="503"/>
      <c r="E190" s="495"/>
      <c r="F190" s="498"/>
      <c r="G190" s="498"/>
      <c r="H190" s="512"/>
      <c r="I190" s="500"/>
      <c r="J190" s="500"/>
    </row>
    <row r="191" spans="1:10" s="485" customFormat="1" ht="13.5" customHeight="1" x14ac:dyDescent="0.2">
      <c r="A191" s="501"/>
      <c r="B191" s="495"/>
      <c r="C191" s="495"/>
      <c r="D191" s="503"/>
      <c r="E191" s="495"/>
      <c r="F191" s="498"/>
      <c r="G191" s="498"/>
      <c r="H191" s="512"/>
      <c r="I191" s="500"/>
      <c r="J191" s="500"/>
    </row>
    <row r="192" spans="1:10" s="485" customFormat="1" ht="13.5" customHeight="1" thickBot="1" x14ac:dyDescent="0.25">
      <c r="A192" s="501"/>
      <c r="B192" s="504" t="s">
        <v>188</v>
      </c>
      <c r="C192" s="504"/>
      <c r="D192" s="505">
        <f>SUM(D185:D191)</f>
        <v>0</v>
      </c>
      <c r="E192" s="504"/>
      <c r="F192" s="516"/>
      <c r="G192" s="498"/>
      <c r="H192" s="512"/>
      <c r="I192" s="500"/>
      <c r="J192" s="500"/>
    </row>
    <row r="193" spans="1:10" s="485" customFormat="1" ht="13.5" customHeight="1" thickTop="1" x14ac:dyDescent="0.2">
      <c r="A193" s="494"/>
      <c r="B193" s="504"/>
      <c r="C193" s="504"/>
      <c r="D193" s="517"/>
      <c r="E193" s="504"/>
      <c r="F193" s="516"/>
      <c r="G193" s="498"/>
      <c r="H193" s="512"/>
      <c r="I193" s="500"/>
      <c r="J193" s="500"/>
    </row>
    <row r="194" spans="1:10" s="485" customFormat="1" ht="13.5" customHeight="1" x14ac:dyDescent="0.2">
      <c r="A194" s="494" t="s">
        <v>50</v>
      </c>
      <c r="B194" s="495"/>
      <c r="C194" s="495"/>
      <c r="D194" s="507"/>
      <c r="E194" s="495"/>
      <c r="F194" s="497"/>
      <c r="G194" s="498"/>
      <c r="H194" s="499"/>
      <c r="I194" s="500"/>
      <c r="J194" s="500"/>
    </row>
    <row r="195" spans="1:10" s="485" customFormat="1" ht="13.5" customHeight="1" x14ac:dyDescent="0.2">
      <c r="A195" s="501" t="s">
        <v>254</v>
      </c>
      <c r="B195" s="495"/>
      <c r="C195" s="495"/>
      <c r="D195" s="502"/>
      <c r="E195" s="495"/>
      <c r="F195" s="497"/>
      <c r="G195" s="498"/>
      <c r="H195" s="499"/>
      <c r="I195" s="500"/>
      <c r="J195" s="500"/>
    </row>
    <row r="196" spans="1:10" s="485" customFormat="1" ht="13.5" customHeight="1" x14ac:dyDescent="0.2">
      <c r="A196" s="501"/>
      <c r="B196" s="495"/>
      <c r="C196" s="495"/>
      <c r="D196" s="487"/>
      <c r="E196" s="495"/>
      <c r="F196" s="497"/>
      <c r="G196" s="498"/>
      <c r="H196" s="499"/>
      <c r="I196" s="500"/>
      <c r="J196" s="500"/>
    </row>
    <row r="197" spans="1:10" s="485" customFormat="1" ht="13.5" customHeight="1" x14ac:dyDescent="0.2">
      <c r="A197" s="501" t="s">
        <v>255</v>
      </c>
      <c r="B197" s="495"/>
      <c r="C197" s="495"/>
      <c r="D197" s="502"/>
      <c r="E197" s="495"/>
      <c r="F197" s="497"/>
      <c r="G197" s="498"/>
      <c r="H197" s="499"/>
      <c r="I197" s="500"/>
      <c r="J197" s="500"/>
    </row>
    <row r="198" spans="1:10" s="485" customFormat="1" ht="13.5" customHeight="1" x14ac:dyDescent="0.2">
      <c r="A198" s="501"/>
      <c r="B198" s="495"/>
      <c r="C198" s="495"/>
      <c r="D198" s="507"/>
      <c r="E198" s="495"/>
      <c r="F198" s="497"/>
      <c r="G198" s="498"/>
      <c r="H198" s="499"/>
      <c r="I198" s="500"/>
      <c r="J198" s="500"/>
    </row>
    <row r="199" spans="1:10" s="485" customFormat="1" ht="13.5" customHeight="1" x14ac:dyDescent="0.2">
      <c r="A199" s="501" t="s">
        <v>256</v>
      </c>
      <c r="B199" s="495"/>
      <c r="C199" s="495"/>
      <c r="D199" s="507"/>
      <c r="E199" s="504"/>
      <c r="F199" s="516"/>
      <c r="G199" s="498"/>
      <c r="H199" s="512"/>
      <c r="I199" s="500"/>
      <c r="J199" s="500"/>
    </row>
    <row r="200" spans="1:10" s="485" customFormat="1" ht="13.5" customHeight="1" x14ac:dyDescent="0.2">
      <c r="A200" s="501"/>
      <c r="B200" s="495" t="s">
        <v>257</v>
      </c>
      <c r="C200" s="495"/>
      <c r="D200" s="502"/>
      <c r="E200" s="504"/>
      <c r="F200" s="516"/>
      <c r="G200" s="498"/>
      <c r="H200" s="512"/>
      <c r="I200" s="500"/>
      <c r="J200" s="500"/>
    </row>
    <row r="201" spans="1:10" s="485" customFormat="1" ht="13.5" customHeight="1" x14ac:dyDescent="0.2">
      <c r="A201" s="501"/>
      <c r="B201" s="495" t="s">
        <v>258</v>
      </c>
      <c r="C201" s="495"/>
      <c r="D201" s="502"/>
      <c r="E201" s="504"/>
      <c r="F201" s="516"/>
      <c r="G201" s="490"/>
      <c r="H201" s="518"/>
    </row>
    <row r="202" spans="1:10" s="485" customFormat="1" ht="13.5" customHeight="1" x14ac:dyDescent="0.2">
      <c r="A202" s="501"/>
      <c r="B202" s="495" t="s">
        <v>137</v>
      </c>
      <c r="C202" s="495"/>
      <c r="D202" s="502"/>
      <c r="E202" s="504"/>
      <c r="F202" s="516"/>
      <c r="G202" s="490"/>
      <c r="H202" s="518"/>
    </row>
    <row r="203" spans="1:10" s="485" customFormat="1" ht="13.5" customHeight="1" x14ac:dyDescent="0.2">
      <c r="A203" s="501"/>
      <c r="B203" s="495" t="s">
        <v>259</v>
      </c>
      <c r="C203" s="495"/>
      <c r="D203" s="503"/>
      <c r="E203" s="504"/>
      <c r="F203" s="516"/>
      <c r="G203" s="490"/>
      <c r="H203" s="518"/>
    </row>
    <row r="204" spans="1:10" s="485" customFormat="1" ht="13.5" customHeight="1" x14ac:dyDescent="0.2">
      <c r="A204" s="501"/>
      <c r="B204" s="495" t="s">
        <v>1</v>
      </c>
      <c r="C204" s="495"/>
      <c r="D204" s="503"/>
      <c r="E204" s="504"/>
      <c r="F204" s="516"/>
      <c r="G204" s="490"/>
      <c r="H204" s="518"/>
    </row>
    <row r="205" spans="1:10" s="485" customFormat="1" ht="13.5" customHeight="1" x14ac:dyDescent="0.2">
      <c r="A205" s="501"/>
      <c r="B205" s="495"/>
      <c r="C205" s="495"/>
      <c r="D205" s="503"/>
      <c r="E205" s="504"/>
      <c r="F205" s="516"/>
      <c r="G205" s="490"/>
      <c r="H205" s="518"/>
    </row>
    <row r="206" spans="1:10" s="485" customFormat="1" ht="13.5" customHeight="1" thickBot="1" x14ac:dyDescent="0.25">
      <c r="A206" s="501"/>
      <c r="B206" s="504" t="s">
        <v>188</v>
      </c>
      <c r="C206" s="504"/>
      <c r="D206" s="505">
        <f>SUM(D200:D205)</f>
        <v>0</v>
      </c>
      <c r="E206" s="504"/>
      <c r="F206" s="516"/>
      <c r="G206" s="489"/>
      <c r="H206" s="518"/>
    </row>
    <row r="207" spans="1:10" s="485" customFormat="1" ht="13.5" customHeight="1" thickTop="1" x14ac:dyDescent="0.2">
      <c r="A207" s="494"/>
      <c r="B207" s="504"/>
      <c r="C207" s="504"/>
      <c r="D207" s="517"/>
      <c r="E207" s="504"/>
      <c r="F207" s="516"/>
      <c r="G207" s="489"/>
      <c r="H207" s="518"/>
    </row>
    <row r="208" spans="1:10" s="485" customFormat="1" ht="13.5" customHeight="1" x14ac:dyDescent="0.2">
      <c r="A208" s="494"/>
      <c r="B208" s="504"/>
      <c r="C208" s="504"/>
      <c r="D208" s="517"/>
      <c r="E208" s="504"/>
      <c r="F208" s="516"/>
      <c r="G208" s="490"/>
      <c r="H208" s="518"/>
    </row>
    <row r="209" spans="1:8" s="485" customFormat="1" ht="13.5" customHeight="1" x14ac:dyDescent="0.2">
      <c r="A209" s="486"/>
      <c r="B209" s="519"/>
      <c r="C209" s="520"/>
      <c r="D209" s="517"/>
      <c r="E209" s="521"/>
      <c r="F209" s="489"/>
      <c r="G209" s="490"/>
      <c r="H209" s="518"/>
    </row>
    <row r="210" spans="1:8" s="485" customFormat="1" ht="13.5" customHeight="1" x14ac:dyDescent="0.2">
      <c r="A210" s="522"/>
      <c r="B210" s="523"/>
      <c r="C210" s="524"/>
      <c r="D210" s="525"/>
      <c r="E210" s="526"/>
      <c r="F210" s="527"/>
      <c r="G210" s="527"/>
      <c r="H210" s="528"/>
    </row>
  </sheetData>
  <mergeCells count="1">
    <mergeCell ref="A2:C2"/>
  </mergeCells>
  <hyperlinks>
    <hyperlink ref="A2" location="'Index and Structure'!A1" display="The Macro Group" xr:uid="{00000000-0004-0000-0400-000000000000}"/>
  </hyperlinks>
  <pageMargins left="0.62992125984251968" right="0.27559055118110237" top="0.55118110236220474" bottom="0.62992125984251968" header="0.51181102362204722" footer="0.47244094488188981"/>
  <pageSetup paperSize="9" fitToHeight="4" orientation="portrait" r:id="rId1"/>
  <headerFooter alignWithMargins="0">
    <oddFooter>&amp;LPrinted:&amp;T on 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">
    <pageSetUpPr fitToPage="1"/>
  </sheetPr>
  <dimension ref="A1:R196"/>
  <sheetViews>
    <sheetView zoomScaleNormal="100" zoomScalePageLayoutView="90" workbookViewId="0">
      <selection activeCell="A2" sqref="A2:C2"/>
    </sheetView>
  </sheetViews>
  <sheetFormatPr defaultColWidth="11.42578125" defaultRowHeight="15" x14ac:dyDescent="0.25"/>
  <cols>
    <col min="1" max="1" width="11.140625" style="377" customWidth="1"/>
    <col min="2" max="2" width="8.5703125" style="376" customWidth="1"/>
    <col min="3" max="3" width="12.42578125" style="376" customWidth="1"/>
    <col min="4" max="15" width="11.85546875" style="376" customWidth="1"/>
    <col min="16" max="16" width="13.42578125" style="376" customWidth="1"/>
    <col min="17" max="17" width="11.42578125" style="376" customWidth="1"/>
    <col min="18" max="18" width="13.140625" style="376" bestFit="1" customWidth="1"/>
    <col min="19" max="16384" width="11.42578125" style="376"/>
  </cols>
  <sheetData>
    <row r="1" spans="1:18" ht="19.5" thickBot="1" x14ac:dyDescent="0.35">
      <c r="A1" s="852" t="s">
        <v>39</v>
      </c>
      <c r="B1" s="853"/>
      <c r="C1" s="854"/>
      <c r="D1" s="449"/>
      <c r="E1" s="454"/>
      <c r="F1" s="454"/>
      <c r="G1" s="453"/>
      <c r="H1" s="453"/>
      <c r="N1" s="432"/>
      <c r="O1" s="432"/>
      <c r="P1" s="432"/>
    </row>
    <row r="2" spans="1:18" s="389" customFormat="1" x14ac:dyDescent="0.25">
      <c r="A2" s="452"/>
      <c r="B2" s="449"/>
      <c r="C2" s="449"/>
      <c r="D2" s="449"/>
      <c r="E2" s="449"/>
      <c r="F2" s="449"/>
      <c r="G2" s="449"/>
      <c r="H2" s="449"/>
      <c r="N2" s="444"/>
      <c r="O2" s="432"/>
      <c r="P2" s="432"/>
    </row>
    <row r="3" spans="1:18" s="389" customFormat="1" ht="5.25" customHeight="1" x14ac:dyDescent="0.25">
      <c r="A3" s="451"/>
      <c r="B3" s="447"/>
      <c r="C3" s="447"/>
      <c r="D3" s="447"/>
      <c r="E3" s="450"/>
      <c r="F3" s="449"/>
      <c r="G3" s="448"/>
      <c r="H3" s="447"/>
      <c r="I3" s="446"/>
      <c r="J3" s="446"/>
      <c r="K3" s="445"/>
      <c r="N3" s="444"/>
      <c r="O3" s="432"/>
      <c r="P3" s="432"/>
    </row>
    <row r="4" spans="1:18" s="389" customFormat="1" ht="14.25" customHeight="1" x14ac:dyDescent="0.25">
      <c r="A4" s="436" t="s">
        <v>34</v>
      </c>
      <c r="B4" s="443">
        <f>'Index and Structure'!D3</f>
        <v>0</v>
      </c>
      <c r="C4" s="442"/>
      <c r="D4" s="442"/>
      <c r="E4" s="441"/>
      <c r="G4" s="436" t="s">
        <v>30</v>
      </c>
      <c r="H4" s="434"/>
      <c r="I4" s="435">
        <f>'Index and Structure'!D7</f>
        <v>0</v>
      </c>
      <c r="J4" s="434"/>
      <c r="K4" s="440"/>
      <c r="M4" s="432"/>
    </row>
    <row r="5" spans="1:18" s="389" customFormat="1" ht="14.25" customHeight="1" x14ac:dyDescent="0.25">
      <c r="A5" s="436" t="s">
        <v>40</v>
      </c>
      <c r="B5" s="439" t="s">
        <v>182</v>
      </c>
      <c r="C5" s="438"/>
      <c r="D5" s="438"/>
      <c r="E5" s="437"/>
      <c r="G5" s="436" t="s">
        <v>35</v>
      </c>
      <c r="H5" s="434"/>
      <c r="I5" s="435">
        <f>'Index and Structure'!D8</f>
        <v>0</v>
      </c>
      <c r="J5" s="434" t="s">
        <v>36</v>
      </c>
      <c r="K5" s="433">
        <f ca="1">TODAY()</f>
        <v>44805</v>
      </c>
      <c r="M5" s="432"/>
    </row>
    <row r="6" spans="1:18" s="389" customFormat="1" ht="14.25" customHeight="1" x14ac:dyDescent="0.25">
      <c r="A6" s="429" t="s">
        <v>41</v>
      </c>
      <c r="B6" s="431">
        <f>'Index and Structure'!F6</f>
        <v>2021</v>
      </c>
      <c r="C6" s="428"/>
      <c r="D6" s="428"/>
      <c r="E6" s="430"/>
      <c r="G6" s="429" t="s">
        <v>37</v>
      </c>
      <c r="H6" s="427"/>
      <c r="I6" s="428">
        <f>'Index and Structure'!D9</f>
        <v>0</v>
      </c>
      <c r="J6" s="427" t="s">
        <v>36</v>
      </c>
      <c r="K6" s="426"/>
      <c r="M6" s="425"/>
    </row>
    <row r="7" spans="1:18" s="389" customFormat="1" ht="20.100000000000001" customHeight="1" x14ac:dyDescent="0.25">
      <c r="E7" s="419"/>
      <c r="F7" s="419"/>
      <c r="G7" s="419"/>
      <c r="H7" s="419"/>
      <c r="L7" s="425"/>
      <c r="M7" s="425"/>
    </row>
    <row r="8" spans="1:18" ht="20.100000000000001" customHeight="1" x14ac:dyDescent="0.25">
      <c r="A8" s="424"/>
      <c r="B8" s="423"/>
      <c r="C8" s="422"/>
      <c r="D8" s="422"/>
      <c r="E8" s="421"/>
      <c r="F8" s="421"/>
      <c r="G8" s="421"/>
      <c r="H8" s="421"/>
      <c r="I8" s="420"/>
      <c r="J8" s="419"/>
      <c r="K8" s="418"/>
      <c r="L8" s="418"/>
      <c r="M8" s="418"/>
      <c r="N8" s="418"/>
      <c r="O8" s="418"/>
      <c r="P8" s="418"/>
    </row>
    <row r="9" spans="1:18" ht="32.1" customHeight="1" x14ac:dyDescent="0.25">
      <c r="A9" s="874" t="s">
        <v>181</v>
      </c>
      <c r="B9" s="874"/>
      <c r="C9" s="417" t="s">
        <v>180</v>
      </c>
      <c r="D9" s="417" t="s">
        <v>179</v>
      </c>
      <c r="E9" s="417" t="s">
        <v>178</v>
      </c>
      <c r="F9" s="417" t="s">
        <v>177</v>
      </c>
      <c r="G9" s="417" t="s">
        <v>176</v>
      </c>
      <c r="H9" s="417" t="s">
        <v>175</v>
      </c>
      <c r="I9" s="417" t="s">
        <v>174</v>
      </c>
      <c r="J9" s="417" t="s">
        <v>173</v>
      </c>
      <c r="K9" s="416" t="s">
        <v>172</v>
      </c>
      <c r="L9" s="416" t="s">
        <v>171</v>
      </c>
      <c r="M9" s="416" t="s">
        <v>170</v>
      </c>
      <c r="N9" s="416" t="s">
        <v>169</v>
      </c>
      <c r="O9" s="416" t="s">
        <v>168</v>
      </c>
      <c r="P9" s="416" t="s">
        <v>167</v>
      </c>
    </row>
    <row r="10" spans="1:18" ht="19.5" customHeight="1" x14ac:dyDescent="0.25">
      <c r="A10" s="871" t="s">
        <v>166</v>
      </c>
      <c r="B10" s="871"/>
      <c r="C10" s="413"/>
      <c r="D10" s="413"/>
      <c r="E10" s="413"/>
      <c r="F10" s="413"/>
      <c r="G10" s="413"/>
      <c r="H10" s="413"/>
      <c r="I10" s="413"/>
      <c r="J10" s="413"/>
      <c r="K10" s="413"/>
      <c r="L10" s="413"/>
      <c r="M10" s="413"/>
      <c r="N10" s="413"/>
      <c r="O10" s="413"/>
      <c r="P10" s="412">
        <f t="shared" ref="P10:P22" si="0">K10+L10+M10+N10+J10-O10</f>
        <v>0</v>
      </c>
    </row>
    <row r="11" spans="1:18" ht="19.5" customHeight="1" x14ac:dyDescent="0.25">
      <c r="A11" s="871" t="s">
        <v>165</v>
      </c>
      <c r="B11" s="871"/>
      <c r="C11" s="413"/>
      <c r="D11" s="413"/>
      <c r="E11" s="413"/>
      <c r="F11" s="413"/>
      <c r="G11" s="413"/>
      <c r="H11" s="413"/>
      <c r="I11" s="413"/>
      <c r="J11" s="413"/>
      <c r="K11" s="413"/>
      <c r="L11" s="413"/>
      <c r="M11" s="413"/>
      <c r="N11" s="413"/>
      <c r="O11" s="413"/>
      <c r="P11" s="412">
        <f t="shared" si="0"/>
        <v>0</v>
      </c>
    </row>
    <row r="12" spans="1:18" ht="19.5" customHeight="1" x14ac:dyDescent="0.25">
      <c r="A12" s="871" t="s">
        <v>164</v>
      </c>
      <c r="B12" s="871"/>
      <c r="C12" s="413"/>
      <c r="D12" s="413"/>
      <c r="E12" s="413"/>
      <c r="F12" s="413"/>
      <c r="G12" s="413"/>
      <c r="H12" s="413"/>
      <c r="I12" s="413"/>
      <c r="J12" s="413"/>
      <c r="K12" s="413"/>
      <c r="L12" s="413"/>
      <c r="M12" s="413"/>
      <c r="N12" s="413"/>
      <c r="O12" s="413"/>
      <c r="P12" s="412">
        <f t="shared" si="0"/>
        <v>0</v>
      </c>
      <c r="R12" s="414"/>
    </row>
    <row r="13" spans="1:18" ht="19.5" customHeight="1" x14ac:dyDescent="0.25">
      <c r="A13" s="871" t="s">
        <v>163</v>
      </c>
      <c r="B13" s="871"/>
      <c r="C13" s="413"/>
      <c r="D13" s="413"/>
      <c r="E13" s="413"/>
      <c r="F13" s="413"/>
      <c r="G13" s="413"/>
      <c r="H13" s="413"/>
      <c r="I13" s="413"/>
      <c r="J13" s="413"/>
      <c r="K13" s="413"/>
      <c r="L13" s="413"/>
      <c r="M13" s="413"/>
      <c r="N13" s="413"/>
      <c r="O13" s="413"/>
      <c r="P13" s="412">
        <f t="shared" si="0"/>
        <v>0</v>
      </c>
    </row>
    <row r="14" spans="1:18" ht="19.5" customHeight="1" x14ac:dyDescent="0.25">
      <c r="A14" s="871" t="s">
        <v>162</v>
      </c>
      <c r="B14" s="871"/>
      <c r="C14" s="413"/>
      <c r="D14" s="413"/>
      <c r="E14" s="413"/>
      <c r="F14" s="413"/>
      <c r="G14" s="413"/>
      <c r="H14" s="413"/>
      <c r="I14" s="413"/>
      <c r="J14" s="413"/>
      <c r="K14" s="413"/>
      <c r="L14" s="413"/>
      <c r="M14" s="413"/>
      <c r="N14" s="413"/>
      <c r="O14" s="413"/>
      <c r="P14" s="412">
        <f t="shared" si="0"/>
        <v>0</v>
      </c>
    </row>
    <row r="15" spans="1:18" ht="19.5" customHeight="1" x14ac:dyDescent="0.25">
      <c r="A15" s="871" t="s">
        <v>161</v>
      </c>
      <c r="B15" s="871"/>
      <c r="C15" s="413"/>
      <c r="D15" s="413"/>
      <c r="E15" s="413"/>
      <c r="F15" s="413"/>
      <c r="G15" s="413"/>
      <c r="H15" s="413"/>
      <c r="I15" s="413"/>
      <c r="J15" s="413"/>
      <c r="K15" s="413"/>
      <c r="L15" s="413"/>
      <c r="M15" s="413"/>
      <c r="N15" s="413"/>
      <c r="O15" s="413"/>
      <c r="P15" s="412">
        <f t="shared" si="0"/>
        <v>0</v>
      </c>
      <c r="R15" s="415"/>
    </row>
    <row r="16" spans="1:18" ht="19.5" customHeight="1" x14ac:dyDescent="0.25">
      <c r="A16" s="871" t="s">
        <v>160</v>
      </c>
      <c r="B16" s="871"/>
      <c r="C16" s="413"/>
      <c r="D16" s="413"/>
      <c r="E16" s="413"/>
      <c r="F16" s="413"/>
      <c r="G16" s="413"/>
      <c r="H16" s="413"/>
      <c r="I16" s="413"/>
      <c r="J16" s="413"/>
      <c r="K16" s="413"/>
      <c r="L16" s="413"/>
      <c r="M16" s="413"/>
      <c r="N16" s="413"/>
      <c r="O16" s="413"/>
      <c r="P16" s="412">
        <f t="shared" si="0"/>
        <v>0</v>
      </c>
    </row>
    <row r="17" spans="1:18" ht="19.5" customHeight="1" x14ac:dyDescent="0.25">
      <c r="A17" s="871" t="s">
        <v>159</v>
      </c>
      <c r="B17" s="871"/>
      <c r="C17" s="413"/>
      <c r="D17" s="413"/>
      <c r="E17" s="413"/>
      <c r="F17" s="413"/>
      <c r="G17" s="413"/>
      <c r="H17" s="413"/>
      <c r="I17" s="413"/>
      <c r="J17" s="413"/>
      <c r="K17" s="413"/>
      <c r="L17" s="413"/>
      <c r="M17" s="413"/>
      <c r="N17" s="413"/>
      <c r="O17" s="413"/>
      <c r="P17" s="412">
        <f t="shared" si="0"/>
        <v>0</v>
      </c>
      <c r="R17" s="414"/>
    </row>
    <row r="18" spans="1:18" ht="19.5" customHeight="1" x14ac:dyDescent="0.25">
      <c r="A18" s="871" t="s">
        <v>158</v>
      </c>
      <c r="B18" s="871"/>
      <c r="C18" s="413"/>
      <c r="D18" s="413"/>
      <c r="E18" s="413"/>
      <c r="F18" s="413"/>
      <c r="G18" s="413"/>
      <c r="H18" s="413"/>
      <c r="I18" s="413"/>
      <c r="J18" s="413"/>
      <c r="K18" s="413"/>
      <c r="L18" s="413"/>
      <c r="M18" s="413"/>
      <c r="N18" s="413"/>
      <c r="O18" s="413"/>
      <c r="P18" s="412">
        <f t="shared" si="0"/>
        <v>0</v>
      </c>
    </row>
    <row r="19" spans="1:18" ht="19.5" customHeight="1" x14ac:dyDescent="0.25">
      <c r="A19" s="871" t="s">
        <v>157</v>
      </c>
      <c r="B19" s="871"/>
      <c r="C19" s="413"/>
      <c r="D19" s="413"/>
      <c r="E19" s="413"/>
      <c r="F19" s="413"/>
      <c r="G19" s="413"/>
      <c r="H19" s="413"/>
      <c r="I19" s="413"/>
      <c r="J19" s="413"/>
      <c r="K19" s="413"/>
      <c r="L19" s="413"/>
      <c r="M19" s="413"/>
      <c r="N19" s="413"/>
      <c r="O19" s="413"/>
      <c r="P19" s="412">
        <f t="shared" si="0"/>
        <v>0</v>
      </c>
      <c r="R19" s="414"/>
    </row>
    <row r="20" spans="1:18" ht="19.5" customHeight="1" x14ac:dyDescent="0.25">
      <c r="A20" s="871" t="s">
        <v>156</v>
      </c>
      <c r="B20" s="871"/>
      <c r="C20" s="413"/>
      <c r="D20" s="413"/>
      <c r="E20" s="413"/>
      <c r="F20" s="413"/>
      <c r="G20" s="413"/>
      <c r="H20" s="413"/>
      <c r="I20" s="413"/>
      <c r="J20" s="413"/>
      <c r="K20" s="413"/>
      <c r="L20" s="413"/>
      <c r="M20" s="413"/>
      <c r="N20" s="413"/>
      <c r="O20" s="413"/>
      <c r="P20" s="412">
        <f t="shared" si="0"/>
        <v>0</v>
      </c>
    </row>
    <row r="21" spans="1:18" ht="19.5" customHeight="1" x14ac:dyDescent="0.25">
      <c r="A21" s="871" t="s">
        <v>136</v>
      </c>
      <c r="B21" s="871"/>
      <c r="C21" s="413"/>
      <c r="D21" s="413"/>
      <c r="E21" s="413"/>
      <c r="F21" s="413"/>
      <c r="G21" s="413"/>
      <c r="H21" s="413"/>
      <c r="I21" s="413"/>
      <c r="J21" s="413"/>
      <c r="K21" s="413"/>
      <c r="L21" s="413"/>
      <c r="M21" s="413"/>
      <c r="N21" s="413"/>
      <c r="O21" s="413"/>
      <c r="P21" s="412">
        <f t="shared" si="0"/>
        <v>0</v>
      </c>
    </row>
    <row r="22" spans="1:18" ht="19.5" customHeight="1" x14ac:dyDescent="0.25">
      <c r="A22" s="873" t="s">
        <v>155</v>
      </c>
      <c r="B22" s="873"/>
      <c r="C22" s="412">
        <f t="shared" ref="C22:O22" si="1">SUM(C10:C21)</f>
        <v>0</v>
      </c>
      <c r="D22" s="412">
        <f t="shared" si="1"/>
        <v>0</v>
      </c>
      <c r="E22" s="412">
        <f t="shared" si="1"/>
        <v>0</v>
      </c>
      <c r="F22" s="412">
        <f t="shared" si="1"/>
        <v>0</v>
      </c>
      <c r="G22" s="412">
        <f t="shared" si="1"/>
        <v>0</v>
      </c>
      <c r="H22" s="412">
        <f t="shared" si="1"/>
        <v>0</v>
      </c>
      <c r="I22" s="412">
        <f t="shared" si="1"/>
        <v>0</v>
      </c>
      <c r="J22" s="412">
        <f t="shared" si="1"/>
        <v>0</v>
      </c>
      <c r="K22" s="412">
        <f t="shared" si="1"/>
        <v>0</v>
      </c>
      <c r="L22" s="412">
        <f t="shared" si="1"/>
        <v>0</v>
      </c>
      <c r="M22" s="412">
        <f t="shared" si="1"/>
        <v>0</v>
      </c>
      <c r="N22" s="412">
        <f t="shared" si="1"/>
        <v>0</v>
      </c>
      <c r="O22" s="412">
        <f t="shared" si="1"/>
        <v>0</v>
      </c>
      <c r="P22" s="412">
        <f t="shared" si="0"/>
        <v>0</v>
      </c>
    </row>
    <row r="23" spans="1:18" ht="20.25" customHeight="1" x14ac:dyDescent="0.25">
      <c r="A23" s="398"/>
      <c r="B23" s="398"/>
      <c r="C23" s="391"/>
      <c r="D23" s="391"/>
      <c r="G23" s="391"/>
      <c r="H23" s="391"/>
      <c r="I23" s="396" t="s">
        <v>154</v>
      </c>
      <c r="K23" s="411"/>
      <c r="M23" s="391"/>
      <c r="N23" s="391"/>
      <c r="O23" s="411"/>
      <c r="P23" s="391"/>
    </row>
    <row r="24" spans="1:18" ht="20.25" customHeight="1" x14ac:dyDescent="0.25">
      <c r="A24" s="398"/>
      <c r="B24" s="398"/>
      <c r="C24" s="391"/>
      <c r="D24" s="391"/>
      <c r="G24" s="391"/>
      <c r="H24" s="391"/>
      <c r="I24" s="396" t="s">
        <v>153</v>
      </c>
      <c r="J24" s="391"/>
      <c r="K24" s="406">
        <f>K23-K22</f>
        <v>0</v>
      </c>
      <c r="M24" s="391"/>
      <c r="N24" s="391"/>
      <c r="O24" s="406">
        <f>O22-O23</f>
        <v>0</v>
      </c>
      <c r="P24" s="391"/>
    </row>
    <row r="25" spans="1:18" x14ac:dyDescent="0.25">
      <c r="A25" s="398"/>
      <c r="B25" s="398"/>
      <c r="C25" s="391"/>
      <c r="D25" s="391"/>
      <c r="E25" s="391"/>
      <c r="F25" s="391"/>
      <c r="G25" s="391"/>
      <c r="H25" s="391"/>
      <c r="I25" s="391"/>
      <c r="J25" s="391"/>
      <c r="K25" s="410" t="s">
        <v>152</v>
      </c>
      <c r="L25" s="391"/>
      <c r="M25" s="391"/>
      <c r="N25" s="391"/>
      <c r="O25" s="410" t="s">
        <v>151</v>
      </c>
      <c r="P25" s="391"/>
    </row>
    <row r="26" spans="1:18" x14ac:dyDescent="0.25">
      <c r="A26" s="398"/>
      <c r="B26" s="398"/>
      <c r="C26" s="391"/>
      <c r="D26" s="391"/>
      <c r="E26" s="391" t="s">
        <v>150</v>
      </c>
      <c r="F26" s="391"/>
      <c r="G26" s="391"/>
      <c r="H26" s="391"/>
      <c r="I26" s="391"/>
      <c r="J26" s="391"/>
      <c r="K26" s="391"/>
      <c r="L26" s="391"/>
      <c r="M26" s="391"/>
      <c r="N26" s="391"/>
      <c r="O26" s="391"/>
      <c r="P26" s="391"/>
    </row>
    <row r="27" spans="1:18" x14ac:dyDescent="0.25">
      <c r="A27" s="398"/>
      <c r="B27" s="398"/>
      <c r="C27" s="391"/>
      <c r="D27" s="391"/>
      <c r="E27" s="391"/>
      <c r="F27" s="391"/>
      <c r="G27" s="391"/>
      <c r="H27" s="391"/>
      <c r="I27" s="391"/>
      <c r="J27" s="391"/>
      <c r="K27" s="391"/>
      <c r="L27" s="391"/>
      <c r="M27" s="391"/>
      <c r="N27" s="391"/>
      <c r="O27" s="391"/>
      <c r="P27" s="391"/>
    </row>
    <row r="28" spans="1:18" ht="21" customHeight="1" x14ac:dyDescent="0.25">
      <c r="A28" s="408" t="s">
        <v>149</v>
      </c>
      <c r="B28" s="398"/>
      <c r="C28" s="409"/>
      <c r="D28" s="391"/>
      <c r="E28" s="391" t="s">
        <v>148</v>
      </c>
      <c r="F28" s="406">
        <f>K22-O22</f>
        <v>0</v>
      </c>
      <c r="G28" s="391"/>
      <c r="H28" s="391"/>
      <c r="I28" s="391"/>
      <c r="K28" s="381" t="s">
        <v>147</v>
      </c>
      <c r="L28" s="381"/>
      <c r="P28" s="382">
        <v>0</v>
      </c>
    </row>
    <row r="29" spans="1:18" x14ac:dyDescent="0.25">
      <c r="A29" s="408"/>
      <c r="B29" s="398"/>
      <c r="C29" s="391"/>
      <c r="D29" s="391"/>
      <c r="G29" s="391"/>
      <c r="H29" s="391"/>
      <c r="I29" s="391"/>
      <c r="J29" s="391"/>
      <c r="K29" s="391"/>
      <c r="L29" s="391"/>
      <c r="M29" s="391"/>
      <c r="N29" s="391"/>
      <c r="O29" s="391"/>
      <c r="P29" s="397"/>
    </row>
    <row r="30" spans="1:18" ht="20.25" customHeight="1" thickBot="1" x14ac:dyDescent="0.3">
      <c r="A30" s="408" t="s">
        <v>134</v>
      </c>
      <c r="B30" s="398"/>
      <c r="C30" s="407">
        <f>C28-C22</f>
        <v>0</v>
      </c>
      <c r="D30" s="393"/>
      <c r="E30" s="391" t="s">
        <v>146</v>
      </c>
      <c r="F30" s="406">
        <f>L22</f>
        <v>0</v>
      </c>
      <c r="G30" s="391"/>
      <c r="H30" s="391"/>
      <c r="I30" s="391"/>
      <c r="K30" s="381" t="s">
        <v>145</v>
      </c>
      <c r="L30" s="381"/>
      <c r="N30" s="401"/>
      <c r="O30" s="401" t="s">
        <v>144</v>
      </c>
      <c r="P30" s="401" t="s">
        <v>144</v>
      </c>
    </row>
    <row r="31" spans="1:18" ht="20.25" customHeight="1" x14ac:dyDescent="0.25">
      <c r="A31" s="398"/>
      <c r="B31" s="398"/>
      <c r="C31" s="391"/>
      <c r="D31" s="391"/>
      <c r="E31" s="391"/>
      <c r="F31" s="391"/>
      <c r="G31" s="391"/>
      <c r="H31" s="391"/>
      <c r="I31" s="391"/>
      <c r="J31" s="391"/>
      <c r="K31" s="398"/>
      <c r="L31" s="398"/>
      <c r="M31" s="398"/>
      <c r="N31" s="403" t="s">
        <v>136</v>
      </c>
      <c r="O31" s="403"/>
      <c r="P31" s="382"/>
    </row>
    <row r="32" spans="1:18" ht="20.25" customHeight="1" x14ac:dyDescent="0.25">
      <c r="A32" s="398"/>
      <c r="B32" s="398"/>
      <c r="C32" s="391"/>
      <c r="D32" s="391"/>
      <c r="E32" s="391"/>
      <c r="F32" s="391"/>
      <c r="G32" s="391"/>
      <c r="H32" s="391"/>
      <c r="I32" s="391"/>
      <c r="J32" s="381" t="s">
        <v>144</v>
      </c>
      <c r="K32" s="377"/>
      <c r="L32" s="405"/>
      <c r="M32" s="377"/>
      <c r="N32" s="404"/>
      <c r="O32" s="404"/>
      <c r="P32" s="382"/>
    </row>
    <row r="33" spans="1:17" ht="20.25" customHeight="1" x14ac:dyDescent="0.25">
      <c r="A33" s="398"/>
      <c r="B33" s="398"/>
      <c r="C33" s="391"/>
      <c r="D33" s="391"/>
      <c r="E33" s="391"/>
      <c r="F33" s="391"/>
      <c r="G33" s="391"/>
      <c r="H33" s="391"/>
      <c r="I33" s="391"/>
      <c r="J33" s="391"/>
      <c r="K33" s="398"/>
      <c r="L33" s="398"/>
      <c r="M33" s="398"/>
      <c r="N33" s="403"/>
      <c r="O33" s="403"/>
      <c r="P33" s="382"/>
    </row>
    <row r="34" spans="1:17" ht="20.25" customHeight="1" x14ac:dyDescent="0.25">
      <c r="A34" s="398"/>
      <c r="B34" s="398"/>
      <c r="C34" s="391"/>
      <c r="D34" s="391"/>
      <c r="E34" s="391"/>
      <c r="F34" s="391"/>
      <c r="G34" s="391"/>
      <c r="H34" s="391"/>
      <c r="I34" s="391"/>
      <c r="J34" s="391"/>
      <c r="K34" s="398"/>
      <c r="L34" s="398"/>
      <c r="M34" s="398"/>
      <c r="N34" s="403"/>
      <c r="O34" s="403"/>
      <c r="P34" s="382"/>
    </row>
    <row r="35" spans="1:17" ht="20.25" customHeight="1" x14ac:dyDescent="0.25">
      <c r="A35" s="398"/>
      <c r="B35" s="398"/>
      <c r="C35" s="391"/>
      <c r="D35" s="391"/>
      <c r="E35" s="391"/>
      <c r="F35" s="391"/>
      <c r="G35" s="391"/>
      <c r="H35" s="391"/>
      <c r="I35" s="391"/>
      <c r="J35" s="391"/>
      <c r="K35" s="398"/>
      <c r="L35" s="398"/>
      <c r="M35" s="398"/>
      <c r="N35" s="403"/>
      <c r="O35" s="403"/>
      <c r="P35" s="382"/>
    </row>
    <row r="36" spans="1:17" ht="20.25" customHeight="1" x14ac:dyDescent="0.25">
      <c r="A36" s="398"/>
      <c r="B36" s="398"/>
      <c r="C36" s="391"/>
      <c r="D36" s="391"/>
      <c r="E36" s="391"/>
      <c r="F36" s="391"/>
      <c r="G36" s="391"/>
      <c r="H36" s="391"/>
      <c r="I36" s="391"/>
      <c r="J36" s="391"/>
      <c r="K36" s="391"/>
      <c r="L36" s="391"/>
      <c r="M36" s="391"/>
      <c r="N36" s="402"/>
      <c r="O36" s="402"/>
      <c r="P36" s="402"/>
      <c r="Q36" s="402"/>
    </row>
    <row r="37" spans="1:17" ht="20.25" customHeight="1" x14ac:dyDescent="0.25">
      <c r="A37" s="398"/>
      <c r="B37" s="398"/>
      <c r="C37" s="391"/>
      <c r="D37" s="391"/>
      <c r="E37" s="391"/>
      <c r="F37" s="391"/>
      <c r="G37" s="391"/>
      <c r="H37" s="391"/>
      <c r="I37" s="391"/>
      <c r="J37" s="381" t="s">
        <v>143</v>
      </c>
      <c r="N37" s="401"/>
      <c r="O37" s="401"/>
      <c r="P37" s="382"/>
    </row>
    <row r="38" spans="1:17" ht="20.25" customHeight="1" x14ac:dyDescent="0.25">
      <c r="A38" s="398"/>
      <c r="B38" s="398"/>
      <c r="C38" s="391"/>
      <c r="D38" s="391"/>
      <c r="E38" s="391"/>
      <c r="F38" s="391"/>
      <c r="G38" s="391"/>
      <c r="H38" s="391"/>
      <c r="I38" s="391"/>
      <c r="J38" s="381"/>
      <c r="N38" s="401"/>
      <c r="O38" s="401"/>
      <c r="P38" s="382"/>
    </row>
    <row r="39" spans="1:17" ht="20.25" customHeight="1" x14ac:dyDescent="0.25">
      <c r="A39" s="398"/>
      <c r="B39" s="398"/>
      <c r="C39" s="391"/>
      <c r="D39" s="391"/>
      <c r="E39" s="391"/>
      <c r="F39" s="391"/>
      <c r="G39" s="391"/>
      <c r="H39" s="391"/>
      <c r="I39" s="391"/>
      <c r="J39" s="381"/>
      <c r="N39" s="401"/>
      <c r="O39" s="401"/>
      <c r="P39" s="382"/>
    </row>
    <row r="40" spans="1:17" ht="20.25" customHeight="1" x14ac:dyDescent="0.25">
      <c r="A40" s="398"/>
      <c r="B40" s="398"/>
      <c r="C40" s="391"/>
      <c r="D40" s="391"/>
      <c r="E40" s="391"/>
      <c r="F40" s="391"/>
      <c r="G40" s="391"/>
      <c r="H40" s="391"/>
      <c r="I40" s="391"/>
      <c r="J40" s="381"/>
      <c r="N40" s="401"/>
      <c r="O40" s="399">
        <f>SUM(P37:P40)</f>
        <v>0</v>
      </c>
      <c r="P40" s="382"/>
    </row>
    <row r="41" spans="1:17" ht="20.25" customHeight="1" x14ac:dyDescent="0.25">
      <c r="A41" s="398"/>
      <c r="B41" s="398"/>
      <c r="C41" s="391"/>
      <c r="D41" s="391"/>
      <c r="E41" s="391"/>
      <c r="F41" s="391"/>
      <c r="G41" s="391"/>
      <c r="H41" s="391"/>
      <c r="I41" s="391"/>
      <c r="J41" s="391"/>
      <c r="K41" s="391"/>
      <c r="L41" s="391"/>
      <c r="M41" s="391"/>
      <c r="N41" s="391"/>
      <c r="O41" s="391"/>
      <c r="P41" s="397"/>
    </row>
    <row r="42" spans="1:17" ht="20.25" customHeight="1" x14ac:dyDescent="0.25">
      <c r="A42" s="398"/>
      <c r="B42" s="398"/>
      <c r="C42" s="391"/>
      <c r="D42" s="391"/>
      <c r="E42" s="391"/>
      <c r="F42" s="391"/>
      <c r="G42" s="391"/>
      <c r="H42" s="391"/>
      <c r="I42" s="391"/>
      <c r="J42" s="381" t="s">
        <v>142</v>
      </c>
      <c r="P42" s="382"/>
    </row>
    <row r="43" spans="1:17" ht="20.25" customHeight="1" x14ac:dyDescent="0.25">
      <c r="A43" s="398"/>
      <c r="B43" s="398"/>
      <c r="C43" s="391"/>
      <c r="D43" s="391"/>
      <c r="E43" s="391"/>
      <c r="F43" s="391"/>
      <c r="G43" s="391"/>
      <c r="H43" s="391"/>
      <c r="I43" s="391"/>
      <c r="J43" s="391"/>
      <c r="K43" s="391"/>
      <c r="L43" s="391"/>
      <c r="M43" s="391"/>
      <c r="N43" s="391"/>
      <c r="O43" s="391"/>
      <c r="P43" s="382"/>
    </row>
    <row r="44" spans="1:17" ht="20.25" customHeight="1" x14ac:dyDescent="0.25">
      <c r="A44" s="398"/>
      <c r="B44" s="398"/>
      <c r="C44" s="391"/>
      <c r="D44" s="391"/>
      <c r="E44" s="391"/>
      <c r="F44" s="391"/>
      <c r="G44" s="391"/>
      <c r="H44" s="391"/>
      <c r="I44" s="391"/>
      <c r="J44" s="391"/>
      <c r="K44" s="391"/>
      <c r="L44" s="391"/>
      <c r="M44" s="391"/>
      <c r="N44" s="391"/>
      <c r="O44" s="399">
        <f>SUM(P42:P44)</f>
        <v>0</v>
      </c>
      <c r="P44" s="382"/>
    </row>
    <row r="45" spans="1:17" ht="20.25" customHeight="1" x14ac:dyDescent="0.25">
      <c r="A45" s="398"/>
      <c r="B45" s="398"/>
      <c r="C45" s="391"/>
      <c r="D45" s="391"/>
      <c r="E45" s="391"/>
      <c r="F45" s="391"/>
      <c r="G45" s="391"/>
      <c r="H45" s="391"/>
      <c r="I45" s="391"/>
      <c r="J45" s="391"/>
      <c r="K45" s="391"/>
      <c r="L45" s="391"/>
      <c r="M45" s="391"/>
      <c r="N45" s="391"/>
      <c r="O45" s="391"/>
      <c r="P45" s="400"/>
    </row>
    <row r="46" spans="1:17" ht="20.25" customHeight="1" x14ac:dyDescent="0.25">
      <c r="A46" s="398"/>
      <c r="B46" s="398"/>
      <c r="C46" s="391"/>
      <c r="D46" s="391"/>
      <c r="E46" s="391"/>
      <c r="F46" s="391"/>
      <c r="G46" s="391"/>
      <c r="H46" s="391"/>
      <c r="I46" s="391"/>
      <c r="J46" s="381" t="s">
        <v>76</v>
      </c>
      <c r="P46" s="382"/>
    </row>
    <row r="47" spans="1:17" ht="20.25" customHeight="1" x14ac:dyDescent="0.25">
      <c r="A47" s="398"/>
      <c r="B47" s="398"/>
      <c r="C47" s="391"/>
      <c r="D47" s="391"/>
      <c r="E47" s="391"/>
      <c r="F47" s="391"/>
      <c r="G47" s="391"/>
      <c r="H47" s="391"/>
      <c r="I47" s="391"/>
      <c r="J47" s="381"/>
      <c r="P47" s="382"/>
    </row>
    <row r="48" spans="1:17" ht="20.25" customHeight="1" x14ac:dyDescent="0.25">
      <c r="A48" s="398"/>
      <c r="B48" s="398"/>
      <c r="C48" s="391"/>
      <c r="D48" s="391"/>
      <c r="E48" s="391"/>
      <c r="F48" s="391"/>
      <c r="G48" s="391"/>
      <c r="H48" s="391"/>
      <c r="I48" s="391"/>
      <c r="J48" s="391"/>
      <c r="K48" s="391"/>
      <c r="L48" s="391"/>
      <c r="M48" s="391"/>
      <c r="N48" s="391"/>
      <c r="O48" s="391"/>
      <c r="P48" s="382"/>
    </row>
    <row r="49" spans="1:16" ht="20.25" customHeight="1" x14ac:dyDescent="0.25">
      <c r="A49" s="398"/>
      <c r="B49" s="398"/>
      <c r="C49" s="391"/>
      <c r="D49" s="391"/>
      <c r="E49" s="391"/>
      <c r="F49" s="391"/>
      <c r="G49" s="391"/>
      <c r="H49" s="391"/>
      <c r="I49" s="391"/>
      <c r="J49" s="381"/>
      <c r="O49" s="399">
        <f>SUM(P46:P49)</f>
        <v>0</v>
      </c>
      <c r="P49" s="382"/>
    </row>
    <row r="50" spans="1:16" ht="20.25" customHeight="1" x14ac:dyDescent="0.25">
      <c r="A50" s="398"/>
      <c r="B50" s="398"/>
      <c r="C50" s="391"/>
      <c r="D50" s="391"/>
      <c r="E50" s="391"/>
      <c r="F50" s="391"/>
      <c r="G50" s="391"/>
      <c r="H50" s="391"/>
      <c r="I50" s="391"/>
      <c r="J50" s="391"/>
      <c r="K50" s="391"/>
      <c r="L50" s="391"/>
      <c r="M50" s="391"/>
      <c r="N50" s="391"/>
      <c r="O50" s="391"/>
      <c r="P50" s="397"/>
    </row>
    <row r="51" spans="1:16" ht="20.25" customHeight="1" x14ac:dyDescent="0.25">
      <c r="A51" s="395"/>
      <c r="B51" s="394"/>
      <c r="C51" s="393"/>
      <c r="D51" s="393"/>
      <c r="E51" s="391"/>
      <c r="F51" s="391"/>
      <c r="G51" s="392"/>
      <c r="H51" s="392"/>
      <c r="I51" s="391"/>
      <c r="J51" s="396" t="s">
        <v>141</v>
      </c>
      <c r="K51" s="391"/>
      <c r="L51" s="391"/>
      <c r="M51" s="391"/>
      <c r="N51" s="391"/>
      <c r="O51" s="391"/>
      <c r="P51" s="385"/>
    </row>
    <row r="52" spans="1:16" ht="20.25" customHeight="1" x14ac:dyDescent="0.25">
      <c r="A52" s="395"/>
      <c r="B52" s="394"/>
      <c r="C52" s="393"/>
      <c r="D52" s="393"/>
      <c r="E52" s="391"/>
      <c r="F52" s="391"/>
      <c r="G52" s="392"/>
      <c r="H52" s="392"/>
      <c r="I52" s="391"/>
      <c r="J52" s="391"/>
      <c r="K52" s="391"/>
      <c r="L52" s="391"/>
      <c r="M52" s="391"/>
      <c r="N52" s="391"/>
      <c r="O52" s="391"/>
      <c r="P52" s="385"/>
    </row>
    <row r="53" spans="1:16" ht="20.25" customHeight="1" x14ac:dyDescent="0.25">
      <c r="A53" s="394"/>
      <c r="B53" s="394"/>
      <c r="C53" s="393"/>
      <c r="D53" s="393"/>
      <c r="E53" s="391"/>
      <c r="F53" s="391"/>
      <c r="G53" s="392"/>
      <c r="H53" s="392"/>
      <c r="I53" s="391"/>
      <c r="J53" s="391"/>
      <c r="K53" s="391"/>
      <c r="L53" s="391"/>
      <c r="M53" s="391"/>
      <c r="N53" s="391"/>
      <c r="O53" s="391"/>
      <c r="P53" s="385"/>
    </row>
    <row r="54" spans="1:16" ht="20.25" customHeight="1" x14ac:dyDescent="0.25">
      <c r="A54" s="390"/>
      <c r="B54" s="389"/>
      <c r="C54" s="389"/>
      <c r="D54" s="389"/>
      <c r="P54" s="385"/>
    </row>
    <row r="55" spans="1:16" ht="20.25" customHeight="1" x14ac:dyDescent="0.25">
      <c r="A55" s="376"/>
      <c r="P55" s="385"/>
    </row>
    <row r="56" spans="1:16" ht="20.25" customHeight="1" x14ac:dyDescent="0.25">
      <c r="A56" s="376"/>
      <c r="P56" s="384">
        <f>SUM(P51:P55)</f>
        <v>0</v>
      </c>
    </row>
    <row r="57" spans="1:16" ht="20.25" customHeight="1" x14ac:dyDescent="0.25">
      <c r="A57" s="376"/>
      <c r="P57" s="388"/>
    </row>
    <row r="58" spans="1:16" ht="20.25" customHeight="1" x14ac:dyDescent="0.25">
      <c r="A58" s="376"/>
      <c r="J58" s="381"/>
      <c r="L58" s="387" t="s">
        <v>140</v>
      </c>
      <c r="N58" s="381"/>
      <c r="P58" s="384">
        <f>P22+SUM(P28:P49)-P56</f>
        <v>0</v>
      </c>
    </row>
    <row r="59" spans="1:16" ht="20.25" customHeight="1" x14ac:dyDescent="0.25">
      <c r="A59" s="376"/>
      <c r="J59" s="381"/>
      <c r="N59" s="381"/>
    </row>
    <row r="60" spans="1:16" ht="20.25" customHeight="1" x14ac:dyDescent="0.25">
      <c r="A60" s="376"/>
      <c r="J60" s="386" t="s">
        <v>139</v>
      </c>
      <c r="N60" s="381"/>
    </row>
    <row r="61" spans="1:16" ht="20.25" customHeight="1" x14ac:dyDescent="0.25">
      <c r="A61" s="376"/>
      <c r="J61" s="381" t="s">
        <v>138</v>
      </c>
      <c r="L61" s="872">
        <f>SUM(P64:P68)+K21-O21+P70+K24+O24</f>
        <v>0</v>
      </c>
      <c r="M61" s="872"/>
    </row>
    <row r="62" spans="1:16" ht="20.25" customHeight="1" x14ac:dyDescent="0.25">
      <c r="A62" s="376"/>
      <c r="J62" s="381" t="s">
        <v>137</v>
      </c>
      <c r="L62" s="872">
        <f>L21</f>
        <v>0</v>
      </c>
      <c r="M62" s="872"/>
    </row>
    <row r="63" spans="1:16" ht="20.25" customHeight="1" x14ac:dyDescent="0.25">
      <c r="A63" s="376"/>
      <c r="L63" s="872">
        <f>SUM(L61:M62)</f>
        <v>0</v>
      </c>
      <c r="M63" s="872"/>
    </row>
    <row r="64" spans="1:16" ht="20.25" customHeight="1" x14ac:dyDescent="0.25">
      <c r="A64" s="376"/>
      <c r="P64" s="385"/>
    </row>
    <row r="65" spans="1:16" ht="20.25" customHeight="1" x14ac:dyDescent="0.25">
      <c r="A65" s="376"/>
      <c r="J65" s="381"/>
      <c r="P65" s="385"/>
    </row>
    <row r="66" spans="1:16" ht="20.25" customHeight="1" x14ac:dyDescent="0.25">
      <c r="A66" s="376"/>
      <c r="J66" s="381"/>
      <c r="P66" s="385"/>
    </row>
    <row r="67" spans="1:16" ht="20.25" customHeight="1" x14ac:dyDescent="0.25">
      <c r="A67" s="376"/>
      <c r="J67" s="381"/>
      <c r="P67" s="385"/>
    </row>
    <row r="68" spans="1:16" ht="20.25" customHeight="1" x14ac:dyDescent="0.25">
      <c r="P68" s="382"/>
    </row>
    <row r="69" spans="1:16" ht="20.25" customHeight="1" x14ac:dyDescent="0.25">
      <c r="A69" s="376"/>
      <c r="N69" s="383" t="s">
        <v>136</v>
      </c>
      <c r="P69" s="384">
        <f>P21</f>
        <v>0</v>
      </c>
    </row>
    <row r="70" spans="1:16" ht="20.25" customHeight="1" x14ac:dyDescent="0.25">
      <c r="J70" s="381" t="s">
        <v>135</v>
      </c>
      <c r="N70" s="383" t="s">
        <v>46</v>
      </c>
      <c r="P70" s="382"/>
    </row>
    <row r="71" spans="1:16" ht="20.25" customHeight="1" x14ac:dyDescent="0.25">
      <c r="P71" s="378"/>
    </row>
    <row r="72" spans="1:16" ht="20.25" customHeight="1" x14ac:dyDescent="0.25">
      <c r="J72" s="381" t="s">
        <v>134</v>
      </c>
      <c r="P72" s="380">
        <f>SUM(P58)-SUM(P64:P70)</f>
        <v>0</v>
      </c>
    </row>
    <row r="73" spans="1:16" x14ac:dyDescent="0.25">
      <c r="P73" s="379" t="s">
        <v>133</v>
      </c>
    </row>
    <row r="74" spans="1:16" x14ac:dyDescent="0.25">
      <c r="P74" s="378"/>
    </row>
    <row r="75" spans="1:16" x14ac:dyDescent="0.25">
      <c r="P75" s="378"/>
    </row>
    <row r="76" spans="1:16" x14ac:dyDescent="0.25">
      <c r="P76" s="378"/>
    </row>
    <row r="77" spans="1:16" x14ac:dyDescent="0.25">
      <c r="P77" s="378"/>
    </row>
    <row r="78" spans="1:16" x14ac:dyDescent="0.25">
      <c r="P78" s="378"/>
    </row>
    <row r="79" spans="1:16" x14ac:dyDescent="0.25">
      <c r="P79" s="378"/>
    </row>
    <row r="80" spans="1:16" x14ac:dyDescent="0.25">
      <c r="P80" s="378"/>
    </row>
    <row r="81" spans="16:16" s="376" customFormat="1" x14ac:dyDescent="0.25">
      <c r="P81" s="378"/>
    </row>
    <row r="82" spans="16:16" s="376" customFormat="1" x14ac:dyDescent="0.25">
      <c r="P82" s="378"/>
    </row>
    <row r="83" spans="16:16" s="376" customFormat="1" x14ac:dyDescent="0.25">
      <c r="P83" s="378"/>
    </row>
    <row r="84" spans="16:16" s="376" customFormat="1" x14ac:dyDescent="0.25">
      <c r="P84" s="378"/>
    </row>
    <row r="85" spans="16:16" s="376" customFormat="1" x14ac:dyDescent="0.25">
      <c r="P85" s="378"/>
    </row>
    <row r="86" spans="16:16" s="376" customFormat="1" x14ac:dyDescent="0.25">
      <c r="P86" s="378"/>
    </row>
    <row r="87" spans="16:16" s="376" customFormat="1" x14ac:dyDescent="0.25">
      <c r="P87" s="378"/>
    </row>
    <row r="88" spans="16:16" s="376" customFormat="1" x14ac:dyDescent="0.25">
      <c r="P88" s="378"/>
    </row>
    <row r="89" spans="16:16" s="376" customFormat="1" x14ac:dyDescent="0.25">
      <c r="P89" s="378"/>
    </row>
    <row r="90" spans="16:16" s="376" customFormat="1" x14ac:dyDescent="0.25">
      <c r="P90" s="378"/>
    </row>
    <row r="91" spans="16:16" s="376" customFormat="1" x14ac:dyDescent="0.25">
      <c r="P91" s="378"/>
    </row>
    <row r="92" spans="16:16" s="376" customFormat="1" x14ac:dyDescent="0.25">
      <c r="P92" s="378"/>
    </row>
    <row r="93" spans="16:16" s="376" customFormat="1" x14ac:dyDescent="0.25">
      <c r="P93" s="378"/>
    </row>
    <row r="94" spans="16:16" s="376" customFormat="1" x14ac:dyDescent="0.25">
      <c r="P94" s="378"/>
    </row>
    <row r="95" spans="16:16" s="376" customFormat="1" x14ac:dyDescent="0.25">
      <c r="P95" s="378"/>
    </row>
    <row r="96" spans="16:16" s="376" customFormat="1" x14ac:dyDescent="0.25">
      <c r="P96" s="378"/>
    </row>
    <row r="97" spans="16:16" s="376" customFormat="1" x14ac:dyDescent="0.25">
      <c r="P97" s="378"/>
    </row>
    <row r="98" spans="16:16" s="376" customFormat="1" x14ac:dyDescent="0.25">
      <c r="P98" s="378"/>
    </row>
    <row r="99" spans="16:16" s="376" customFormat="1" x14ac:dyDescent="0.25">
      <c r="P99" s="378"/>
    </row>
    <row r="100" spans="16:16" s="376" customFormat="1" x14ac:dyDescent="0.25">
      <c r="P100" s="378"/>
    </row>
    <row r="101" spans="16:16" s="376" customFormat="1" x14ac:dyDescent="0.25">
      <c r="P101" s="378"/>
    </row>
    <row r="102" spans="16:16" s="376" customFormat="1" x14ac:dyDescent="0.25">
      <c r="P102" s="378"/>
    </row>
    <row r="103" spans="16:16" s="376" customFormat="1" x14ac:dyDescent="0.25">
      <c r="P103" s="378"/>
    </row>
    <row r="104" spans="16:16" s="376" customFormat="1" x14ac:dyDescent="0.25">
      <c r="P104" s="378"/>
    </row>
    <row r="105" spans="16:16" s="376" customFormat="1" x14ac:dyDescent="0.25">
      <c r="P105" s="378"/>
    </row>
    <row r="106" spans="16:16" s="376" customFormat="1" x14ac:dyDescent="0.25">
      <c r="P106" s="378"/>
    </row>
    <row r="107" spans="16:16" s="376" customFormat="1" x14ac:dyDescent="0.25">
      <c r="P107" s="378"/>
    </row>
    <row r="108" spans="16:16" s="376" customFormat="1" x14ac:dyDescent="0.25">
      <c r="P108" s="378"/>
    </row>
    <row r="109" spans="16:16" s="376" customFormat="1" x14ac:dyDescent="0.25">
      <c r="P109" s="378"/>
    </row>
    <row r="110" spans="16:16" s="376" customFormat="1" x14ac:dyDescent="0.25">
      <c r="P110" s="378"/>
    </row>
    <row r="111" spans="16:16" s="376" customFormat="1" x14ac:dyDescent="0.25">
      <c r="P111" s="378"/>
    </row>
    <row r="112" spans="16:16" s="376" customFormat="1" x14ac:dyDescent="0.25">
      <c r="P112" s="378"/>
    </row>
    <row r="113" spans="16:16" s="376" customFormat="1" x14ac:dyDescent="0.25">
      <c r="P113" s="378"/>
    </row>
    <row r="114" spans="16:16" s="376" customFormat="1" x14ac:dyDescent="0.25">
      <c r="P114" s="378"/>
    </row>
    <row r="115" spans="16:16" s="376" customFormat="1" x14ac:dyDescent="0.25">
      <c r="P115" s="378"/>
    </row>
    <row r="116" spans="16:16" s="376" customFormat="1" x14ac:dyDescent="0.25">
      <c r="P116" s="378"/>
    </row>
    <row r="117" spans="16:16" s="376" customFormat="1" x14ac:dyDescent="0.25">
      <c r="P117" s="378"/>
    </row>
    <row r="118" spans="16:16" s="376" customFormat="1" x14ac:dyDescent="0.25">
      <c r="P118" s="378"/>
    </row>
    <row r="119" spans="16:16" s="376" customFormat="1" x14ac:dyDescent="0.25">
      <c r="P119" s="378"/>
    </row>
    <row r="120" spans="16:16" s="376" customFormat="1" x14ac:dyDescent="0.25">
      <c r="P120" s="378"/>
    </row>
    <row r="121" spans="16:16" s="376" customFormat="1" x14ac:dyDescent="0.25">
      <c r="P121" s="378"/>
    </row>
    <row r="122" spans="16:16" s="376" customFormat="1" x14ac:dyDescent="0.25">
      <c r="P122" s="378"/>
    </row>
    <row r="123" spans="16:16" s="376" customFormat="1" x14ac:dyDescent="0.25">
      <c r="P123" s="378"/>
    </row>
    <row r="124" spans="16:16" s="376" customFormat="1" x14ac:dyDescent="0.25">
      <c r="P124" s="378"/>
    </row>
    <row r="125" spans="16:16" s="376" customFormat="1" x14ac:dyDescent="0.25">
      <c r="P125" s="378"/>
    </row>
    <row r="126" spans="16:16" s="376" customFormat="1" x14ac:dyDescent="0.25">
      <c r="P126" s="378"/>
    </row>
    <row r="127" spans="16:16" s="376" customFormat="1" x14ac:dyDescent="0.25">
      <c r="P127" s="378"/>
    </row>
    <row r="128" spans="16:16" s="376" customFormat="1" x14ac:dyDescent="0.25">
      <c r="P128" s="378"/>
    </row>
    <row r="129" spans="16:16" s="376" customFormat="1" x14ac:dyDescent="0.25">
      <c r="P129" s="378"/>
    </row>
    <row r="130" spans="16:16" s="376" customFormat="1" x14ac:dyDescent="0.25">
      <c r="P130" s="378"/>
    </row>
    <row r="131" spans="16:16" s="376" customFormat="1" x14ac:dyDescent="0.25">
      <c r="P131" s="378"/>
    </row>
    <row r="132" spans="16:16" s="376" customFormat="1" x14ac:dyDescent="0.25">
      <c r="P132" s="378"/>
    </row>
    <row r="133" spans="16:16" s="376" customFormat="1" x14ac:dyDescent="0.25">
      <c r="P133" s="378"/>
    </row>
    <row r="134" spans="16:16" s="376" customFormat="1" x14ac:dyDescent="0.25">
      <c r="P134" s="378"/>
    </row>
    <row r="135" spans="16:16" s="376" customFormat="1" x14ac:dyDescent="0.25">
      <c r="P135" s="378"/>
    </row>
    <row r="136" spans="16:16" s="376" customFormat="1" x14ac:dyDescent="0.25">
      <c r="P136" s="378"/>
    </row>
    <row r="137" spans="16:16" s="376" customFormat="1" x14ac:dyDescent="0.25">
      <c r="P137" s="378"/>
    </row>
    <row r="138" spans="16:16" s="376" customFormat="1" x14ac:dyDescent="0.25">
      <c r="P138" s="378"/>
    </row>
    <row r="139" spans="16:16" s="376" customFormat="1" x14ac:dyDescent="0.25">
      <c r="P139" s="378"/>
    </row>
    <row r="140" spans="16:16" s="376" customFormat="1" x14ac:dyDescent="0.25">
      <c r="P140" s="378"/>
    </row>
    <row r="141" spans="16:16" s="376" customFormat="1" x14ac:dyDescent="0.25">
      <c r="P141" s="378"/>
    </row>
    <row r="142" spans="16:16" s="376" customFormat="1" x14ac:dyDescent="0.25">
      <c r="P142" s="378"/>
    </row>
    <row r="143" spans="16:16" s="376" customFormat="1" x14ac:dyDescent="0.25">
      <c r="P143" s="378"/>
    </row>
    <row r="144" spans="16:16" s="376" customFormat="1" x14ac:dyDescent="0.25">
      <c r="P144" s="378"/>
    </row>
    <row r="145" spans="16:16" s="376" customFormat="1" x14ac:dyDescent="0.25">
      <c r="P145" s="378"/>
    </row>
    <row r="146" spans="16:16" s="376" customFormat="1" x14ac:dyDescent="0.25">
      <c r="P146" s="378"/>
    </row>
    <row r="147" spans="16:16" s="376" customFormat="1" x14ac:dyDescent="0.25">
      <c r="P147" s="378"/>
    </row>
    <row r="148" spans="16:16" s="376" customFormat="1" x14ac:dyDescent="0.25">
      <c r="P148" s="378"/>
    </row>
    <row r="149" spans="16:16" s="376" customFormat="1" x14ac:dyDescent="0.25">
      <c r="P149" s="378"/>
    </row>
    <row r="150" spans="16:16" s="376" customFormat="1" x14ac:dyDescent="0.25">
      <c r="P150" s="378"/>
    </row>
    <row r="151" spans="16:16" s="376" customFormat="1" x14ac:dyDescent="0.25">
      <c r="P151" s="378"/>
    </row>
    <row r="152" spans="16:16" s="376" customFormat="1" x14ac:dyDescent="0.25">
      <c r="P152" s="378"/>
    </row>
    <row r="153" spans="16:16" s="376" customFormat="1" x14ac:dyDescent="0.25">
      <c r="P153" s="378"/>
    </row>
    <row r="154" spans="16:16" s="376" customFormat="1" x14ac:dyDescent="0.25">
      <c r="P154" s="378"/>
    </row>
    <row r="155" spans="16:16" s="376" customFormat="1" x14ac:dyDescent="0.25">
      <c r="P155" s="378"/>
    </row>
    <row r="156" spans="16:16" s="376" customFormat="1" x14ac:dyDescent="0.25">
      <c r="P156" s="378"/>
    </row>
    <row r="157" spans="16:16" s="376" customFormat="1" x14ac:dyDescent="0.25">
      <c r="P157" s="378"/>
    </row>
    <row r="158" spans="16:16" s="376" customFormat="1" x14ac:dyDescent="0.25">
      <c r="P158" s="378"/>
    </row>
    <row r="159" spans="16:16" s="376" customFormat="1" x14ac:dyDescent="0.25">
      <c r="P159" s="378"/>
    </row>
    <row r="160" spans="16:16" s="376" customFormat="1" x14ac:dyDescent="0.25">
      <c r="P160" s="378"/>
    </row>
    <row r="161" spans="16:16" s="376" customFormat="1" x14ac:dyDescent="0.25">
      <c r="P161" s="378"/>
    </row>
    <row r="162" spans="16:16" s="376" customFormat="1" x14ac:dyDescent="0.25">
      <c r="P162" s="378"/>
    </row>
    <row r="163" spans="16:16" s="376" customFormat="1" x14ac:dyDescent="0.25">
      <c r="P163" s="378"/>
    </row>
    <row r="164" spans="16:16" s="376" customFormat="1" x14ac:dyDescent="0.25">
      <c r="P164" s="378"/>
    </row>
    <row r="165" spans="16:16" s="376" customFormat="1" x14ac:dyDescent="0.25">
      <c r="P165" s="378"/>
    </row>
    <row r="166" spans="16:16" s="376" customFormat="1" x14ac:dyDescent="0.25">
      <c r="P166" s="378"/>
    </row>
    <row r="167" spans="16:16" s="376" customFormat="1" x14ac:dyDescent="0.25">
      <c r="P167" s="378"/>
    </row>
    <row r="168" spans="16:16" s="376" customFormat="1" x14ac:dyDescent="0.25">
      <c r="P168" s="378"/>
    </row>
    <row r="169" spans="16:16" s="376" customFormat="1" x14ac:dyDescent="0.25">
      <c r="P169" s="378"/>
    </row>
    <row r="170" spans="16:16" s="376" customFormat="1" x14ac:dyDescent="0.25">
      <c r="P170" s="378"/>
    </row>
    <row r="171" spans="16:16" s="376" customFormat="1" x14ac:dyDescent="0.25">
      <c r="P171" s="378"/>
    </row>
    <row r="172" spans="16:16" s="376" customFormat="1" x14ac:dyDescent="0.25">
      <c r="P172" s="378"/>
    </row>
    <row r="173" spans="16:16" s="376" customFormat="1" x14ac:dyDescent="0.25">
      <c r="P173" s="378"/>
    </row>
    <row r="174" spans="16:16" s="376" customFormat="1" x14ac:dyDescent="0.25">
      <c r="P174" s="378"/>
    </row>
    <row r="175" spans="16:16" s="376" customFormat="1" x14ac:dyDescent="0.25">
      <c r="P175" s="378"/>
    </row>
    <row r="176" spans="16:16" s="376" customFormat="1" x14ac:dyDescent="0.25">
      <c r="P176" s="378"/>
    </row>
    <row r="177" spans="16:16" s="376" customFormat="1" x14ac:dyDescent="0.25">
      <c r="P177" s="378"/>
    </row>
    <row r="178" spans="16:16" s="376" customFormat="1" x14ac:dyDescent="0.25">
      <c r="P178" s="378"/>
    </row>
    <row r="179" spans="16:16" s="376" customFormat="1" x14ac:dyDescent="0.25">
      <c r="P179" s="378"/>
    </row>
    <row r="180" spans="16:16" s="376" customFormat="1" x14ac:dyDescent="0.25">
      <c r="P180" s="378"/>
    </row>
    <row r="181" spans="16:16" s="376" customFormat="1" x14ac:dyDescent="0.25">
      <c r="P181" s="378"/>
    </row>
    <row r="182" spans="16:16" s="376" customFormat="1" x14ac:dyDescent="0.25">
      <c r="P182" s="378"/>
    </row>
    <row r="183" spans="16:16" s="376" customFormat="1" x14ac:dyDescent="0.25">
      <c r="P183" s="378"/>
    </row>
    <row r="184" spans="16:16" s="376" customFormat="1" x14ac:dyDescent="0.25">
      <c r="P184" s="378"/>
    </row>
    <row r="185" spans="16:16" s="376" customFormat="1" x14ac:dyDescent="0.25">
      <c r="P185" s="378"/>
    </row>
    <row r="186" spans="16:16" s="376" customFormat="1" x14ac:dyDescent="0.25">
      <c r="P186" s="378"/>
    </row>
    <row r="187" spans="16:16" s="376" customFormat="1" x14ac:dyDescent="0.25">
      <c r="P187" s="378"/>
    </row>
    <row r="188" spans="16:16" s="376" customFormat="1" x14ac:dyDescent="0.25">
      <c r="P188" s="378"/>
    </row>
    <row r="189" spans="16:16" s="376" customFormat="1" x14ac:dyDescent="0.25">
      <c r="P189" s="378"/>
    </row>
    <row r="190" spans="16:16" s="376" customFormat="1" x14ac:dyDescent="0.25">
      <c r="P190" s="378"/>
    </row>
    <row r="191" spans="16:16" s="376" customFormat="1" x14ac:dyDescent="0.25">
      <c r="P191" s="378"/>
    </row>
    <row r="192" spans="16:16" s="376" customFormat="1" x14ac:dyDescent="0.25">
      <c r="P192" s="378"/>
    </row>
    <row r="193" spans="16:16" s="376" customFormat="1" x14ac:dyDescent="0.25">
      <c r="P193" s="378"/>
    </row>
    <row r="194" spans="16:16" s="376" customFormat="1" x14ac:dyDescent="0.25">
      <c r="P194" s="378"/>
    </row>
    <row r="195" spans="16:16" s="376" customFormat="1" x14ac:dyDescent="0.25">
      <c r="P195" s="378"/>
    </row>
    <row r="196" spans="16:16" s="376" customFormat="1" x14ac:dyDescent="0.25">
      <c r="P196" s="378"/>
    </row>
  </sheetData>
  <mergeCells count="18">
    <mergeCell ref="A1:C1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L62:M62"/>
    <mergeCell ref="L63:M63"/>
    <mergeCell ref="A20:B20"/>
    <mergeCell ref="A21:B21"/>
    <mergeCell ref="A22:B22"/>
    <mergeCell ref="L61:M61"/>
  </mergeCells>
  <hyperlinks>
    <hyperlink ref="A1" location="'Index and Structure'!A1" display="The Macro Group" xr:uid="{00000000-0004-0000-0500-000000000000}"/>
  </hyperlinks>
  <printOptions horizontalCentered="1"/>
  <pageMargins left="0.15748031496062992" right="0.15748031496062992" top="0.39370078740157483" bottom="0.39370078740157483" header="0.51181102362204722" footer="0.51181102362204722"/>
  <pageSetup paperSize="9" scale="54" orientation="portrait" horizontalDpi="360" verticalDpi="12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36113"/>
  <dimension ref="A1:H54"/>
  <sheetViews>
    <sheetView showGridLines="0" view="pageBreakPreview" zoomScaleNormal="50" workbookViewId="0">
      <selection activeCell="G10" sqref="G10"/>
    </sheetView>
  </sheetViews>
  <sheetFormatPr defaultRowHeight="18.75" x14ac:dyDescent="0.3"/>
  <cols>
    <col min="1" max="1" width="13.140625" style="1" customWidth="1"/>
    <col min="2" max="2" width="11.42578125" style="1" customWidth="1"/>
    <col min="3" max="3" width="14" style="1" customWidth="1"/>
    <col min="4" max="4" width="11.28515625" style="1" customWidth="1"/>
    <col min="5" max="5" width="12.42578125" style="1" customWidth="1"/>
    <col min="6" max="6" width="15.7109375" style="1" customWidth="1"/>
    <col min="7" max="7" width="15.28515625" style="1" customWidth="1"/>
    <col min="8" max="8" width="8.85546875" style="1" customWidth="1"/>
    <col min="9" max="10" width="10.42578125" style="2" customWidth="1"/>
    <col min="11" max="16384" width="9.140625" style="2"/>
  </cols>
  <sheetData>
    <row r="1" spans="1:8" ht="5.25" customHeight="1" thickBot="1" x14ac:dyDescent="0.35"/>
    <row r="2" spans="1:8" ht="19.899999999999999" customHeight="1" thickBot="1" x14ac:dyDescent="0.35">
      <c r="A2" s="845" t="s">
        <v>39</v>
      </c>
      <c r="B2" s="846"/>
      <c r="C2" s="847"/>
      <c r="D2" s="34"/>
      <c r="E2" s="34"/>
      <c r="F2" s="55"/>
      <c r="G2" s="55"/>
      <c r="H2" s="56"/>
    </row>
    <row r="3" spans="1:8" ht="27" customHeight="1" x14ac:dyDescent="0.3">
      <c r="A3" s="19"/>
    </row>
    <row r="4" spans="1:8" ht="19.5" customHeight="1" x14ac:dyDescent="0.3">
      <c r="A4" s="5"/>
      <c r="D4" s="58"/>
    </row>
    <row r="5" spans="1:8" ht="5.25" customHeight="1" x14ac:dyDescent="0.3">
      <c r="A5" s="59"/>
      <c r="B5" s="60"/>
      <c r="C5" s="61"/>
      <c r="D5" s="58"/>
      <c r="E5" s="59"/>
      <c r="F5" s="60"/>
      <c r="G5" s="60"/>
      <c r="H5" s="61"/>
    </row>
    <row r="6" spans="1:8" ht="14.25" customHeight="1" x14ac:dyDescent="0.3">
      <c r="A6" s="74" t="s">
        <v>34</v>
      </c>
      <c r="B6" s="58">
        <f>'Index and Structure'!D3</f>
        <v>0</v>
      </c>
      <c r="C6" s="68"/>
      <c r="D6" s="20"/>
      <c r="E6" s="80" t="s">
        <v>30</v>
      </c>
      <c r="F6" s="75">
        <f>'Index and Structure'!D7</f>
        <v>0</v>
      </c>
      <c r="G6" s="58"/>
      <c r="H6" s="66"/>
    </row>
    <row r="7" spans="1:8" ht="14.25" customHeight="1" x14ac:dyDescent="0.3">
      <c r="A7" s="74" t="s">
        <v>40</v>
      </c>
      <c r="B7" s="58" t="str">
        <f>'Index and Structure'!A25</f>
        <v>Distributions Receivable</v>
      </c>
      <c r="C7" s="68"/>
      <c r="D7" s="20"/>
      <c r="E7" s="81" t="s">
        <v>35</v>
      </c>
      <c r="F7" s="58">
        <f>'Index and Structure'!D8</f>
        <v>0</v>
      </c>
      <c r="G7" s="76" t="s">
        <v>36</v>
      </c>
      <c r="H7" s="62">
        <f ca="1">TODAY()</f>
        <v>44805</v>
      </c>
    </row>
    <row r="8" spans="1:8" ht="14.25" customHeight="1" x14ac:dyDescent="0.3">
      <c r="A8" s="77" t="s">
        <v>41</v>
      </c>
      <c r="B8" s="64">
        <f>'Index and Structure'!D6</f>
        <v>44377</v>
      </c>
      <c r="C8" s="69"/>
      <c r="D8" s="21"/>
      <c r="E8" s="82" t="s">
        <v>37</v>
      </c>
      <c r="F8" s="65">
        <f>'Index and Structure'!D9</f>
        <v>0</v>
      </c>
      <c r="G8" s="78" t="s">
        <v>36</v>
      </c>
      <c r="H8" s="79"/>
    </row>
    <row r="9" spans="1:8" ht="9.75" customHeight="1" x14ac:dyDescent="0.3">
      <c r="D9" s="58"/>
    </row>
    <row r="10" spans="1:8" ht="30" customHeight="1" x14ac:dyDescent="0.3">
      <c r="A10" s="85"/>
      <c r="B10" s="86"/>
      <c r="C10" s="86"/>
      <c r="D10" s="86"/>
      <c r="E10" s="86"/>
      <c r="F10" s="88">
        <f>'Index and Structure'!F6</f>
        <v>2021</v>
      </c>
      <c r="G10" s="88">
        <f>F10-1</f>
        <v>2020</v>
      </c>
      <c r="H10" s="87"/>
    </row>
    <row r="11" spans="1:8" s="22" customFormat="1" ht="13.5" customHeight="1" x14ac:dyDescent="0.2">
      <c r="A11" s="54"/>
      <c r="B11" s="25"/>
      <c r="C11" s="25"/>
      <c r="D11" s="25"/>
      <c r="E11" s="83"/>
      <c r="F11" s="25"/>
      <c r="G11" s="84"/>
      <c r="H11" s="89"/>
    </row>
    <row r="12" spans="1:8" s="22" customFormat="1" ht="13.5" customHeight="1" thickBot="1" x14ac:dyDescent="0.25">
      <c r="A12" s="23" t="s">
        <v>38</v>
      </c>
      <c r="B12" s="23" t="str">
        <f>B7</f>
        <v>Distributions Receivable</v>
      </c>
      <c r="C12" s="24"/>
      <c r="D12" s="24"/>
      <c r="E12" s="24"/>
      <c r="F12" s="202">
        <f>F35</f>
        <v>0</v>
      </c>
      <c r="G12" s="202">
        <f>G35</f>
        <v>0</v>
      </c>
      <c r="H12" s="89"/>
    </row>
    <row r="13" spans="1:8" s="22" customFormat="1" ht="13.5" customHeight="1" thickTop="1" x14ac:dyDescent="0.2">
      <c r="A13" s="41"/>
      <c r="B13" s="23"/>
      <c r="C13" s="24"/>
      <c r="D13" s="24"/>
      <c r="E13" s="24"/>
      <c r="F13" s="101"/>
      <c r="G13" s="97"/>
      <c r="H13" s="89"/>
    </row>
    <row r="14" spans="1:8" s="22" customFormat="1" ht="13.5" customHeight="1" x14ac:dyDescent="0.2">
      <c r="A14" s="41"/>
      <c r="B14" s="23"/>
      <c r="C14" s="26"/>
      <c r="D14" s="27"/>
      <c r="E14" s="24"/>
      <c r="F14" s="97"/>
      <c r="G14" s="97"/>
      <c r="H14" s="49"/>
    </row>
    <row r="15" spans="1:8" s="22" customFormat="1" ht="13.5" customHeight="1" x14ac:dyDescent="0.2">
      <c r="A15" s="41"/>
      <c r="C15" s="23"/>
      <c r="D15" s="27"/>
      <c r="E15" s="27"/>
      <c r="F15" s="97"/>
      <c r="G15" s="97"/>
      <c r="H15" s="49"/>
    </row>
    <row r="16" spans="1:8" s="22" customFormat="1" ht="13.5" customHeight="1" x14ac:dyDescent="0.2">
      <c r="A16" s="41"/>
      <c r="B16" s="26"/>
      <c r="C16" s="24"/>
      <c r="D16" s="27"/>
      <c r="E16" s="25"/>
      <c r="F16" s="97"/>
      <c r="G16" s="97"/>
      <c r="H16" s="49"/>
    </row>
    <row r="17" spans="1:8" s="22" customFormat="1" ht="13.5" customHeight="1" x14ac:dyDescent="0.2">
      <c r="A17" s="41"/>
      <c r="B17" s="23" t="s">
        <v>17</v>
      </c>
      <c r="C17" s="23"/>
      <c r="D17" s="28"/>
      <c r="E17" s="24"/>
      <c r="F17" s="200">
        <v>0</v>
      </c>
      <c r="G17" s="200">
        <v>0</v>
      </c>
      <c r="H17" s="49"/>
    </row>
    <row r="18" spans="1:8" s="22" customFormat="1" ht="13.5" customHeight="1" x14ac:dyDescent="0.2">
      <c r="A18" s="41"/>
      <c r="B18" s="26"/>
      <c r="C18" s="26"/>
      <c r="D18" s="132"/>
      <c r="E18" s="24"/>
      <c r="F18" s="97"/>
      <c r="G18" s="98"/>
      <c r="H18" s="49"/>
    </row>
    <row r="19" spans="1:8" s="22" customFormat="1" ht="13.5" customHeight="1" x14ac:dyDescent="0.2">
      <c r="A19" s="41"/>
      <c r="B19" s="23"/>
      <c r="C19" s="26"/>
      <c r="D19" s="132"/>
      <c r="E19" s="94" t="s">
        <v>46</v>
      </c>
      <c r="F19" s="97"/>
      <c r="G19" s="98"/>
      <c r="H19" s="49"/>
    </row>
    <row r="20" spans="1:8" s="22" customFormat="1" ht="13.5" customHeight="1" x14ac:dyDescent="0.2">
      <c r="A20" s="90" t="s">
        <v>55</v>
      </c>
      <c r="B20" s="23"/>
      <c r="C20" s="26"/>
      <c r="D20" s="132"/>
      <c r="E20" s="206"/>
      <c r="F20" s="200">
        <v>0</v>
      </c>
      <c r="G20" s="200">
        <v>0</v>
      </c>
      <c r="H20" s="49"/>
    </row>
    <row r="21" spans="1:8" s="22" customFormat="1" ht="13.5" customHeight="1" x14ac:dyDescent="0.2">
      <c r="A21" s="90"/>
      <c r="B21" s="23"/>
      <c r="C21" s="26"/>
      <c r="D21" s="132"/>
      <c r="E21" s="207"/>
      <c r="F21" s="200">
        <v>0</v>
      </c>
      <c r="G21" s="200">
        <v>0</v>
      </c>
      <c r="H21" s="49"/>
    </row>
    <row r="22" spans="1:8" s="22" customFormat="1" ht="13.5" customHeight="1" x14ac:dyDescent="0.2">
      <c r="A22" s="90"/>
      <c r="B22" s="23"/>
      <c r="C22" s="26"/>
      <c r="D22" s="132"/>
      <c r="E22" s="207"/>
      <c r="F22" s="200">
        <v>0</v>
      </c>
      <c r="G22" s="200">
        <v>0</v>
      </c>
      <c r="H22" s="49"/>
    </row>
    <row r="23" spans="1:8" s="22" customFormat="1" ht="13.5" customHeight="1" x14ac:dyDescent="0.2">
      <c r="A23" s="90"/>
      <c r="B23" s="23"/>
      <c r="C23" s="26"/>
      <c r="D23" s="132"/>
      <c r="E23" s="207"/>
      <c r="F23" s="200">
        <v>0</v>
      </c>
      <c r="G23" s="200">
        <v>0</v>
      </c>
      <c r="H23" s="49"/>
    </row>
    <row r="24" spans="1:8" s="22" customFormat="1" ht="13.5" customHeight="1" x14ac:dyDescent="0.2">
      <c r="A24" s="90"/>
      <c r="B24" s="23"/>
      <c r="C24" s="26"/>
      <c r="D24" s="132"/>
      <c r="E24" s="207"/>
      <c r="F24" s="200">
        <v>0</v>
      </c>
      <c r="G24" s="200">
        <v>0</v>
      </c>
      <c r="H24" s="49"/>
    </row>
    <row r="25" spans="1:8" s="22" customFormat="1" ht="13.5" customHeight="1" x14ac:dyDescent="0.2">
      <c r="A25" s="90"/>
      <c r="B25" s="23"/>
      <c r="C25" s="26"/>
      <c r="D25" s="132"/>
      <c r="E25" s="207"/>
      <c r="F25" s="200">
        <v>0</v>
      </c>
      <c r="G25" s="200">
        <v>0</v>
      </c>
      <c r="H25" s="49"/>
    </row>
    <row r="26" spans="1:8" s="22" customFormat="1" ht="13.5" customHeight="1" x14ac:dyDescent="0.2">
      <c r="A26" s="90"/>
      <c r="B26" s="23"/>
      <c r="C26" s="26"/>
      <c r="D26" s="132"/>
      <c r="E26" s="207"/>
      <c r="F26" s="200">
        <v>0</v>
      </c>
      <c r="G26" s="200">
        <v>0</v>
      </c>
      <c r="H26" s="49"/>
    </row>
    <row r="27" spans="1:8" s="22" customFormat="1" ht="13.5" customHeight="1" x14ac:dyDescent="0.2">
      <c r="A27" s="90"/>
      <c r="B27" s="26"/>
      <c r="C27" s="23"/>
      <c r="D27" s="132"/>
      <c r="E27" s="208"/>
      <c r="F27" s="99"/>
      <c r="G27" s="98"/>
      <c r="H27" s="49"/>
    </row>
    <row r="28" spans="1:8" s="22" customFormat="1" x14ac:dyDescent="0.2">
      <c r="A28" s="90" t="s">
        <v>48</v>
      </c>
      <c r="B28" s="23"/>
      <c r="C28" s="23"/>
      <c r="D28" s="132"/>
      <c r="E28" s="209"/>
      <c r="F28" s="201">
        <v>0</v>
      </c>
      <c r="G28" s="201">
        <v>0</v>
      </c>
      <c r="H28" s="172"/>
    </row>
    <row r="29" spans="1:8" s="22" customFormat="1" ht="13.5" customHeight="1" x14ac:dyDescent="0.2">
      <c r="A29" s="90"/>
      <c r="B29" s="23"/>
      <c r="C29" s="23"/>
      <c r="D29" s="132"/>
      <c r="E29" s="209"/>
      <c r="F29" s="201">
        <v>0</v>
      </c>
      <c r="G29" s="201">
        <v>0</v>
      </c>
      <c r="H29" s="172"/>
    </row>
    <row r="30" spans="1:8" s="22" customFormat="1" ht="13.5" customHeight="1" x14ac:dyDescent="0.2">
      <c r="A30" s="90"/>
      <c r="B30" s="23"/>
      <c r="C30" s="23"/>
      <c r="D30" s="132"/>
      <c r="E30" s="209"/>
      <c r="F30" s="201">
        <v>0</v>
      </c>
      <c r="G30" s="201">
        <v>0</v>
      </c>
      <c r="H30" s="172"/>
    </row>
    <row r="31" spans="1:8" s="22" customFormat="1" ht="13.5" customHeight="1" x14ac:dyDescent="0.2">
      <c r="A31" s="90"/>
      <c r="B31" s="23"/>
      <c r="C31" s="23"/>
      <c r="D31" s="132"/>
      <c r="E31" s="209"/>
      <c r="F31" s="201">
        <v>0</v>
      </c>
      <c r="G31" s="201">
        <v>0</v>
      </c>
      <c r="H31" s="172"/>
    </row>
    <row r="32" spans="1:8" s="22" customFormat="1" ht="13.5" customHeight="1" x14ac:dyDescent="0.2">
      <c r="A32" s="90"/>
      <c r="B32" s="23"/>
      <c r="C32" s="23"/>
      <c r="D32" s="132"/>
      <c r="E32" s="209"/>
      <c r="F32" s="201">
        <v>0</v>
      </c>
      <c r="G32" s="201">
        <v>0</v>
      </c>
      <c r="H32" s="172"/>
    </row>
    <row r="33" spans="1:8" s="22" customFormat="1" ht="12.75" customHeight="1" x14ac:dyDescent="0.2">
      <c r="A33" s="41"/>
      <c r="B33" s="26"/>
      <c r="C33" s="23"/>
      <c r="D33" s="23"/>
      <c r="E33" s="206"/>
      <c r="F33" s="201">
        <v>0</v>
      </c>
      <c r="G33" s="201">
        <v>0</v>
      </c>
      <c r="H33" s="172"/>
    </row>
    <row r="34" spans="1:8" s="22" customFormat="1" ht="12.75" customHeight="1" x14ac:dyDescent="0.2">
      <c r="A34" s="41"/>
      <c r="B34" s="26"/>
      <c r="C34" s="23"/>
      <c r="D34" s="23"/>
      <c r="E34" s="183"/>
      <c r="F34" s="100"/>
      <c r="G34" s="100"/>
      <c r="H34" s="172"/>
    </row>
    <row r="35" spans="1:8" s="22" customFormat="1" ht="13.5" customHeight="1" thickBot="1" x14ac:dyDescent="0.25">
      <c r="A35" s="41"/>
      <c r="B35" s="23" t="s">
        <v>2</v>
      </c>
      <c r="C35" s="23"/>
      <c r="D35" s="24"/>
      <c r="E35" s="183"/>
      <c r="F35" s="202">
        <f>SUM(F17:F26)-SUM(F28:F33)</f>
        <v>0</v>
      </c>
      <c r="G35" s="202">
        <f>SUM(G17:G26)-SUM(G28:G33)</f>
        <v>0</v>
      </c>
      <c r="H35" s="49"/>
    </row>
    <row r="36" spans="1:8" s="22" customFormat="1" ht="13.5" customHeight="1" thickTop="1" x14ac:dyDescent="0.2">
      <c r="A36" s="41"/>
      <c r="B36" s="24"/>
      <c r="C36" s="23"/>
      <c r="D36" s="24"/>
      <c r="E36" s="24"/>
      <c r="F36" s="28"/>
      <c r="G36" s="24"/>
      <c r="H36" s="49"/>
    </row>
    <row r="37" spans="1:8" s="22" customFormat="1" ht="13.5" customHeight="1" x14ac:dyDescent="0.2">
      <c r="A37" s="41"/>
      <c r="B37" s="24"/>
      <c r="C37" s="23"/>
      <c r="D37" s="24"/>
      <c r="E37" s="24"/>
      <c r="F37" s="28"/>
      <c r="G37" s="24"/>
      <c r="H37" s="49"/>
    </row>
    <row r="38" spans="1:8" s="22" customFormat="1" ht="13.5" customHeight="1" x14ac:dyDescent="0.2">
      <c r="A38" s="41"/>
      <c r="B38" s="24"/>
      <c r="C38" s="23"/>
      <c r="D38" s="24"/>
      <c r="E38" s="24"/>
      <c r="F38" s="28"/>
      <c r="G38" s="24"/>
      <c r="H38" s="42"/>
    </row>
    <row r="39" spans="1:8" s="22" customFormat="1" ht="13.5" customHeight="1" x14ac:dyDescent="0.2">
      <c r="A39" s="41"/>
      <c r="B39" s="31"/>
      <c r="C39" s="37"/>
      <c r="D39" s="31"/>
      <c r="E39" s="31"/>
      <c r="F39" s="38"/>
      <c r="G39" s="24"/>
      <c r="H39" s="42"/>
    </row>
    <row r="40" spans="1:8" s="22" customFormat="1" ht="13.5" customHeight="1" x14ac:dyDescent="0.2">
      <c r="A40" s="41"/>
      <c r="B40" s="31"/>
      <c r="C40" s="37"/>
      <c r="D40" s="31"/>
      <c r="E40" s="31"/>
      <c r="F40" s="38"/>
      <c r="G40" s="24"/>
      <c r="H40" s="42"/>
    </row>
    <row r="41" spans="1:8" s="22" customFormat="1" ht="13.5" customHeight="1" x14ac:dyDescent="0.2">
      <c r="A41" s="41"/>
      <c r="B41" s="31"/>
      <c r="C41" s="37"/>
      <c r="D41" s="31"/>
      <c r="E41" s="31"/>
      <c r="F41" s="38"/>
      <c r="G41" s="24"/>
      <c r="H41" s="42"/>
    </row>
    <row r="42" spans="1:8" s="22" customFormat="1" ht="13.5" customHeight="1" x14ac:dyDescent="0.2">
      <c r="A42" s="41"/>
      <c r="B42" s="31"/>
      <c r="C42" s="37"/>
      <c r="D42" s="31"/>
      <c r="E42" s="31"/>
      <c r="F42" s="38"/>
      <c r="G42" s="24"/>
      <c r="H42" s="42"/>
    </row>
    <row r="43" spans="1:8" s="22" customFormat="1" ht="13.5" customHeight="1" x14ac:dyDescent="0.2">
      <c r="A43" s="41"/>
      <c r="B43" s="31"/>
      <c r="C43" s="37"/>
      <c r="D43" s="31"/>
      <c r="E43" s="31"/>
      <c r="F43" s="38"/>
      <c r="G43" s="24"/>
      <c r="H43" s="42"/>
    </row>
    <row r="44" spans="1:8" s="22" customFormat="1" ht="13.5" customHeight="1" x14ac:dyDescent="0.2">
      <c r="A44" s="41"/>
      <c r="B44" s="31"/>
      <c r="C44" s="37"/>
      <c r="D44" s="31"/>
      <c r="E44" s="31"/>
      <c r="F44" s="38"/>
      <c r="G44" s="24"/>
      <c r="H44" s="42"/>
    </row>
    <row r="45" spans="1:8" s="22" customFormat="1" ht="13.5" customHeight="1" x14ac:dyDescent="0.2">
      <c r="A45" s="41"/>
      <c r="B45" s="31"/>
      <c r="C45" s="37"/>
      <c r="D45" s="31"/>
      <c r="E45" s="31"/>
      <c r="F45" s="38"/>
      <c r="G45" s="24"/>
      <c r="H45" s="42"/>
    </row>
    <row r="46" spans="1:8" s="22" customFormat="1" ht="13.5" customHeight="1" x14ac:dyDescent="0.2">
      <c r="A46" s="41"/>
      <c r="B46" s="31"/>
      <c r="C46" s="37"/>
      <c r="D46" s="31"/>
      <c r="E46" s="31"/>
      <c r="F46" s="38"/>
      <c r="G46" s="24"/>
      <c r="H46" s="42"/>
    </row>
    <row r="47" spans="1:8" s="22" customFormat="1" ht="13.5" customHeight="1" x14ac:dyDescent="0.2">
      <c r="A47" s="41"/>
      <c r="B47" s="31"/>
      <c r="C47" s="37"/>
      <c r="D47" s="31"/>
      <c r="E47" s="31"/>
      <c r="F47" s="38"/>
      <c r="G47" s="24"/>
      <c r="H47" s="42"/>
    </row>
    <row r="48" spans="1:8" s="22" customFormat="1" ht="13.5" customHeight="1" x14ac:dyDescent="0.2">
      <c r="A48" s="41"/>
      <c r="B48" s="31"/>
      <c r="C48" s="37"/>
      <c r="D48" s="31"/>
      <c r="E48" s="31"/>
      <c r="F48" s="38"/>
      <c r="G48" s="24"/>
      <c r="H48" s="42"/>
    </row>
    <row r="49" spans="1:8" s="22" customFormat="1" ht="13.5" customHeight="1" x14ac:dyDescent="0.2">
      <c r="A49" s="41"/>
      <c r="B49" s="31"/>
      <c r="C49" s="37"/>
      <c r="D49" s="31"/>
      <c r="E49" s="31"/>
      <c r="F49" s="38"/>
      <c r="G49" s="24"/>
      <c r="H49" s="42"/>
    </row>
    <row r="50" spans="1:8" s="22" customFormat="1" ht="13.5" customHeight="1" x14ac:dyDescent="0.2">
      <c r="A50" s="41"/>
      <c r="B50" s="31"/>
      <c r="C50" s="37"/>
      <c r="D50" s="31"/>
      <c r="E50" s="31"/>
      <c r="F50" s="38"/>
      <c r="G50" s="24"/>
      <c r="H50" s="42"/>
    </row>
    <row r="51" spans="1:8" s="22" customFormat="1" ht="13.5" customHeight="1" x14ac:dyDescent="0.2">
      <c r="A51" s="41"/>
      <c r="B51" s="31"/>
      <c r="C51" s="37"/>
      <c r="D51" s="31"/>
      <c r="E51" s="31"/>
      <c r="F51" s="38"/>
      <c r="G51" s="24"/>
      <c r="H51" s="42"/>
    </row>
    <row r="52" spans="1:8" s="22" customFormat="1" ht="13.5" customHeight="1" x14ac:dyDescent="0.2">
      <c r="A52" s="92"/>
      <c r="B52" s="875" t="s">
        <v>56</v>
      </c>
      <c r="C52" s="876"/>
      <c r="D52" s="876"/>
      <c r="E52" s="876"/>
      <c r="F52" s="876"/>
      <c r="G52" s="877"/>
      <c r="H52" s="49"/>
    </row>
    <row r="53" spans="1:8" s="22" customFormat="1" ht="19.899999999999999" customHeight="1" x14ac:dyDescent="0.2">
      <c r="A53" s="92"/>
      <c r="B53" s="878"/>
      <c r="C53" s="879"/>
      <c r="D53" s="879"/>
      <c r="E53" s="879"/>
      <c r="F53" s="879"/>
      <c r="G53" s="880"/>
      <c r="H53" s="49"/>
    </row>
    <row r="54" spans="1:8" s="22" customFormat="1" ht="13.5" customHeight="1" x14ac:dyDescent="0.2">
      <c r="A54" s="43"/>
      <c r="B54" s="93"/>
      <c r="C54" s="93"/>
      <c r="D54" s="93"/>
      <c r="E54" s="93"/>
      <c r="F54" s="93"/>
      <c r="G54" s="93"/>
      <c r="H54" s="45"/>
    </row>
  </sheetData>
  <mergeCells count="2">
    <mergeCell ref="A2:C2"/>
    <mergeCell ref="B52:G53"/>
  </mergeCells>
  <hyperlinks>
    <hyperlink ref="A2" location="'Index and Structure'!A1" display="The Macro Group" xr:uid="{00000000-0004-0000-0600-000000000000}"/>
  </hyperlinks>
  <pageMargins left="0.74803149606299213" right="0.39370078740157483" top="0.55118110236220474" bottom="0.62992125984251968" header="0.51181102362204722" footer="0.47244094488188981"/>
  <pageSetup paperSize="9" scale="86" orientation="portrait" r:id="rId1"/>
  <headerFooter alignWithMargins="0">
    <oddFooter>&amp;LPrinted:&amp;T on 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6117"/>
  <dimension ref="A1:H54"/>
  <sheetViews>
    <sheetView showGridLines="0" view="pageBreakPreview" zoomScaleNormal="50" workbookViewId="0">
      <selection activeCell="G44" sqref="G44"/>
    </sheetView>
  </sheetViews>
  <sheetFormatPr defaultRowHeight="18.75" x14ac:dyDescent="0.3"/>
  <cols>
    <col min="1" max="1" width="13.140625" style="1" customWidth="1"/>
    <col min="2" max="2" width="11.42578125" style="1" customWidth="1"/>
    <col min="3" max="3" width="14" style="1" customWidth="1"/>
    <col min="4" max="4" width="13.85546875" style="1" customWidth="1"/>
    <col min="5" max="5" width="12.42578125" style="1" customWidth="1"/>
    <col min="6" max="6" width="15.7109375" style="1" customWidth="1"/>
    <col min="7" max="7" width="15.28515625" style="1" customWidth="1"/>
    <col min="8" max="8" width="8.85546875" style="1" customWidth="1"/>
    <col min="9" max="10" width="10.42578125" style="2" customWidth="1"/>
    <col min="11" max="16384" width="9.140625" style="2"/>
  </cols>
  <sheetData>
    <row r="1" spans="1:8" ht="5.25" customHeight="1" thickBot="1" x14ac:dyDescent="0.35"/>
    <row r="2" spans="1:8" ht="19.899999999999999" customHeight="1" thickBot="1" x14ac:dyDescent="0.35">
      <c r="A2" s="845" t="s">
        <v>39</v>
      </c>
      <c r="B2" s="846"/>
      <c r="C2" s="847"/>
      <c r="D2" s="34"/>
      <c r="E2" s="34"/>
      <c r="F2" s="55"/>
      <c r="G2" s="55"/>
      <c r="H2" s="56"/>
    </row>
    <row r="3" spans="1:8" ht="27" customHeight="1" x14ac:dyDescent="0.3">
      <c r="A3" s="19"/>
    </row>
    <row r="4" spans="1:8" ht="19.5" customHeight="1" x14ac:dyDescent="0.3">
      <c r="A4" s="5"/>
      <c r="D4" s="58"/>
    </row>
    <row r="5" spans="1:8" ht="5.25" customHeight="1" x14ac:dyDescent="0.3">
      <c r="A5" s="59"/>
      <c r="B5" s="60"/>
      <c r="C5" s="61"/>
      <c r="D5" s="58"/>
      <c r="E5" s="59"/>
      <c r="F5" s="60"/>
      <c r="G5" s="60"/>
      <c r="H5" s="61"/>
    </row>
    <row r="6" spans="1:8" ht="14.25" customHeight="1" x14ac:dyDescent="0.3">
      <c r="A6" s="74" t="s">
        <v>34</v>
      </c>
      <c r="B6" s="58">
        <f>'Index and Structure'!D3</f>
        <v>0</v>
      </c>
      <c r="C6" s="68"/>
      <c r="D6" s="20"/>
      <c r="E6" s="80" t="s">
        <v>30</v>
      </c>
      <c r="F6" s="75">
        <f>'Index and Structure'!D7</f>
        <v>0</v>
      </c>
      <c r="G6" s="58"/>
      <c r="H6" s="66"/>
    </row>
    <row r="7" spans="1:8" ht="14.25" customHeight="1" x14ac:dyDescent="0.3">
      <c r="A7" s="74" t="s">
        <v>40</v>
      </c>
      <c r="B7" s="58" t="str">
        <f>'Index and Structure'!A26</f>
        <v>Dividends Receivable</v>
      </c>
      <c r="C7" s="68"/>
      <c r="D7" s="20"/>
      <c r="E7" s="81" t="s">
        <v>35</v>
      </c>
      <c r="F7" s="58">
        <f>'Index and Structure'!D8</f>
        <v>0</v>
      </c>
      <c r="G7" s="76" t="s">
        <v>36</v>
      </c>
      <c r="H7" s="62">
        <f ca="1">TODAY()</f>
        <v>44805</v>
      </c>
    </row>
    <row r="8" spans="1:8" ht="14.25" customHeight="1" x14ac:dyDescent="0.3">
      <c r="A8" s="77" t="s">
        <v>41</v>
      </c>
      <c r="B8" s="64">
        <f>'Index and Structure'!D6</f>
        <v>44377</v>
      </c>
      <c r="C8" s="69"/>
      <c r="D8" s="21"/>
      <c r="E8" s="82" t="s">
        <v>37</v>
      </c>
      <c r="F8" s="65">
        <f>'Index and Structure'!D9</f>
        <v>0</v>
      </c>
      <c r="G8" s="78" t="s">
        <v>36</v>
      </c>
      <c r="H8" s="79"/>
    </row>
    <row r="9" spans="1:8" ht="9.75" customHeight="1" x14ac:dyDescent="0.3">
      <c r="D9" s="58"/>
    </row>
    <row r="10" spans="1:8" ht="30" customHeight="1" x14ac:dyDescent="0.3">
      <c r="A10" s="85"/>
      <c r="B10" s="86"/>
      <c r="C10" s="86"/>
      <c r="D10" s="86"/>
      <c r="E10" s="86"/>
      <c r="F10" s="88">
        <f>'Index and Structure'!F6</f>
        <v>2021</v>
      </c>
      <c r="G10" s="88">
        <f>F10-1</f>
        <v>2020</v>
      </c>
      <c r="H10" s="87"/>
    </row>
    <row r="11" spans="1:8" s="22" customFormat="1" ht="13.5" customHeight="1" x14ac:dyDescent="0.2">
      <c r="A11" s="54"/>
      <c r="B11" s="25"/>
      <c r="C11" s="25"/>
      <c r="D11" s="25"/>
      <c r="E11" s="83"/>
      <c r="F11" s="25"/>
      <c r="G11" s="84"/>
      <c r="H11" s="89"/>
    </row>
    <row r="12" spans="1:8" s="22" customFormat="1" ht="13.5" customHeight="1" thickBot="1" x14ac:dyDescent="0.25">
      <c r="A12" s="23" t="s">
        <v>38</v>
      </c>
      <c r="B12" s="23" t="str">
        <f>B7</f>
        <v>Dividends Receivable</v>
      </c>
      <c r="C12" s="24"/>
      <c r="D12" s="24"/>
      <c r="E12" s="24"/>
      <c r="F12" s="202">
        <f>F35</f>
        <v>0</v>
      </c>
      <c r="G12" s="202">
        <f>G35</f>
        <v>0</v>
      </c>
      <c r="H12" s="89"/>
    </row>
    <row r="13" spans="1:8" s="22" customFormat="1" ht="13.5" customHeight="1" thickTop="1" x14ac:dyDescent="0.2">
      <c r="A13" s="41"/>
      <c r="B13" s="23"/>
      <c r="C13" s="24"/>
      <c r="D13" s="24"/>
      <c r="E13" s="24"/>
      <c r="F13" s="101"/>
      <c r="G13" s="97"/>
      <c r="H13" s="89"/>
    </row>
    <row r="14" spans="1:8" s="22" customFormat="1" ht="13.5" customHeight="1" x14ac:dyDescent="0.2">
      <c r="A14" s="41"/>
      <c r="B14" s="23"/>
      <c r="C14" s="26"/>
      <c r="D14" s="27"/>
      <c r="E14" s="24"/>
      <c r="F14" s="97"/>
      <c r="G14" s="97"/>
      <c r="H14" s="49"/>
    </row>
    <row r="15" spans="1:8" s="22" customFormat="1" ht="13.5" customHeight="1" x14ac:dyDescent="0.2">
      <c r="A15" s="41"/>
      <c r="C15" s="23"/>
      <c r="D15" s="27"/>
      <c r="E15" s="27"/>
      <c r="F15" s="97"/>
      <c r="G15" s="97"/>
      <c r="H15" s="49"/>
    </row>
    <row r="16" spans="1:8" s="22" customFormat="1" ht="13.5" customHeight="1" x14ac:dyDescent="0.2">
      <c r="A16" s="41"/>
      <c r="B16" s="26"/>
      <c r="C16" s="24"/>
      <c r="D16" s="27"/>
      <c r="E16" s="25"/>
      <c r="F16" s="97"/>
      <c r="G16" s="97"/>
      <c r="H16" s="49"/>
    </row>
    <row r="17" spans="1:8" s="22" customFormat="1" ht="13.5" customHeight="1" x14ac:dyDescent="0.2">
      <c r="A17" s="41"/>
      <c r="B17" s="23" t="s">
        <v>17</v>
      </c>
      <c r="C17" s="23"/>
      <c r="D17" s="28"/>
      <c r="E17" s="24"/>
      <c r="F17" s="200">
        <v>0</v>
      </c>
      <c r="G17" s="200">
        <v>0</v>
      </c>
      <c r="H17" s="49"/>
    </row>
    <row r="18" spans="1:8" s="22" customFormat="1" ht="13.5" customHeight="1" x14ac:dyDescent="0.2">
      <c r="A18" s="41"/>
      <c r="B18" s="26"/>
      <c r="C18" s="26"/>
      <c r="D18" s="132"/>
      <c r="E18" s="24"/>
      <c r="F18" s="97"/>
      <c r="G18" s="98"/>
      <c r="H18" s="49"/>
    </row>
    <row r="19" spans="1:8" s="22" customFormat="1" ht="13.5" customHeight="1" x14ac:dyDescent="0.2">
      <c r="A19" s="41"/>
      <c r="B19" s="23"/>
      <c r="C19" s="26"/>
      <c r="D19" s="132"/>
      <c r="E19" s="94" t="s">
        <v>46</v>
      </c>
      <c r="F19" s="97"/>
      <c r="G19" s="98"/>
      <c r="H19" s="49"/>
    </row>
    <row r="20" spans="1:8" s="22" customFormat="1" ht="13.5" customHeight="1" x14ac:dyDescent="0.2">
      <c r="A20" s="90" t="s">
        <v>55</v>
      </c>
      <c r="B20" s="23"/>
      <c r="C20" s="26"/>
      <c r="D20" s="132"/>
      <c r="E20" s="206"/>
      <c r="F20" s="200">
        <v>0</v>
      </c>
      <c r="G20" s="200">
        <v>0</v>
      </c>
      <c r="H20" s="49"/>
    </row>
    <row r="21" spans="1:8" s="22" customFormat="1" ht="13.5" customHeight="1" x14ac:dyDescent="0.2">
      <c r="A21" s="90"/>
      <c r="B21" s="23"/>
      <c r="C21" s="26"/>
      <c r="D21" s="132"/>
      <c r="E21" s="207"/>
      <c r="F21" s="200">
        <v>0</v>
      </c>
      <c r="G21" s="200">
        <v>0</v>
      </c>
      <c r="H21" s="49"/>
    </row>
    <row r="22" spans="1:8" s="22" customFormat="1" ht="13.5" customHeight="1" x14ac:dyDescent="0.2">
      <c r="A22" s="90"/>
      <c r="B22" s="23"/>
      <c r="C22" s="26"/>
      <c r="D22" s="132"/>
      <c r="E22" s="207"/>
      <c r="F22" s="200">
        <v>0</v>
      </c>
      <c r="G22" s="200">
        <v>0</v>
      </c>
      <c r="H22" s="49"/>
    </row>
    <row r="23" spans="1:8" s="22" customFormat="1" ht="13.5" customHeight="1" x14ac:dyDescent="0.2">
      <c r="A23" s="90"/>
      <c r="B23" s="23"/>
      <c r="C23" s="26"/>
      <c r="D23" s="132"/>
      <c r="E23" s="207"/>
      <c r="F23" s="200">
        <v>0</v>
      </c>
      <c r="G23" s="200">
        <v>0</v>
      </c>
      <c r="H23" s="49"/>
    </row>
    <row r="24" spans="1:8" s="22" customFormat="1" ht="13.5" customHeight="1" x14ac:dyDescent="0.2">
      <c r="A24" s="90"/>
      <c r="B24" s="23"/>
      <c r="C24" s="26"/>
      <c r="D24" s="132"/>
      <c r="E24" s="207"/>
      <c r="F24" s="200">
        <v>0</v>
      </c>
      <c r="G24" s="200">
        <v>0</v>
      </c>
      <c r="H24" s="49"/>
    </row>
    <row r="25" spans="1:8" s="22" customFormat="1" ht="13.5" customHeight="1" x14ac:dyDescent="0.2">
      <c r="A25" s="90"/>
      <c r="B25" s="23"/>
      <c r="C25" s="26"/>
      <c r="D25" s="132"/>
      <c r="E25" s="207"/>
      <c r="F25" s="200">
        <v>0</v>
      </c>
      <c r="G25" s="200">
        <v>0</v>
      </c>
      <c r="H25" s="49"/>
    </row>
    <row r="26" spans="1:8" s="22" customFormat="1" ht="13.5" customHeight="1" x14ac:dyDescent="0.2">
      <c r="A26" s="90"/>
      <c r="B26" s="23"/>
      <c r="C26" s="26"/>
      <c r="D26" s="132"/>
      <c r="E26" s="207"/>
      <c r="F26" s="200">
        <v>0</v>
      </c>
      <c r="G26" s="200">
        <v>0</v>
      </c>
      <c r="H26" s="49"/>
    </row>
    <row r="27" spans="1:8" s="22" customFormat="1" ht="13.5" customHeight="1" x14ac:dyDescent="0.2">
      <c r="A27" s="90"/>
      <c r="B27" s="26"/>
      <c r="C27" s="23"/>
      <c r="D27" s="132"/>
      <c r="E27" s="208"/>
      <c r="F27" s="99"/>
      <c r="G27" s="98"/>
      <c r="H27" s="49"/>
    </row>
    <row r="28" spans="1:8" s="22" customFormat="1" ht="16.5" customHeight="1" x14ac:dyDescent="0.2">
      <c r="A28" s="90" t="s">
        <v>48</v>
      </c>
      <c r="B28" s="23"/>
      <c r="C28" s="23"/>
      <c r="D28" s="132"/>
      <c r="E28" s="209"/>
      <c r="F28" s="201">
        <v>0</v>
      </c>
      <c r="G28" s="201">
        <v>0</v>
      </c>
      <c r="H28" s="172"/>
    </row>
    <row r="29" spans="1:8" s="22" customFormat="1" ht="13.5" customHeight="1" x14ac:dyDescent="0.2">
      <c r="A29" s="90"/>
      <c r="B29" s="23"/>
      <c r="C29" s="23"/>
      <c r="D29" s="132"/>
      <c r="E29" s="209"/>
      <c r="F29" s="201">
        <v>0</v>
      </c>
      <c r="G29" s="201">
        <v>0</v>
      </c>
      <c r="H29" s="172"/>
    </row>
    <row r="30" spans="1:8" s="22" customFormat="1" ht="13.5" customHeight="1" x14ac:dyDescent="0.2">
      <c r="A30" s="90"/>
      <c r="B30" s="23"/>
      <c r="C30" s="23"/>
      <c r="D30" s="132"/>
      <c r="E30" s="209"/>
      <c r="F30" s="201">
        <v>0</v>
      </c>
      <c r="G30" s="201">
        <v>0</v>
      </c>
      <c r="H30" s="172"/>
    </row>
    <row r="31" spans="1:8" s="22" customFormat="1" ht="13.5" customHeight="1" x14ac:dyDescent="0.2">
      <c r="A31" s="90"/>
      <c r="B31" s="23"/>
      <c r="C31" s="23"/>
      <c r="D31" s="132"/>
      <c r="E31" s="209"/>
      <c r="F31" s="201">
        <v>0</v>
      </c>
      <c r="G31" s="201">
        <v>0</v>
      </c>
      <c r="H31" s="172"/>
    </row>
    <row r="32" spans="1:8" s="22" customFormat="1" ht="13.5" customHeight="1" x14ac:dyDescent="0.2">
      <c r="A32" s="90"/>
      <c r="B32" s="23"/>
      <c r="C32" s="23"/>
      <c r="D32" s="132"/>
      <c r="E32" s="209"/>
      <c r="F32" s="201">
        <v>0</v>
      </c>
      <c r="G32" s="201">
        <v>0</v>
      </c>
      <c r="H32" s="172"/>
    </row>
    <row r="33" spans="1:8" s="22" customFormat="1" ht="12.75" customHeight="1" x14ac:dyDescent="0.2">
      <c r="A33" s="41"/>
      <c r="B33" s="26"/>
      <c r="C33" s="23"/>
      <c r="D33" s="23"/>
      <c r="E33" s="206"/>
      <c r="F33" s="201">
        <v>0</v>
      </c>
      <c r="G33" s="201">
        <v>0</v>
      </c>
      <c r="H33" s="172"/>
    </row>
    <row r="34" spans="1:8" s="22" customFormat="1" ht="12.75" customHeight="1" x14ac:dyDescent="0.2">
      <c r="A34" s="41"/>
      <c r="B34" s="26"/>
      <c r="C34" s="23"/>
      <c r="D34" s="23"/>
      <c r="E34" s="183"/>
      <c r="F34" s="100"/>
      <c r="G34" s="100"/>
      <c r="H34" s="172"/>
    </row>
    <row r="35" spans="1:8" s="22" customFormat="1" ht="13.5" customHeight="1" thickBot="1" x14ac:dyDescent="0.25">
      <c r="A35" s="41"/>
      <c r="B35" s="23" t="s">
        <v>2</v>
      </c>
      <c r="C35" s="23"/>
      <c r="D35" s="24"/>
      <c r="E35" s="183"/>
      <c r="F35" s="202">
        <f>SUM(F17:F26)-SUM(F28:F33)</f>
        <v>0</v>
      </c>
      <c r="G35" s="202">
        <f>SUM(G17:G26)-SUM(G28:G33)</f>
        <v>0</v>
      </c>
      <c r="H35" s="49"/>
    </row>
    <row r="36" spans="1:8" s="22" customFormat="1" ht="13.5" customHeight="1" thickTop="1" x14ac:dyDescent="0.2">
      <c r="A36" s="41"/>
      <c r="B36" s="24"/>
      <c r="C36" s="23"/>
      <c r="D36" s="24"/>
      <c r="E36" s="24"/>
      <c r="F36" s="28"/>
      <c r="G36" s="24"/>
      <c r="H36" s="49"/>
    </row>
    <row r="37" spans="1:8" s="22" customFormat="1" ht="13.5" customHeight="1" x14ac:dyDescent="0.2">
      <c r="A37" s="41"/>
      <c r="B37" s="24"/>
      <c r="C37" s="23"/>
      <c r="D37" s="24"/>
      <c r="E37" s="24"/>
      <c r="F37" s="28"/>
      <c r="G37" s="24"/>
      <c r="H37" s="49"/>
    </row>
    <row r="38" spans="1:8" s="22" customFormat="1" ht="13.5" customHeight="1" x14ac:dyDescent="0.2">
      <c r="A38" s="41"/>
      <c r="B38" s="24"/>
      <c r="C38" s="23"/>
      <c r="D38" s="24"/>
      <c r="E38" s="24"/>
      <c r="F38" s="28"/>
      <c r="G38" s="24"/>
      <c r="H38" s="42"/>
    </row>
    <row r="39" spans="1:8" s="22" customFormat="1" ht="13.5" customHeight="1" x14ac:dyDescent="0.2">
      <c r="A39" s="41"/>
      <c r="B39" s="31"/>
      <c r="C39" s="37"/>
      <c r="D39" s="31"/>
      <c r="E39" s="31"/>
      <c r="F39" s="38"/>
      <c r="G39" s="24"/>
      <c r="H39" s="42"/>
    </row>
    <row r="40" spans="1:8" s="22" customFormat="1" ht="13.5" customHeight="1" x14ac:dyDescent="0.2">
      <c r="A40" s="41"/>
      <c r="B40" s="31"/>
      <c r="C40" s="37"/>
      <c r="D40" s="31"/>
      <c r="E40" s="31"/>
      <c r="F40" s="38"/>
      <c r="G40" s="24"/>
      <c r="H40" s="42"/>
    </row>
    <row r="41" spans="1:8" s="22" customFormat="1" ht="13.5" customHeight="1" x14ac:dyDescent="0.2">
      <c r="A41" s="41"/>
      <c r="B41" s="31"/>
      <c r="C41" s="37"/>
      <c r="D41" s="31"/>
      <c r="E41" s="31"/>
      <c r="F41" s="38"/>
      <c r="G41" s="24"/>
      <c r="H41" s="42"/>
    </row>
    <row r="42" spans="1:8" s="22" customFormat="1" ht="13.5" customHeight="1" x14ac:dyDescent="0.2">
      <c r="A42" s="41"/>
      <c r="B42" s="31"/>
      <c r="C42" s="37"/>
      <c r="D42" s="31"/>
      <c r="E42" s="31"/>
      <c r="F42" s="38"/>
      <c r="G42" s="24"/>
      <c r="H42" s="42"/>
    </row>
    <row r="43" spans="1:8" s="22" customFormat="1" ht="13.5" customHeight="1" x14ac:dyDescent="0.2">
      <c r="A43" s="41"/>
      <c r="B43" s="31"/>
      <c r="C43" s="37"/>
      <c r="D43" s="31"/>
      <c r="E43" s="31"/>
      <c r="F43" s="38"/>
      <c r="G43" s="24"/>
      <c r="H43" s="42"/>
    </row>
    <row r="44" spans="1:8" s="22" customFormat="1" ht="13.5" customHeight="1" x14ac:dyDescent="0.2">
      <c r="A44" s="41"/>
      <c r="B44" s="31"/>
      <c r="C44" s="37"/>
      <c r="D44" s="31"/>
      <c r="E44" s="31"/>
      <c r="F44" s="38"/>
      <c r="G44" s="24"/>
      <c r="H44" s="42"/>
    </row>
    <row r="45" spans="1:8" s="22" customFormat="1" ht="13.5" customHeight="1" x14ac:dyDescent="0.2">
      <c r="A45" s="41"/>
      <c r="B45" s="31"/>
      <c r="C45" s="37"/>
      <c r="D45" s="31"/>
      <c r="E45" s="31"/>
      <c r="F45" s="38"/>
      <c r="G45" s="24"/>
      <c r="H45" s="42"/>
    </row>
    <row r="46" spans="1:8" s="22" customFormat="1" ht="13.5" customHeight="1" x14ac:dyDescent="0.2">
      <c r="A46" s="41"/>
      <c r="B46" s="31"/>
      <c r="C46" s="37"/>
      <c r="D46" s="31"/>
      <c r="E46" s="31"/>
      <c r="F46" s="38"/>
      <c r="G46" s="24"/>
      <c r="H46" s="42"/>
    </row>
    <row r="47" spans="1:8" s="22" customFormat="1" ht="13.5" customHeight="1" x14ac:dyDescent="0.2">
      <c r="A47" s="41"/>
      <c r="B47" s="31"/>
      <c r="C47" s="37"/>
      <c r="D47" s="31"/>
      <c r="E47" s="31"/>
      <c r="F47" s="38"/>
      <c r="G47" s="24"/>
      <c r="H47" s="42"/>
    </row>
    <row r="48" spans="1:8" s="22" customFormat="1" ht="13.5" customHeight="1" x14ac:dyDescent="0.2">
      <c r="A48" s="41"/>
      <c r="B48" s="31"/>
      <c r="C48" s="37"/>
      <c r="D48" s="31"/>
      <c r="E48" s="31"/>
      <c r="F48" s="38"/>
      <c r="G48" s="24"/>
      <c r="H48" s="42"/>
    </row>
    <row r="49" spans="1:8" s="22" customFormat="1" ht="13.5" customHeight="1" x14ac:dyDescent="0.2">
      <c r="A49" s="41"/>
      <c r="B49" s="31"/>
      <c r="C49" s="37"/>
      <c r="D49" s="31"/>
      <c r="E49" s="31"/>
      <c r="F49" s="38"/>
      <c r="G49" s="24"/>
      <c r="H49" s="42"/>
    </row>
    <row r="50" spans="1:8" s="22" customFormat="1" ht="13.5" customHeight="1" x14ac:dyDescent="0.2">
      <c r="A50" s="41"/>
      <c r="B50" s="31"/>
      <c r="C50" s="37"/>
      <c r="D50" s="31"/>
      <c r="E50" s="31"/>
      <c r="F50" s="38"/>
      <c r="G50" s="24"/>
      <c r="H50" s="42"/>
    </row>
    <row r="51" spans="1:8" s="22" customFormat="1" ht="13.5" customHeight="1" x14ac:dyDescent="0.2">
      <c r="A51" s="41"/>
      <c r="B51" s="31"/>
      <c r="C51" s="37"/>
      <c r="D51" s="31"/>
      <c r="E51" s="31"/>
      <c r="F51" s="38"/>
      <c r="G51" s="24"/>
      <c r="H51" s="42"/>
    </row>
    <row r="52" spans="1:8" s="22" customFormat="1" ht="13.5" customHeight="1" x14ac:dyDescent="0.2">
      <c r="A52" s="92"/>
      <c r="B52" s="875" t="s">
        <v>56</v>
      </c>
      <c r="C52" s="876"/>
      <c r="D52" s="876"/>
      <c r="E52" s="876"/>
      <c r="F52" s="876"/>
      <c r="G52" s="877"/>
      <c r="H52" s="49"/>
    </row>
    <row r="53" spans="1:8" s="22" customFormat="1" ht="19.899999999999999" customHeight="1" x14ac:dyDescent="0.2">
      <c r="A53" s="92"/>
      <c r="B53" s="878"/>
      <c r="C53" s="879"/>
      <c r="D53" s="879"/>
      <c r="E53" s="879"/>
      <c r="F53" s="879"/>
      <c r="G53" s="880"/>
      <c r="H53" s="49"/>
    </row>
    <row r="54" spans="1:8" s="22" customFormat="1" ht="13.5" customHeight="1" x14ac:dyDescent="0.2">
      <c r="A54" s="43"/>
      <c r="B54" s="93"/>
      <c r="C54" s="93"/>
      <c r="D54" s="93"/>
      <c r="E54" s="93"/>
      <c r="F54" s="93"/>
      <c r="G54" s="93"/>
      <c r="H54" s="45"/>
    </row>
  </sheetData>
  <mergeCells count="2">
    <mergeCell ref="A2:C2"/>
    <mergeCell ref="B52:G53"/>
  </mergeCells>
  <hyperlinks>
    <hyperlink ref="A2" location="'Index and Structure'!A1" display="The Macro Group" xr:uid="{00000000-0004-0000-0700-000000000000}"/>
  </hyperlinks>
  <pageMargins left="0.74803149606299213" right="0.39370078740157483" top="0.55118110236220474" bottom="0.62992125984251968" header="0.51181102362204722" footer="0.47244094488188981"/>
  <pageSetup paperSize="9" scale="86" orientation="portrait" r:id="rId1"/>
  <headerFooter alignWithMargins="0">
    <oddFooter>&amp;LPrinted:&amp;T on 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36133"/>
  <dimension ref="A1:H54"/>
  <sheetViews>
    <sheetView showGridLines="0" view="pageBreakPreview" zoomScaleNormal="50" workbookViewId="0">
      <selection activeCell="A2" sqref="A2:C2"/>
    </sheetView>
  </sheetViews>
  <sheetFormatPr defaultRowHeight="18.75" x14ac:dyDescent="0.3"/>
  <cols>
    <col min="1" max="1" width="13.140625" style="1" customWidth="1"/>
    <col min="2" max="3" width="11.42578125" style="1" customWidth="1"/>
    <col min="4" max="4" width="19.28515625" style="1" customWidth="1"/>
    <col min="5" max="5" width="12.42578125" style="1" customWidth="1"/>
    <col min="6" max="6" width="14.28515625" style="1" customWidth="1"/>
    <col min="7" max="7" width="13.85546875" style="1" customWidth="1"/>
    <col min="8" max="8" width="13.140625" style="1" customWidth="1"/>
    <col min="9" max="10" width="10.42578125" style="2" customWidth="1"/>
    <col min="11" max="16384" width="9.140625" style="2"/>
  </cols>
  <sheetData>
    <row r="1" spans="1:8" ht="5.25" customHeight="1" thickBot="1" x14ac:dyDescent="0.35"/>
    <row r="2" spans="1:8" ht="19.899999999999999" customHeight="1" thickBot="1" x14ac:dyDescent="0.35">
      <c r="A2" s="845" t="s">
        <v>39</v>
      </c>
      <c r="B2" s="846"/>
      <c r="C2" s="847"/>
      <c r="D2" s="34"/>
      <c r="E2" s="34"/>
      <c r="F2" s="55"/>
      <c r="G2" s="55"/>
      <c r="H2" s="56"/>
    </row>
    <row r="3" spans="1:8" ht="27" customHeight="1" x14ac:dyDescent="0.3">
      <c r="A3" s="19"/>
    </row>
    <row r="4" spans="1:8" ht="19.5" customHeight="1" x14ac:dyDescent="0.3">
      <c r="A4" s="5"/>
      <c r="D4" s="58"/>
    </row>
    <row r="5" spans="1:8" ht="5.25" customHeight="1" x14ac:dyDescent="0.3">
      <c r="A5" s="59"/>
      <c r="B5" s="60"/>
      <c r="C5" s="61"/>
      <c r="D5" s="58"/>
      <c r="E5" s="59"/>
      <c r="F5" s="60"/>
      <c r="G5" s="60"/>
      <c r="H5" s="61"/>
    </row>
    <row r="6" spans="1:8" ht="14.25" customHeight="1" x14ac:dyDescent="0.3">
      <c r="A6" s="74" t="s">
        <v>34</v>
      </c>
      <c r="B6" s="58">
        <f>'Index and Structure'!D3</f>
        <v>0</v>
      </c>
      <c r="C6" s="68"/>
      <c r="D6" s="20"/>
      <c r="E6" s="80" t="s">
        <v>30</v>
      </c>
      <c r="F6" s="75">
        <f>'Index and Structure'!D7</f>
        <v>0</v>
      </c>
      <c r="G6" s="58"/>
      <c r="H6" s="66"/>
    </row>
    <row r="7" spans="1:8" ht="14.25" customHeight="1" x14ac:dyDescent="0.3">
      <c r="A7" s="74" t="s">
        <v>40</v>
      </c>
      <c r="B7" s="58" t="str">
        <f>'Index and Structure'!A27</f>
        <v>Sundry Debtors</v>
      </c>
      <c r="C7" s="68"/>
      <c r="D7" s="20"/>
      <c r="E7" s="81" t="s">
        <v>35</v>
      </c>
      <c r="F7" s="58">
        <f>'Index and Structure'!D8</f>
        <v>0</v>
      </c>
      <c r="G7" s="76" t="s">
        <v>36</v>
      </c>
      <c r="H7" s="62">
        <f ca="1">TODAY()</f>
        <v>44805</v>
      </c>
    </row>
    <row r="8" spans="1:8" ht="14.25" customHeight="1" x14ac:dyDescent="0.3">
      <c r="A8" s="77" t="s">
        <v>41</v>
      </c>
      <c r="B8" s="64">
        <f>'Index and Structure'!D6</f>
        <v>44377</v>
      </c>
      <c r="C8" s="69"/>
      <c r="D8" s="21"/>
      <c r="E8" s="82" t="s">
        <v>37</v>
      </c>
      <c r="F8" s="65">
        <f>'Index and Structure'!D9</f>
        <v>0</v>
      </c>
      <c r="G8" s="78" t="s">
        <v>36</v>
      </c>
      <c r="H8" s="79"/>
    </row>
    <row r="9" spans="1:8" ht="9.75" customHeight="1" x14ac:dyDescent="0.3">
      <c r="D9" s="58"/>
    </row>
    <row r="10" spans="1:8" ht="30" customHeight="1" x14ac:dyDescent="0.3">
      <c r="A10" s="85"/>
      <c r="B10" s="86"/>
      <c r="C10" s="86"/>
      <c r="D10" s="86"/>
      <c r="E10" s="86"/>
      <c r="F10" s="88">
        <f>'Index and Structure'!F6</f>
        <v>2021</v>
      </c>
      <c r="G10" s="88">
        <f>F10-1</f>
        <v>2020</v>
      </c>
      <c r="H10" s="87"/>
    </row>
    <row r="11" spans="1:8" s="22" customFormat="1" ht="13.5" customHeight="1" x14ac:dyDescent="0.2">
      <c r="A11" s="54"/>
      <c r="B11" s="25"/>
      <c r="C11" s="25"/>
      <c r="D11" s="25"/>
      <c r="E11" s="83"/>
      <c r="F11" s="25"/>
      <c r="G11" s="84"/>
      <c r="H11" s="89"/>
    </row>
    <row r="12" spans="1:8" s="22" customFormat="1" ht="13.5" customHeight="1" thickBot="1" x14ac:dyDescent="0.25">
      <c r="A12" s="23" t="s">
        <v>38</v>
      </c>
      <c r="B12" s="23" t="str">
        <f>B7</f>
        <v>Sundry Debtors</v>
      </c>
      <c r="C12" s="24"/>
      <c r="D12" s="24"/>
      <c r="E12" s="24"/>
      <c r="F12" s="210">
        <f>F35</f>
        <v>0</v>
      </c>
      <c r="G12" s="210">
        <f>G35</f>
        <v>0</v>
      </c>
      <c r="H12" s="89"/>
    </row>
    <row r="13" spans="1:8" s="22" customFormat="1" ht="13.5" customHeight="1" thickTop="1" x14ac:dyDescent="0.2">
      <c r="A13" s="41"/>
      <c r="B13" s="23"/>
      <c r="C13" s="24"/>
      <c r="D13" s="24"/>
      <c r="E13" s="24"/>
      <c r="F13" s="101"/>
      <c r="G13" s="97"/>
      <c r="H13" s="89"/>
    </row>
    <row r="14" spans="1:8" s="22" customFormat="1" ht="13.5" customHeight="1" x14ac:dyDescent="0.2">
      <c r="A14" s="41"/>
      <c r="B14" s="23"/>
      <c r="C14" s="26"/>
      <c r="D14" s="27"/>
      <c r="E14" s="24"/>
      <c r="F14" s="97"/>
      <c r="G14" s="97"/>
      <c r="H14" s="49"/>
    </row>
    <row r="15" spans="1:8" s="22" customFormat="1" ht="13.5" customHeight="1" x14ac:dyDescent="0.2">
      <c r="A15" s="41"/>
      <c r="C15" s="23"/>
      <c r="D15" s="27"/>
      <c r="E15" s="27"/>
      <c r="F15" s="97"/>
      <c r="G15" s="97"/>
      <c r="H15" s="49"/>
    </row>
    <row r="16" spans="1:8" s="22" customFormat="1" ht="13.5" customHeight="1" x14ac:dyDescent="0.2">
      <c r="A16" s="41"/>
      <c r="B16" s="26"/>
      <c r="C16" s="24"/>
      <c r="D16" s="27"/>
      <c r="E16" s="25"/>
      <c r="F16" s="97"/>
      <c r="G16" s="97"/>
      <c r="H16" s="49"/>
    </row>
    <row r="17" spans="1:8" s="22" customFormat="1" ht="13.5" customHeight="1" x14ac:dyDescent="0.2">
      <c r="A17" s="41"/>
      <c r="B17" s="23" t="s">
        <v>17</v>
      </c>
      <c r="C17" s="23"/>
      <c r="D17" s="28"/>
      <c r="E17" s="24"/>
      <c r="F17" s="200">
        <v>0</v>
      </c>
      <c r="G17" s="200">
        <v>0</v>
      </c>
      <c r="H17" s="49"/>
    </row>
    <row r="18" spans="1:8" s="22" customFormat="1" ht="13.5" customHeight="1" x14ac:dyDescent="0.2">
      <c r="A18" s="41"/>
      <c r="B18" s="29"/>
      <c r="C18" s="26"/>
      <c r="D18" s="28"/>
      <c r="E18" s="24"/>
      <c r="F18" s="97"/>
      <c r="G18" s="98"/>
      <c r="H18" s="49"/>
    </row>
    <row r="19" spans="1:8" s="22" customFormat="1" ht="13.5" customHeight="1" x14ac:dyDescent="0.2">
      <c r="A19" s="41"/>
      <c r="B19" s="23"/>
      <c r="C19" s="26"/>
      <c r="D19" s="132"/>
      <c r="E19" s="94" t="s">
        <v>46</v>
      </c>
      <c r="F19" s="97"/>
      <c r="G19" s="98"/>
      <c r="H19" s="49"/>
    </row>
    <row r="20" spans="1:8" s="22" customFormat="1" ht="13.5" customHeight="1" x14ac:dyDescent="0.2">
      <c r="A20" s="90" t="s">
        <v>55</v>
      </c>
      <c r="B20" s="23"/>
      <c r="C20" s="26"/>
      <c r="D20" s="132"/>
      <c r="E20" s="94"/>
      <c r="F20" s="200">
        <v>0</v>
      </c>
      <c r="G20" s="200">
        <v>0</v>
      </c>
      <c r="H20" s="49"/>
    </row>
    <row r="21" spans="1:8" s="22" customFormat="1" ht="13.5" customHeight="1" x14ac:dyDescent="0.2">
      <c r="A21" s="90"/>
      <c r="B21" s="23"/>
      <c r="C21" s="26"/>
      <c r="D21" s="132"/>
      <c r="E21" s="57"/>
      <c r="F21" s="200">
        <v>0</v>
      </c>
      <c r="G21" s="200">
        <v>0</v>
      </c>
      <c r="H21" s="49"/>
    </row>
    <row r="22" spans="1:8" s="22" customFormat="1" ht="13.5" customHeight="1" x14ac:dyDescent="0.2">
      <c r="A22" s="90"/>
      <c r="B22" s="23"/>
      <c r="C22" s="26"/>
      <c r="D22" s="132"/>
      <c r="E22" s="57"/>
      <c r="F22" s="200">
        <v>0</v>
      </c>
      <c r="G22" s="200">
        <v>0</v>
      </c>
      <c r="H22" s="49"/>
    </row>
    <row r="23" spans="1:8" s="22" customFormat="1" ht="13.5" customHeight="1" x14ac:dyDescent="0.2">
      <c r="A23" s="90"/>
      <c r="B23" s="23"/>
      <c r="C23" s="26"/>
      <c r="D23" s="132"/>
      <c r="E23" s="57"/>
      <c r="F23" s="200">
        <v>0</v>
      </c>
      <c r="G23" s="200">
        <v>0</v>
      </c>
      <c r="H23" s="49"/>
    </row>
    <row r="24" spans="1:8" s="22" customFormat="1" ht="13.5" customHeight="1" x14ac:dyDescent="0.2">
      <c r="A24" s="90"/>
      <c r="B24" s="23"/>
      <c r="C24" s="26"/>
      <c r="D24" s="132"/>
      <c r="E24" s="57"/>
      <c r="F24" s="200">
        <v>0</v>
      </c>
      <c r="G24" s="200">
        <v>0</v>
      </c>
      <c r="H24" s="49"/>
    </row>
    <row r="25" spans="1:8" s="22" customFormat="1" ht="13.5" customHeight="1" x14ac:dyDescent="0.2">
      <c r="A25" s="90"/>
      <c r="B25" s="23"/>
      <c r="C25" s="26"/>
      <c r="D25" s="132"/>
      <c r="E25" s="57"/>
      <c r="F25" s="200">
        <v>0</v>
      </c>
      <c r="G25" s="200">
        <v>0</v>
      </c>
      <c r="H25" s="49"/>
    </row>
    <row r="26" spans="1:8" s="22" customFormat="1" ht="13.5" customHeight="1" x14ac:dyDescent="0.2">
      <c r="A26" s="90"/>
      <c r="B26" s="23"/>
      <c r="C26" s="26"/>
      <c r="D26" s="132"/>
      <c r="E26" s="57"/>
      <c r="F26" s="200">
        <v>0</v>
      </c>
      <c r="G26" s="200">
        <v>0</v>
      </c>
      <c r="H26" s="49"/>
    </row>
    <row r="27" spans="1:8" s="22" customFormat="1" ht="13.5" customHeight="1" x14ac:dyDescent="0.2">
      <c r="A27" s="90"/>
      <c r="B27" s="26"/>
      <c r="C27" s="23"/>
      <c r="D27" s="132"/>
      <c r="E27" s="57"/>
      <c r="F27" s="99"/>
      <c r="G27" s="98"/>
      <c r="H27" s="49"/>
    </row>
    <row r="28" spans="1:8" s="22" customFormat="1" x14ac:dyDescent="0.2">
      <c r="A28" s="90" t="s">
        <v>48</v>
      </c>
      <c r="B28" s="23"/>
      <c r="C28" s="23"/>
      <c r="D28" s="132"/>
      <c r="E28" s="182"/>
      <c r="F28" s="201">
        <v>0</v>
      </c>
      <c r="G28" s="201">
        <v>0</v>
      </c>
      <c r="H28" s="173"/>
    </row>
    <row r="29" spans="1:8" s="22" customFormat="1" ht="13.5" customHeight="1" x14ac:dyDescent="0.2">
      <c r="A29" s="90"/>
      <c r="B29" s="23"/>
      <c r="C29" s="23"/>
      <c r="D29" s="132"/>
      <c r="E29" s="182"/>
      <c r="F29" s="201">
        <v>0</v>
      </c>
      <c r="G29" s="201">
        <v>0</v>
      </c>
      <c r="H29" s="173"/>
    </row>
    <row r="30" spans="1:8" s="22" customFormat="1" ht="13.5" customHeight="1" x14ac:dyDescent="0.2">
      <c r="A30" s="90"/>
      <c r="B30" s="23"/>
      <c r="C30" s="23"/>
      <c r="D30" s="132"/>
      <c r="E30" s="182"/>
      <c r="F30" s="201">
        <v>0</v>
      </c>
      <c r="G30" s="201">
        <v>0</v>
      </c>
      <c r="H30" s="173"/>
    </row>
    <row r="31" spans="1:8" s="22" customFormat="1" ht="13.5" customHeight="1" x14ac:dyDescent="0.2">
      <c r="A31" s="90"/>
      <c r="B31" s="23"/>
      <c r="C31" s="23"/>
      <c r="D31" s="132"/>
      <c r="E31" s="182"/>
      <c r="F31" s="201">
        <v>0</v>
      </c>
      <c r="G31" s="201">
        <v>0</v>
      </c>
      <c r="H31" s="173"/>
    </row>
    <row r="32" spans="1:8" s="22" customFormat="1" ht="13.5" customHeight="1" x14ac:dyDescent="0.2">
      <c r="A32" s="90"/>
      <c r="B32" s="23"/>
      <c r="C32" s="23"/>
      <c r="D32" s="132"/>
      <c r="E32" s="182"/>
      <c r="F32" s="201">
        <v>0</v>
      </c>
      <c r="G32" s="201">
        <v>0</v>
      </c>
      <c r="H32" s="173"/>
    </row>
    <row r="33" spans="1:8" s="22" customFormat="1" ht="12.75" customHeight="1" x14ac:dyDescent="0.2">
      <c r="A33" s="41"/>
      <c r="B33" s="26"/>
      <c r="C33" s="23"/>
      <c r="D33" s="23"/>
      <c r="E33" s="94"/>
      <c r="F33" s="201">
        <v>0</v>
      </c>
      <c r="G33" s="201">
        <v>0</v>
      </c>
      <c r="H33" s="173"/>
    </row>
    <row r="34" spans="1:8" s="22" customFormat="1" ht="12.75" customHeight="1" x14ac:dyDescent="0.2">
      <c r="A34" s="41"/>
      <c r="B34" s="26"/>
      <c r="C34" s="23"/>
      <c r="D34" s="23"/>
      <c r="E34" s="95"/>
      <c r="F34" s="100"/>
      <c r="G34" s="100"/>
      <c r="H34" s="173"/>
    </row>
    <row r="35" spans="1:8" s="22" customFormat="1" ht="13.5" customHeight="1" thickBot="1" x14ac:dyDescent="0.25">
      <c r="A35" s="41"/>
      <c r="B35" s="23" t="s">
        <v>2</v>
      </c>
      <c r="C35" s="23"/>
      <c r="D35" s="24"/>
      <c r="E35" s="95"/>
      <c r="F35" s="202">
        <f>SUM(F17:F26)-SUM(F28:F33)</f>
        <v>0</v>
      </c>
      <c r="G35" s="202">
        <f>SUM(G17:G26)-SUM(G28:G33)</f>
        <v>0</v>
      </c>
      <c r="H35" s="173"/>
    </row>
    <row r="36" spans="1:8" s="22" customFormat="1" ht="13.5" customHeight="1" thickTop="1" x14ac:dyDescent="0.2">
      <c r="A36" s="41"/>
      <c r="B36" s="24"/>
      <c r="C36" s="23"/>
      <c r="D36" s="24"/>
      <c r="E36" s="24"/>
      <c r="F36" s="28"/>
      <c r="G36" s="24"/>
      <c r="H36" s="173"/>
    </row>
    <row r="37" spans="1:8" s="22" customFormat="1" ht="13.5" customHeight="1" x14ac:dyDescent="0.2">
      <c r="A37" s="41"/>
      <c r="B37" s="24"/>
      <c r="C37" s="23"/>
      <c r="D37" s="24"/>
      <c r="E37" s="24"/>
      <c r="F37" s="28"/>
      <c r="G37" s="24"/>
      <c r="H37" s="49"/>
    </row>
    <row r="38" spans="1:8" s="22" customFormat="1" ht="13.5" customHeight="1" x14ac:dyDescent="0.2">
      <c r="A38" s="41"/>
      <c r="B38" s="24"/>
      <c r="C38" s="23"/>
      <c r="D38" s="24"/>
      <c r="E38" s="24"/>
      <c r="F38" s="28"/>
      <c r="G38" s="24"/>
      <c r="H38" s="42"/>
    </row>
    <row r="39" spans="1:8" s="22" customFormat="1" ht="13.5" customHeight="1" x14ac:dyDescent="0.2">
      <c r="A39" s="41"/>
      <c r="B39" s="31"/>
      <c r="C39" s="37"/>
      <c r="D39" s="31"/>
      <c r="E39" s="31"/>
      <c r="F39" s="38"/>
      <c r="G39" s="24"/>
      <c r="H39" s="42"/>
    </row>
    <row r="40" spans="1:8" s="22" customFormat="1" ht="13.5" customHeight="1" x14ac:dyDescent="0.2">
      <c r="A40" s="41"/>
      <c r="B40" s="31"/>
      <c r="C40" s="37"/>
      <c r="D40" s="31"/>
      <c r="E40" s="31"/>
      <c r="F40" s="38"/>
      <c r="G40" s="24"/>
      <c r="H40" s="42"/>
    </row>
    <row r="41" spans="1:8" s="22" customFormat="1" ht="13.5" customHeight="1" x14ac:dyDescent="0.2">
      <c r="A41" s="41"/>
      <c r="B41" s="31"/>
      <c r="C41" s="37"/>
      <c r="D41" s="31"/>
      <c r="E41" s="31"/>
      <c r="F41" s="38"/>
      <c r="G41" s="24"/>
      <c r="H41" s="42"/>
    </row>
    <row r="42" spans="1:8" s="22" customFormat="1" ht="13.5" customHeight="1" x14ac:dyDescent="0.2">
      <c r="A42" s="41"/>
      <c r="B42" s="31"/>
      <c r="C42" s="37"/>
      <c r="D42" s="31"/>
      <c r="E42" s="31"/>
      <c r="F42" s="38"/>
      <c r="G42" s="24"/>
      <c r="H42" s="42"/>
    </row>
    <row r="43" spans="1:8" s="22" customFormat="1" ht="13.5" customHeight="1" x14ac:dyDescent="0.2">
      <c r="A43" s="41"/>
      <c r="B43" s="31"/>
      <c r="C43" s="37"/>
      <c r="D43" s="31"/>
      <c r="E43" s="31"/>
      <c r="F43" s="38"/>
      <c r="G43" s="24"/>
      <c r="H43" s="42"/>
    </row>
    <row r="44" spans="1:8" s="22" customFormat="1" ht="13.5" customHeight="1" x14ac:dyDescent="0.2">
      <c r="A44" s="41"/>
      <c r="B44" s="31"/>
      <c r="C44" s="37"/>
      <c r="D44" s="31"/>
      <c r="E44" s="31"/>
      <c r="F44" s="38"/>
      <c r="G44" s="24"/>
      <c r="H44" s="42"/>
    </row>
    <row r="45" spans="1:8" s="22" customFormat="1" ht="13.5" customHeight="1" x14ac:dyDescent="0.2">
      <c r="A45" s="41"/>
      <c r="B45" s="31"/>
      <c r="C45" s="37"/>
      <c r="D45" s="31"/>
      <c r="E45" s="31"/>
      <c r="F45" s="38"/>
      <c r="G45" s="24"/>
      <c r="H45" s="42"/>
    </row>
    <row r="46" spans="1:8" s="22" customFormat="1" ht="13.5" customHeight="1" x14ac:dyDescent="0.2">
      <c r="A46" s="41"/>
      <c r="B46" s="31"/>
      <c r="C46" s="37"/>
      <c r="D46" s="31"/>
      <c r="E46" s="31"/>
      <c r="F46" s="38"/>
      <c r="G46" s="24"/>
      <c r="H46" s="42"/>
    </row>
    <row r="47" spans="1:8" s="22" customFormat="1" ht="13.5" customHeight="1" x14ac:dyDescent="0.2">
      <c r="A47" s="41"/>
      <c r="B47" s="31"/>
      <c r="C47" s="37"/>
      <c r="D47" s="31"/>
      <c r="E47" s="31"/>
      <c r="F47" s="38"/>
      <c r="G47" s="24"/>
      <c r="H47" s="42"/>
    </row>
    <row r="48" spans="1:8" s="22" customFormat="1" ht="13.5" customHeight="1" x14ac:dyDescent="0.2">
      <c r="A48" s="41"/>
      <c r="B48" s="31"/>
      <c r="C48" s="37"/>
      <c r="D48" s="31"/>
      <c r="E48" s="31"/>
      <c r="F48" s="38"/>
      <c r="G48" s="24"/>
      <c r="H48" s="42"/>
    </row>
    <row r="49" spans="1:8" s="22" customFormat="1" ht="13.5" customHeight="1" x14ac:dyDescent="0.2">
      <c r="A49" s="41"/>
      <c r="B49" s="31"/>
      <c r="C49" s="37"/>
      <c r="D49" s="31"/>
      <c r="E49" s="31"/>
      <c r="F49" s="38"/>
      <c r="G49" s="24"/>
      <c r="H49" s="42"/>
    </row>
    <row r="50" spans="1:8" s="22" customFormat="1" ht="13.5" customHeight="1" x14ac:dyDescent="0.2">
      <c r="A50" s="41"/>
      <c r="B50" s="31"/>
      <c r="C50" s="37"/>
      <c r="D50" s="31"/>
      <c r="E50" s="31"/>
      <c r="F50" s="38"/>
      <c r="G50" s="24"/>
      <c r="H50" s="42"/>
    </row>
    <row r="51" spans="1:8" s="22" customFormat="1" ht="13.5" customHeight="1" x14ac:dyDescent="0.2">
      <c r="A51" s="41"/>
      <c r="B51" s="31"/>
      <c r="C51" s="37"/>
      <c r="D51" s="31"/>
      <c r="E51" s="31"/>
      <c r="F51" s="38"/>
      <c r="G51" s="24"/>
      <c r="H51" s="42"/>
    </row>
    <row r="52" spans="1:8" s="22" customFormat="1" ht="13.5" customHeight="1" x14ac:dyDescent="0.2">
      <c r="A52" s="92"/>
      <c r="B52" s="875"/>
      <c r="C52" s="876"/>
      <c r="D52" s="876"/>
      <c r="E52" s="876"/>
      <c r="F52" s="876"/>
      <c r="G52" s="877"/>
      <c r="H52" s="49"/>
    </row>
    <row r="53" spans="1:8" s="22" customFormat="1" ht="19.899999999999999" customHeight="1" x14ac:dyDescent="0.2">
      <c r="A53" s="92"/>
      <c r="B53" s="878"/>
      <c r="C53" s="879"/>
      <c r="D53" s="879"/>
      <c r="E53" s="879"/>
      <c r="F53" s="879"/>
      <c r="G53" s="880"/>
      <c r="H53" s="49"/>
    </row>
    <row r="54" spans="1:8" s="22" customFormat="1" ht="13.5" customHeight="1" x14ac:dyDescent="0.2">
      <c r="A54" s="43"/>
      <c r="B54" s="93"/>
      <c r="C54" s="93"/>
      <c r="D54" s="93"/>
      <c r="E54" s="93"/>
      <c r="F54" s="93"/>
      <c r="G54" s="93"/>
      <c r="H54" s="45"/>
    </row>
  </sheetData>
  <mergeCells count="2">
    <mergeCell ref="A2:C2"/>
    <mergeCell ref="B52:G53"/>
  </mergeCells>
  <hyperlinks>
    <hyperlink ref="A2" location="'Index and Structure'!A1" display="The Macro Group" xr:uid="{00000000-0004-0000-0800-000000000000}"/>
  </hyperlinks>
  <pageMargins left="0.74803149606299213" right="0.39370078740157483" top="0.55118110236220474" bottom="0.62992125984251968" header="0.51181102362204722" footer="0.47244094488188981"/>
  <pageSetup paperSize="9" scale="85" orientation="portrait" r:id="rId1"/>
  <headerFooter alignWithMargins="0">
    <oddFooter>&amp;LPrinted:&amp;T on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17</vt:i4>
      </vt:variant>
    </vt:vector>
  </HeadingPairs>
  <TitlesOfParts>
    <vt:vector size="37" baseType="lpstr">
      <vt:lpstr>Index and Structure</vt:lpstr>
      <vt:lpstr>Tax Reconciliation -Sfund</vt:lpstr>
      <vt:lpstr>AIA Insurance</vt:lpstr>
      <vt:lpstr>Queries &amp; Reviews P</vt:lpstr>
      <vt:lpstr>ITR Label Rec</vt:lpstr>
      <vt:lpstr>BAS reconciliation</vt:lpstr>
      <vt:lpstr>Dist Receivable</vt:lpstr>
      <vt:lpstr>Dividends Receivable </vt:lpstr>
      <vt:lpstr>Sundry Debtors</vt:lpstr>
      <vt:lpstr>Prepayments</vt:lpstr>
      <vt:lpstr>Investments Held</vt:lpstr>
      <vt:lpstr>Loans - In House 1</vt:lpstr>
      <vt:lpstr>Sundry Creditor</vt:lpstr>
      <vt:lpstr>Capital Gains - General</vt:lpstr>
      <vt:lpstr>Dividends Recieved</vt:lpstr>
      <vt:lpstr>Managed Funds</vt:lpstr>
      <vt:lpstr>Rental Income - 1</vt:lpstr>
      <vt:lpstr>Insurance</vt:lpstr>
      <vt:lpstr>Interest</vt:lpstr>
      <vt:lpstr>Other</vt:lpstr>
      <vt:lpstr>'BAS reconciliation'!Print_Area</vt:lpstr>
      <vt:lpstr>'Capital Gains - General'!Print_Area</vt:lpstr>
      <vt:lpstr>'Dist Receivable'!Print_Area</vt:lpstr>
      <vt:lpstr>'Dividends Receivable '!Print_Area</vt:lpstr>
      <vt:lpstr>'Dividends Recieved'!Print_Area</vt:lpstr>
      <vt:lpstr>'Index and Structure'!Print_Area</vt:lpstr>
      <vt:lpstr>Insurance!Print_Area</vt:lpstr>
      <vt:lpstr>Interest!Print_Area</vt:lpstr>
      <vt:lpstr>'ITR Label Rec'!Print_Area</vt:lpstr>
      <vt:lpstr>'Loans - In House 1'!Print_Area</vt:lpstr>
      <vt:lpstr>Other!Print_Area</vt:lpstr>
      <vt:lpstr>Prepayments!Print_Area</vt:lpstr>
      <vt:lpstr>'Rental Income - 1'!Print_Area</vt:lpstr>
      <vt:lpstr>'Sundry Creditor'!Print_Area</vt:lpstr>
      <vt:lpstr>'Sundry Debtors'!Print_Area</vt:lpstr>
      <vt:lpstr>'Tax Reconciliation -Sfund'!Print_Area</vt:lpstr>
      <vt:lpstr>'ITR Label Rec'!Print_Titles</vt:lpstr>
    </vt:vector>
  </TitlesOfParts>
  <Company>The Macro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Valassakis</dc:creator>
  <cp:lastModifiedBy>Jocelyn Piper</cp:lastModifiedBy>
  <cp:lastPrinted>2017-05-25T07:06:54Z</cp:lastPrinted>
  <dcterms:created xsi:type="dcterms:W3CDTF">1999-07-11T22:50:05Z</dcterms:created>
  <dcterms:modified xsi:type="dcterms:W3CDTF">2022-09-01T07:01:50Z</dcterms:modified>
</cp:coreProperties>
</file>