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C/P9CRAI/2021/Workpapers/"/>
    </mc:Choice>
  </mc:AlternateContent>
  <xr:revisionPtr revIDLastSave="1219" documentId="8_{7DABB9F9-DAC7-48AF-95BF-A766060AAE59}" xr6:coauthVersionLast="47" xr6:coauthVersionMax="47" xr10:uidLastSave="{8DE989B0-A51A-430E-8164-C3822D855852}"/>
  <bookViews>
    <workbookView xWindow="-120" yWindow="-120" windowWidth="29040" windowHeight="15720" tabRatio="781" firstSheet="11" activeTab="11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state="hidden" r:id="rId4"/>
    <sheet name="PAYG &amp; GST Instal" sheetId="4" state="hidden" r:id="rId5"/>
    <sheet name="GST Rec" sheetId="10" state="hidden" r:id="rId6"/>
    <sheet name="Bank Balance" sheetId="17" state="hidden" r:id="rId7"/>
    <sheet name="Investment Recon - BT" sheetId="8" state="hidden" r:id="rId8"/>
    <sheet name="Investment Recon - Other" sheetId="16" r:id="rId9"/>
    <sheet name="Related UT " sheetId="14" state="hidden" r:id="rId10"/>
    <sheet name="Property Valn" sheetId="12" state="hidden" r:id="rId11"/>
    <sheet name="Debtors" sheetId="13" r:id="rId12"/>
    <sheet name="Creditors" sheetId="11" state="hidden" r:id="rId13"/>
    <sheet name="Distbn Income " sheetId="7" state="hidden" r:id="rId14"/>
    <sheet name="Dividend Income" sheetId="18" state="hidden" r:id="rId15"/>
    <sheet name="Foreign Div" sheetId="9" state="hidden" r:id="rId16"/>
    <sheet name="Rental Income" sheetId="15" state="hidden" r:id="rId17"/>
    <sheet name="Acc fees" sheetId="6" state="hidden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3" l="1"/>
  <c r="F56" i="13"/>
  <c r="F42" i="13" l="1"/>
  <c r="I3" i="19" l="1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31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8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22" i="13"/>
  <c r="F23" i="13" s="1"/>
  <c r="E13" i="13" s="1"/>
  <c r="F13" i="13" s="1"/>
  <c r="F18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<sst xmlns="http://schemas.openxmlformats.org/spreadsheetml/2006/main" count="815" uniqueCount="482">
  <si>
    <t>Client</t>
  </si>
  <si>
    <t>CRAIG ROSS SUPERANNUATION FUND</t>
  </si>
  <si>
    <t>Initials</t>
  </si>
  <si>
    <t>Date</t>
  </si>
  <si>
    <t>Client Code</t>
  </si>
  <si>
    <t>P9CRAI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</si>
  <si>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</si>
  <si>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</si>
  <si>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</si>
  <si>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</si>
  <si>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</si>
  <si>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</si>
  <si>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</si>
  <si>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</si>
  <si>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</si>
  <si>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</si>
  <si>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</si>
  <si>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</si>
  <si>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</si>
  <si>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</si>
  <si>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</si>
  <si>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</si>
  <si>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</si>
  <si>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</si>
  <si>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</si>
  <si>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</si>
  <si>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</si>
  <si>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</si>
  <si>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</si>
  <si>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</si>
  <si>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</si>
  <si>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</si>
  <si>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</si>
  <si>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</si>
  <si>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</si>
  <si>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</si>
  <si>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</si>
  <si>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</si>
  <si>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</si>
  <si>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</si>
  <si>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</si>
  <si>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</si>
  <si>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</si>
  <si>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</si>
  <si>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</si>
  <si>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</si>
  <si>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</si>
  <si>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</si>
  <si>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</si>
  <si>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</si>
  <si>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</si>
  <si>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</si>
  <si>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</si>
  <si>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</si>
  <si>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</si>
  <si>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</si>
  <si>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</si>
  <si>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</si>
  <si>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</si>
  <si>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</si>
  <si>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</si>
  <si>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</si>
  <si>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</si>
  <si>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</si>
  <si>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</si>
  <si>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</si>
  <si>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</si>
  <si>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</si>
  <si>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</si>
  <si>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</si>
  <si>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</si>
  <si>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</si>
  <si>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</si>
  <si>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</si>
  <si>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</si>
  <si>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</si>
  <si>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</si>
  <si>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</si>
  <si>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</si>
  <si>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</si>
  <si>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</si>
  <si>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</si>
  <si>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</si>
  <si>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 xml:space="preserve">Invoicing </t>
  </si>
  <si>
    <t>Audit</t>
  </si>
  <si>
    <t>Actuarial</t>
  </si>
  <si>
    <t>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</si>
  <si>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</si>
  <si>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</si>
  <si>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</si>
  <si>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</si>
  <si>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</si>
  <si>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</si>
  <si>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</si>
  <si>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</si>
  <si>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</si>
  <si>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</si>
  <si>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</si>
  <si>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</si>
  <si>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</si>
  <si>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</si>
  <si>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</si>
  <si>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</si>
  <si>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</si>
  <si>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</si>
  <si>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</si>
  <si>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</si>
  <si>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</si>
  <si>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</si>
  <si>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</si>
  <si>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</si>
  <si>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</si>
  <si>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</si>
  <si>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</si>
  <si>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</si>
  <si>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</si>
  <si>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</si>
  <si>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</si>
  <si>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</si>
  <si>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</si>
  <si>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</si>
  <si>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</si>
  <si>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</si>
  <si>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</si>
  <si>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</si>
  <si>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</si>
  <si>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</si>
  <si>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</si>
  <si>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</si>
  <si>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</si>
  <si>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</si>
  <si>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</si>
  <si>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</si>
  <si>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</si>
  <si>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</si>
  <si>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</si>
  <si>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</si>
  <si>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</si>
  <si>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</si>
  <si>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</si>
  <si>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</si>
  <si>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</si>
  <si>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</si>
  <si>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</si>
  <si>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</si>
  <si>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</si>
  <si>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</si>
  <si>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</si>
  <si>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</si>
  <si>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</si>
  <si>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</si>
  <si>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</si>
  <si>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</si>
  <si>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</si>
  <si>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</si>
  <si>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</si>
  <si>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</si>
  <si>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</si>
  <si>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</si>
  <si>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</si>
  <si>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</si>
  <si>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</si>
  <si>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</si>
  <si>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</si>
  <si>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</si>
  <si>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</si>
  <si>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</si>
  <si>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</si>
  <si>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</si>
  <si>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</si>
  <si>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</si>
  <si>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</si>
  <si>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</si>
  <si>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</si>
  <si>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</si>
  <si>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</si>
  <si>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</si>
  <si>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</si>
  <si>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</si>
  <si>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</si>
  <si>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</si>
  <si>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</si>
  <si>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</si>
  <si>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</si>
  <si>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</si>
  <si>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</si>
  <si>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</si>
  <si>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</si>
  <si>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</si>
  <si>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</si>
  <si>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</si>
  <si>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</si>
  <si>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</si>
  <si>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</si>
  <si>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</si>
  <si>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</si>
  <si>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</si>
  <si>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</si>
  <si>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</si>
  <si>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</si>
  <si>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</si>
  <si>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</si>
  <si>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</si>
  <si>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</si>
  <si>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</si>
  <si>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</si>
  <si>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</si>
  <si>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</si>
  <si>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</si>
  <si>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</si>
  <si>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</si>
  <si>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</si>
  <si>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</si>
  <si>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</si>
  <si>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</si>
  <si>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</si>
  <si>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</si>
  <si>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</si>
  <si>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</si>
  <si>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</si>
  <si>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</si>
  <si>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</si>
  <si>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</si>
  <si>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</si>
  <si>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</si>
  <si>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</si>
  <si>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</si>
  <si>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</si>
  <si>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</si>
  <si>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</si>
  <si>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</si>
  <si>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</si>
  <si>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</si>
  <si>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</si>
  <si>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</si>
  <si>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</si>
  <si>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</si>
  <si>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</si>
  <si>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</si>
  <si>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</si>
  <si>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</si>
  <si>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</si>
  <si>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</si>
  <si>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</si>
  <si>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</si>
  <si>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</si>
  <si>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</si>
  <si>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</si>
  <si>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</si>
  <si>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</si>
  <si>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</si>
  <si>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</si>
  <si>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</si>
  <si>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</si>
  <si>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</si>
  <si>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</si>
  <si>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</si>
  <si>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</si>
  <si>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</si>
  <si>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</si>
  <si>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</si>
  <si>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</si>
  <si>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</si>
  <si>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</si>
  <si>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</si>
  <si>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</si>
  <si>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</si>
  <si>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</si>
  <si>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</si>
  <si>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</si>
  <si>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</si>
  <si>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</si>
  <si>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</si>
  <si>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</si>
  <si>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</si>
  <si>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</si>
  <si>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</si>
  <si>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GMG Dist (payment date 28/08/2020)</t>
  </si>
  <si>
    <t>Payment via chq - cheque presented 24/11/21</t>
  </si>
  <si>
    <t>GMG</t>
  </si>
  <si>
    <t>LLC</t>
  </si>
  <si>
    <t>GPT</t>
  </si>
  <si>
    <t>Carried Forward</t>
  </si>
  <si>
    <t>----&gt; found on NSW unclaimed money website</t>
  </si>
  <si>
    <t>This should match the finanical statements</t>
  </si>
  <si>
    <t>Non-Cash Attribution</t>
  </si>
  <si>
    <t>BT Report</t>
  </si>
  <si>
    <t>Fund Rec</t>
  </si>
  <si>
    <t>MGE0001</t>
  </si>
  <si>
    <t>EVN 27/03/2020</t>
  </si>
  <si>
    <t>Payments withheld - no current banking instructions</t>
  </si>
  <si>
    <t>EVN 25/09/2020</t>
  </si>
  <si>
    <t>This looks to have been resolved in future years</t>
  </si>
  <si>
    <t>EVN 26/03/2021</t>
  </si>
  <si>
    <t>CNU 15/3/2021</t>
  </si>
  <si>
    <t>Registry is in NZ, can't log in.  Amt is per Commsec report</t>
  </si>
  <si>
    <t xml:space="preserve">DRP Residual </t>
  </si>
  <si>
    <t>BHP</t>
  </si>
  <si>
    <t>CAR</t>
  </si>
  <si>
    <t>OZL</t>
  </si>
  <si>
    <t>SUN</t>
  </si>
  <si>
    <t>WBC</t>
  </si>
  <si>
    <t>ICA</t>
  </si>
  <si>
    <t>Refunds carried forward - offset by PAYGI</t>
  </si>
  <si>
    <t>20FY tax refund</t>
  </si>
  <si>
    <t>Tax return not lodged yet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</si>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</sst>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1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44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20" fillId="0" borderId="0" xfId="0" applyNumberFormat="1" applyFont="1"/>
    <xf numFmtId="44" fontId="19" fillId="0" borderId="29" xfId="0" applyNumberFormat="1" applyFont="1" applyBorder="1"/>
    <xf numFmtId="0" fontId="22" fillId="0" borderId="0" xfId="0" applyFont="1"/>
    <xf numFmtId="44" fontId="0" fillId="0" borderId="0" xfId="2" applyFont="1" applyFill="1" applyAlignment="1"/>
    <xf numFmtId="44" fontId="22" fillId="0" borderId="0" xfId="2" applyFont="1"/>
    <xf numFmtId="0" fontId="23" fillId="0" borderId="1" xfId="0" applyFont="1" applyBorder="1" applyAlignment="1">
      <alignment horizontal="center" vertical="center"/>
    </xf>
    <xf numFmtId="166" fontId="24" fillId="0" borderId="0" xfId="0" applyNumberFormat="1" applyFont="1" applyAlignment="1">
      <alignment horizontal="left"/>
    </xf>
    <xf numFmtId="44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44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44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7" fillId="0" borderId="0" xfId="8" applyFont="1"/>
    <xf numFmtId="166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30" fillId="0" borderId="0" xfId="0" applyFont="1" applyAlignment="1">
      <alignment horizontal="center" wrapText="1"/>
    </xf>
    <xf numFmtId="167" fontId="0" fillId="4" borderId="0" xfId="1" applyNumberFormat="1" applyFont="1" applyFill="1"/>
    <xf numFmtId="0" fontId="30" fillId="0" borderId="0" xfId="0" applyFont="1"/>
    <xf numFmtId="43" fontId="0" fillId="0" borderId="26" xfId="1" applyFont="1" applyBorder="1"/>
    <xf numFmtId="44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165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165" fontId="30" fillId="0" borderId="0" xfId="8" applyNumberFormat="1" applyFont="1"/>
    <xf numFmtId="43" fontId="30" fillId="0" borderId="0" xfId="8" applyNumberFormat="1" applyFont="1"/>
    <xf numFmtId="0" fontId="30" fillId="0" borderId="37" xfId="8" applyFont="1" applyBorder="1"/>
    <xf numFmtId="165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43" fontId="31" fillId="0" borderId="43" xfId="8" applyNumberFormat="1" applyFont="1" applyBorder="1"/>
    <xf numFmtId="0" fontId="31" fillId="0" borderId="44" xfId="8" applyFont="1" applyBorder="1"/>
    <xf numFmtId="165" fontId="30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30" fillId="0" borderId="36" xfId="9" applyFont="1" applyBorder="1" applyAlignment="1">
      <alignment vertical="center"/>
    </xf>
    <xf numFmtId="165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165" fontId="30" fillId="0" borderId="11" xfId="9" applyFont="1" applyBorder="1" applyAlignment="1">
      <alignment vertical="center"/>
    </xf>
    <xf numFmtId="165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165" fontId="30" fillId="0" borderId="0" xfId="9" applyFont="1" applyAlignment="1">
      <alignment horizontal="left"/>
    </xf>
    <xf numFmtId="3" fontId="30" fillId="0" borderId="1" xfId="9" applyNumberFormat="1" applyFont="1" applyBorder="1"/>
    <xf numFmtId="165" fontId="30" fillId="0" borderId="36" xfId="9" applyFont="1" applyBorder="1" applyAlignment="1">
      <alignment horizontal="left" vertical="center"/>
    </xf>
    <xf numFmtId="165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43" fontId="30" fillId="0" borderId="49" xfId="1" applyFont="1" applyBorder="1"/>
    <xf numFmtId="0" fontId="30" fillId="0" borderId="0" xfId="0" applyFont="1" applyAlignment="1">
      <alignment horizontal="center"/>
    </xf>
    <xf numFmtId="43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7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7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0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44" fontId="30" fillId="0" borderId="19" xfId="2" applyFont="1" applyBorder="1" applyAlignment="1"/>
    <xf numFmtId="44" fontId="30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30" fillId="0" borderId="19" xfId="2" applyFont="1" applyFill="1" applyBorder="1" applyAlignment="1"/>
    <xf numFmtId="44" fontId="30" fillId="0" borderId="1" xfId="2" applyFont="1" applyFill="1" applyBorder="1" applyAlignment="1"/>
    <xf numFmtId="44" fontId="8" fillId="0" borderId="19" xfId="2" applyFont="1" applyFill="1" applyBorder="1" applyAlignment="1"/>
    <xf numFmtId="44" fontId="30" fillId="0" borderId="19" xfId="2" applyFont="1" applyFill="1" applyBorder="1" applyAlignment="1">
      <alignment horizontal="left"/>
    </xf>
    <xf numFmtId="44" fontId="30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8" fontId="34" fillId="0" borderId="0" xfId="0" applyNumberFormat="1" applyFont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8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3" fontId="22" fillId="0" borderId="0" xfId="1" applyFont="1"/>
    <xf numFmtId="43" fontId="22" fillId="0" borderId="0" xfId="1" applyFont="1" applyFill="1"/>
    <xf numFmtId="43" fontId="23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30" fillId="0" borderId="0" xfId="1" applyFont="1" applyFill="1"/>
    <xf numFmtId="0" fontId="39" fillId="0" borderId="0" xfId="0" applyFont="1"/>
    <xf numFmtId="44" fontId="2" fillId="0" borderId="9" xfId="2" applyFont="1" applyBorder="1"/>
    <xf numFmtId="43" fontId="30" fillId="0" borderId="0" xfId="1" applyFont="1"/>
    <xf numFmtId="0" fontId="40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44" fontId="0" fillId="5" borderId="0" xfId="2" applyFont="1" applyFill="1"/>
    <xf numFmtId="0" fontId="3" fillId="0" borderId="26" xfId="0" applyFont="1" applyBorder="1"/>
    <xf numFmtId="0" fontId="0" fillId="0" borderId="0" xfId="0" applyAlignment="1">
      <alignment horizontal="left" vertical="top" wrapText="1"/>
    </xf>
    <xf numFmtId="44" fontId="0" fillId="0" borderId="31" xfId="2" applyFont="1" applyBorder="1"/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0" fillId="0" borderId="11" xfId="0" applyFont="1" applyBorder="1"/>
    <xf numFmtId="0" fontId="30" fillId="0" borderId="19" xfId="0" applyFont="1" applyBorder="1"/>
    <xf numFmtId="0" fontId="0" fillId="0" borderId="12" xfId="0" applyBorder="1"/>
    <xf numFmtId="0" fontId="0" fillId="0" borderId="19" xfId="0" applyBorder="1"/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0" fillId="0" borderId="63" xfId="0" applyFont="1" applyBorder="1"/>
    <xf numFmtId="0" fontId="30" fillId="0" borderId="64" xfId="0" applyFont="1" applyBorder="1"/>
    <xf numFmtId="0" fontId="30" fillId="0" borderId="65" xfId="0" applyFont="1" applyBorder="1"/>
    <xf numFmtId="0" fontId="8" fillId="5" borderId="11" xfId="0" applyFont="1" applyFill="1" applyBorder="1"/>
    <xf numFmtId="0" fontId="8" fillId="5" borderId="12" xfId="0" applyFont="1" applyFill="1" applyBorder="1"/>
    <xf numFmtId="0" fontId="8" fillId="5" borderId="19" xfId="0" applyFont="1" applyFill="1" applyBorder="1"/>
    <xf numFmtId="0" fontId="8" fillId="0" borderId="11" xfId="0" applyFont="1" applyBorder="1"/>
    <xf numFmtId="0" fontId="8" fillId="0" borderId="19" xfId="0" applyFont="1" applyBorder="1"/>
    <xf numFmtId="0" fontId="30" fillId="0" borderId="11" xfId="0" quotePrefix="1" applyFont="1" applyBorder="1"/>
    <xf numFmtId="0" fontId="30" fillId="0" borderId="12" xfId="0" applyFont="1" applyBorder="1"/>
    <xf numFmtId="0" fontId="35" fillId="0" borderId="0" xfId="0" applyFont="1" applyAlignment="1">
      <alignment horizontal="center"/>
    </xf>
    <xf numFmtId="0" fontId="30" fillId="0" borderId="67" xfId="0" applyFont="1" applyBorder="1"/>
    <xf numFmtId="0" fontId="30" fillId="0" borderId="68" xfId="0" applyFont="1" applyBorder="1"/>
    <xf numFmtId="0" fontId="30" fillId="0" borderId="43" xfId="0" applyFont="1" applyBorder="1"/>
    <xf numFmtId="44" fontId="30" fillId="5" borderId="11" xfId="2" applyFont="1" applyFill="1" applyBorder="1" applyAlignment="1"/>
    <xf numFmtId="44" fontId="30" fillId="5" borderId="12" xfId="2" applyFont="1" applyFill="1" applyBorder="1" applyAlignment="1"/>
    <xf numFmtId="44" fontId="30" fillId="5" borderId="19" xfId="2" applyFont="1" applyFill="1" applyBorder="1" applyAlignment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cent" xfId="3" builtinId="5"/>
  </cellStyles>
  <dxfs count="0"/>
  <tableStyles count="0" defaultTableStyle="TableStyleMedium2" defaultPivotStyle="PivotStyleLight16"/>
  <colors>
    <mruColors>
      <color rgb="FFE2C5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15</xdr:row>
      <xdr:rowOff>0</xdr:rowOff>
    </xdr:from>
    <xdr:to>
      <xdr:col>18</xdr:col>
      <xdr:colOff>504825</xdr:colOff>
      <xdr:row>35</xdr:row>
      <xdr:rowOff>38100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9A36ADF-50EE-4D13-B48A-E6A1FC512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6475" y="2705100"/>
          <a:ext cx="4572000" cy="2914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workbookViewId="0">
      <selection activeCell="D65" sqref="D65"/>
    </sheetView>
  </sheetViews>
  <sheetFormatPr defaultRowHeight="15" x14ac:dyDescent="0.2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7109375" bestFit="1" customWidth="1"/>
  </cols>
  <sheetData>
    <row r="1" spans="1:9" ht="18" x14ac:dyDescent="0.25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 x14ac:dyDescent="0.25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45174</v>
      </c>
    </row>
    <row r="3" spans="1:9" ht="18" x14ac:dyDescent="0.25">
      <c r="A3" s="118" t="s">
        <v>8</v>
      </c>
      <c r="B3" s="122"/>
      <c r="C3" s="120">
        <v>44377</v>
      </c>
      <c r="D3" s="53"/>
      <c r="E3" s="53"/>
      <c r="F3" s="55"/>
      <c r="G3" s="59" t="s">
        <v>9</v>
      </c>
      <c r="H3" s="60" t="s">
        <v>10</v>
      </c>
      <c r="I3" s="61">
        <v>45194</v>
      </c>
    </row>
    <row r="4" spans="1:9" ht="18" x14ac:dyDescent="0.25">
      <c r="A4" s="123"/>
      <c r="B4" s="53"/>
      <c r="C4" s="3"/>
      <c r="D4" s="53"/>
      <c r="E4" s="53"/>
      <c r="F4" s="55"/>
    </row>
    <row r="5" spans="1:9" ht="18" x14ac:dyDescent="0.25">
      <c r="A5" s="53" t="s">
        <v>11</v>
      </c>
      <c r="C5" s="57"/>
      <c r="F5" s="58"/>
    </row>
    <row r="6" spans="1:9" ht="20.100000000000001" customHeight="1" thickBot="1" x14ac:dyDescent="0.3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 x14ac:dyDescent="0.2">
      <c r="A7" s="5" t="s">
        <v>12</v>
      </c>
      <c r="B7" s="6"/>
      <c r="C7" s="7"/>
      <c r="D7" s="8" t="s">
        <v>13</v>
      </c>
      <c r="E7" s="8" t="s">
        <v>14</v>
      </c>
      <c r="F7" s="330" t="s">
        <v>15</v>
      </c>
      <c r="G7" s="331"/>
      <c r="H7" s="332"/>
    </row>
    <row r="8" spans="1:9" ht="20.100000000000001" customHeight="1" x14ac:dyDescent="0.25">
      <c r="A8" s="333" t="s">
        <v>16</v>
      </c>
      <c r="B8" s="334"/>
      <c r="C8" s="335"/>
      <c r="D8" s="221"/>
      <c r="E8" s="10" t="s">
        <v>17</v>
      </c>
      <c r="F8" s="327"/>
      <c r="G8" s="328"/>
      <c r="H8" s="329"/>
    </row>
    <row r="9" spans="1:9" ht="20.100000000000001" customHeight="1" x14ac:dyDescent="0.25">
      <c r="A9" s="11"/>
      <c r="B9" s="12">
        <v>1</v>
      </c>
      <c r="C9" s="13" t="s">
        <v>18</v>
      </c>
      <c r="D9" s="221"/>
      <c r="E9" s="10" t="s">
        <v>17</v>
      </c>
      <c r="F9" s="327"/>
      <c r="G9" s="328"/>
      <c r="H9" s="329"/>
    </row>
    <row r="10" spans="1:9" ht="20.100000000000001" customHeight="1" x14ac:dyDescent="0.25">
      <c r="A10" s="11"/>
      <c r="B10" s="12">
        <v>2</v>
      </c>
      <c r="C10" s="13" t="s">
        <v>19</v>
      </c>
      <c r="D10" s="221"/>
      <c r="E10" s="10" t="s">
        <v>17</v>
      </c>
      <c r="F10" s="327"/>
      <c r="G10" s="328"/>
      <c r="H10" s="329"/>
    </row>
    <row r="11" spans="1:9" ht="20.100000000000001" customHeight="1" x14ac:dyDescent="0.25">
      <c r="A11" s="11"/>
      <c r="B11" s="12">
        <v>3</v>
      </c>
      <c r="C11" s="13" t="s">
        <v>20</v>
      </c>
      <c r="D11" s="221"/>
      <c r="E11" s="10" t="s">
        <v>17</v>
      </c>
      <c r="F11" s="327"/>
      <c r="G11" s="328"/>
      <c r="H11" s="329"/>
    </row>
    <row r="12" spans="1:9" ht="20.100000000000001" customHeight="1" x14ac:dyDescent="0.25">
      <c r="A12" s="11"/>
      <c r="B12" s="12">
        <v>4</v>
      </c>
      <c r="C12" s="13" t="s">
        <v>21</v>
      </c>
      <c r="D12" s="221"/>
      <c r="E12" s="10" t="s">
        <v>17</v>
      </c>
      <c r="F12" s="327"/>
      <c r="G12" s="328"/>
      <c r="H12" s="329"/>
    </row>
    <row r="13" spans="1:9" ht="20.100000000000001" customHeight="1" x14ac:dyDescent="0.25">
      <c r="A13" s="11"/>
      <c r="B13" s="12">
        <v>5</v>
      </c>
      <c r="C13" s="12" t="s">
        <v>22</v>
      </c>
      <c r="D13" s="221"/>
      <c r="E13" s="10" t="s">
        <v>17</v>
      </c>
      <c r="F13" s="327"/>
      <c r="G13" s="328"/>
      <c r="H13" s="329"/>
    </row>
    <row r="14" spans="1:9" ht="20.100000000000001" customHeight="1" x14ac:dyDescent="0.25">
      <c r="A14" s="11"/>
      <c r="B14" s="12">
        <v>6</v>
      </c>
      <c r="C14" s="14" t="s">
        <v>23</v>
      </c>
      <c r="D14" s="221"/>
      <c r="E14" s="10" t="s">
        <v>17</v>
      </c>
      <c r="F14" s="327"/>
      <c r="G14" s="328"/>
      <c r="H14" s="329"/>
    </row>
    <row r="15" spans="1:9" ht="20.100000000000001" customHeight="1" x14ac:dyDescent="0.25">
      <c r="A15" s="15"/>
      <c r="B15" s="16">
        <v>7</v>
      </c>
      <c r="C15" s="12" t="s">
        <v>24</v>
      </c>
      <c r="D15" s="221"/>
      <c r="E15" s="10" t="s">
        <v>17</v>
      </c>
      <c r="F15" s="327"/>
      <c r="G15" s="328"/>
      <c r="H15" s="329"/>
    </row>
    <row r="16" spans="1:9" ht="20.100000000000001" customHeight="1" x14ac:dyDescent="0.25">
      <c r="A16" s="15"/>
      <c r="B16" s="317">
        <v>8</v>
      </c>
      <c r="C16" s="12" t="s">
        <v>25</v>
      </c>
      <c r="D16" s="221"/>
      <c r="E16" s="10" t="s">
        <v>17</v>
      </c>
      <c r="F16" s="327"/>
      <c r="G16" s="328"/>
      <c r="H16" s="329"/>
    </row>
    <row r="17" spans="1:10" ht="20.100000000000001" customHeight="1" x14ac:dyDescent="0.25">
      <c r="A17" s="15"/>
      <c r="B17" s="316">
        <v>9</v>
      </c>
      <c r="C17" s="12" t="s">
        <v>26</v>
      </c>
      <c r="D17" s="221"/>
      <c r="E17" s="10" t="s">
        <v>17</v>
      </c>
      <c r="F17" s="327"/>
      <c r="G17" s="328"/>
      <c r="H17" s="329"/>
    </row>
    <row r="18" spans="1:10" ht="20.100000000000001" customHeight="1" x14ac:dyDescent="0.25">
      <c r="A18" s="324" t="s">
        <v>27</v>
      </c>
      <c r="B18" s="325"/>
      <c r="C18" s="326"/>
      <c r="D18" s="221"/>
      <c r="E18" s="17"/>
      <c r="F18" s="327"/>
      <c r="G18" s="328"/>
      <c r="H18" s="329"/>
      <c r="J18" s="18"/>
    </row>
    <row r="19" spans="1:10" ht="20.100000000000001" customHeight="1" x14ac:dyDescent="0.25">
      <c r="A19" s="19">
        <v>2</v>
      </c>
      <c r="B19" s="20" t="s">
        <v>28</v>
      </c>
      <c r="C19" s="21"/>
      <c r="D19" s="221"/>
      <c r="E19" s="17"/>
      <c r="F19" s="327"/>
      <c r="G19" s="328"/>
      <c r="H19" s="329"/>
    </row>
    <row r="20" spans="1:10" ht="20.100000000000001" customHeight="1" x14ac:dyDescent="0.25">
      <c r="A20" s="22"/>
      <c r="B20" s="23"/>
      <c r="C20" s="24" t="s">
        <v>29</v>
      </c>
      <c r="D20" s="221"/>
      <c r="E20" s="10" t="s">
        <v>17</v>
      </c>
      <c r="F20" s="327"/>
      <c r="G20" s="328"/>
      <c r="H20" s="329"/>
    </row>
    <row r="21" spans="1:10" ht="20.100000000000001" customHeight="1" x14ac:dyDescent="0.25">
      <c r="A21" s="22"/>
      <c r="B21" s="23"/>
      <c r="C21" s="24" t="s">
        <v>30</v>
      </c>
      <c r="D21" s="221"/>
      <c r="E21" s="17"/>
      <c r="F21" s="327"/>
      <c r="G21" s="328"/>
      <c r="H21" s="329"/>
    </row>
    <row r="22" spans="1:10" ht="20.100000000000001" customHeight="1" x14ac:dyDescent="0.25">
      <c r="A22" s="11"/>
      <c r="B22" s="25"/>
      <c r="C22" s="14" t="s">
        <v>31</v>
      </c>
      <c r="D22" s="221"/>
      <c r="E22" s="10" t="s">
        <v>17</v>
      </c>
      <c r="F22" s="327"/>
      <c r="G22" s="328"/>
      <c r="H22" s="329"/>
    </row>
    <row r="23" spans="1:10" ht="20.100000000000001" customHeight="1" x14ac:dyDescent="0.25">
      <c r="A23" s="11"/>
      <c r="B23" s="26"/>
      <c r="C23" s="14" t="s">
        <v>32</v>
      </c>
      <c r="D23" s="222" t="s">
        <v>33</v>
      </c>
      <c r="E23" s="10"/>
      <c r="F23" s="327"/>
      <c r="G23" s="328"/>
      <c r="H23" s="329"/>
    </row>
    <row r="24" spans="1:10" ht="20.100000000000001" customHeight="1" x14ac:dyDescent="0.25">
      <c r="A24" s="19">
        <v>3</v>
      </c>
      <c r="B24" s="27" t="s">
        <v>34</v>
      </c>
      <c r="C24" s="21"/>
      <c r="D24" s="221"/>
      <c r="E24" s="17"/>
      <c r="F24" s="327"/>
      <c r="G24" s="328"/>
      <c r="H24" s="329"/>
    </row>
    <row r="25" spans="1:10" ht="20.100000000000001" customHeight="1" x14ac:dyDescent="0.25">
      <c r="A25" s="11"/>
      <c r="B25" s="28"/>
      <c r="C25" s="14" t="s">
        <v>35</v>
      </c>
      <c r="D25" s="270" t="s">
        <v>33</v>
      </c>
      <c r="E25" s="10" t="s">
        <v>17</v>
      </c>
      <c r="F25" s="327"/>
      <c r="G25" s="328"/>
      <c r="H25" s="329"/>
    </row>
    <row r="26" spans="1:10" ht="20.100000000000001" customHeight="1" x14ac:dyDescent="0.25">
      <c r="A26" s="19">
        <v>4</v>
      </c>
      <c r="B26" s="27" t="s">
        <v>36</v>
      </c>
      <c r="C26" s="27"/>
      <c r="D26" s="221"/>
      <c r="E26" s="10"/>
      <c r="F26" s="327"/>
      <c r="G26" s="328"/>
      <c r="H26" s="329"/>
    </row>
    <row r="27" spans="1:10" ht="20.100000000000001" customHeight="1" x14ac:dyDescent="0.25">
      <c r="A27" s="22"/>
      <c r="B27" s="23"/>
      <c r="C27" s="24" t="s">
        <v>37</v>
      </c>
      <c r="D27" s="222" t="s">
        <v>33</v>
      </c>
      <c r="E27" s="10"/>
      <c r="F27" s="327"/>
      <c r="G27" s="328"/>
      <c r="H27" s="329"/>
    </row>
    <row r="28" spans="1:10" ht="20.100000000000001" customHeight="1" x14ac:dyDescent="0.25">
      <c r="A28" s="11"/>
      <c r="B28" s="25"/>
      <c r="C28" s="14" t="s">
        <v>38</v>
      </c>
      <c r="D28" s="222" t="s">
        <v>33</v>
      </c>
      <c r="E28" s="10" t="s">
        <v>17</v>
      </c>
      <c r="F28" s="327"/>
      <c r="G28" s="328"/>
      <c r="H28" s="329"/>
    </row>
    <row r="29" spans="1:10" ht="20.100000000000001" customHeight="1" x14ac:dyDescent="0.25">
      <c r="A29" s="11"/>
      <c r="B29" s="26"/>
      <c r="C29" s="14" t="s">
        <v>39</v>
      </c>
      <c r="D29" s="222" t="s">
        <v>33</v>
      </c>
      <c r="E29" s="10" t="s">
        <v>17</v>
      </c>
      <c r="F29" s="327"/>
      <c r="G29" s="328"/>
      <c r="H29" s="329"/>
    </row>
    <row r="30" spans="1:10" ht="20.100000000000001" customHeight="1" x14ac:dyDescent="0.25">
      <c r="A30" s="11"/>
      <c r="B30" s="26"/>
      <c r="C30" s="14" t="s">
        <v>40</v>
      </c>
      <c r="D30" s="222" t="s">
        <v>33</v>
      </c>
      <c r="E30" s="10"/>
      <c r="F30" s="327"/>
      <c r="G30" s="328"/>
      <c r="H30" s="329"/>
    </row>
    <row r="31" spans="1:10" ht="20.100000000000001" customHeight="1" x14ac:dyDescent="0.25">
      <c r="A31" s="11"/>
      <c r="B31" s="26"/>
      <c r="C31" s="14" t="s">
        <v>41</v>
      </c>
      <c r="D31" s="222" t="s">
        <v>33</v>
      </c>
      <c r="E31" s="10" t="s">
        <v>17</v>
      </c>
      <c r="F31" s="327"/>
      <c r="G31" s="328"/>
      <c r="H31" s="329"/>
    </row>
    <row r="32" spans="1:10" ht="20.100000000000001" customHeight="1" x14ac:dyDescent="0.25">
      <c r="A32" s="19">
        <v>5</v>
      </c>
      <c r="B32" s="27" t="s">
        <v>42</v>
      </c>
      <c r="C32" s="27"/>
      <c r="D32" s="221"/>
      <c r="E32" s="10"/>
      <c r="F32" s="327"/>
      <c r="G32" s="328"/>
      <c r="H32" s="329"/>
    </row>
    <row r="33" spans="1:8" ht="20.100000000000001" customHeight="1" x14ac:dyDescent="0.25">
      <c r="A33" s="22"/>
      <c r="B33" s="28"/>
      <c r="C33" s="14" t="s">
        <v>43</v>
      </c>
      <c r="D33" s="221"/>
      <c r="E33" s="10"/>
      <c r="F33" s="327"/>
      <c r="G33" s="328"/>
      <c r="H33" s="329"/>
    </row>
    <row r="34" spans="1:8" ht="20.100000000000001" customHeight="1" x14ac:dyDescent="0.25">
      <c r="A34" s="11"/>
      <c r="B34" s="28"/>
      <c r="C34" s="14" t="s">
        <v>44</v>
      </c>
      <c r="D34" s="222" t="s">
        <v>33</v>
      </c>
      <c r="E34" s="10" t="s">
        <v>17</v>
      </c>
      <c r="F34" s="327"/>
      <c r="G34" s="328"/>
      <c r="H34" s="329"/>
    </row>
    <row r="35" spans="1:8" ht="20.100000000000001" customHeight="1" x14ac:dyDescent="0.25">
      <c r="A35" s="11"/>
      <c r="B35" s="28"/>
      <c r="C35" s="14" t="s">
        <v>45</v>
      </c>
      <c r="D35" s="221"/>
      <c r="E35" s="17"/>
      <c r="F35" s="327"/>
      <c r="G35" s="328"/>
      <c r="H35" s="329"/>
    </row>
    <row r="36" spans="1:8" ht="20.100000000000001" customHeight="1" x14ac:dyDescent="0.25">
      <c r="A36" s="11"/>
      <c r="B36" s="28"/>
      <c r="C36" s="14" t="s">
        <v>46</v>
      </c>
      <c r="D36" s="222" t="s">
        <v>33</v>
      </c>
      <c r="E36" s="10" t="s">
        <v>17</v>
      </c>
      <c r="F36" s="327"/>
      <c r="G36" s="328"/>
      <c r="H36" s="329"/>
    </row>
    <row r="37" spans="1:8" ht="20.100000000000001" customHeight="1" x14ac:dyDescent="0.25">
      <c r="A37" s="11"/>
      <c r="B37" s="28"/>
      <c r="C37" s="14" t="s">
        <v>47</v>
      </c>
      <c r="D37" s="221"/>
      <c r="E37" s="10"/>
      <c r="F37" s="327"/>
      <c r="G37" s="328"/>
      <c r="H37" s="329"/>
    </row>
    <row r="38" spans="1:8" ht="20.100000000000001" customHeight="1" x14ac:dyDescent="0.25">
      <c r="A38" s="11"/>
      <c r="B38" s="28"/>
      <c r="C38" s="14" t="s">
        <v>48</v>
      </c>
      <c r="D38" s="221"/>
      <c r="E38" s="17"/>
      <c r="F38" s="327"/>
      <c r="G38" s="328"/>
      <c r="H38" s="329"/>
    </row>
    <row r="39" spans="1:8" ht="20.100000000000001" customHeight="1" x14ac:dyDescent="0.25">
      <c r="A39" s="11"/>
      <c r="B39" s="28"/>
      <c r="C39" s="14" t="s">
        <v>49</v>
      </c>
      <c r="D39" s="222" t="s">
        <v>33</v>
      </c>
      <c r="E39" s="10"/>
      <c r="F39" s="327"/>
      <c r="G39" s="328"/>
      <c r="H39" s="329"/>
    </row>
    <row r="40" spans="1:8" ht="20.100000000000001" customHeight="1" x14ac:dyDescent="0.25">
      <c r="A40" s="19">
        <v>6</v>
      </c>
      <c r="B40" s="27" t="s">
        <v>50</v>
      </c>
      <c r="C40" s="27"/>
      <c r="D40" s="221"/>
      <c r="E40" s="10"/>
      <c r="F40" s="327"/>
      <c r="G40" s="328"/>
      <c r="H40" s="329"/>
    </row>
    <row r="41" spans="1:8" ht="20.100000000000001" customHeight="1" x14ac:dyDescent="0.25">
      <c r="A41" s="11"/>
      <c r="B41" s="28"/>
      <c r="C41" s="14" t="s">
        <v>51</v>
      </c>
      <c r="D41" s="221"/>
      <c r="E41" s="17"/>
      <c r="F41" s="327"/>
      <c r="G41" s="328"/>
      <c r="H41" s="329"/>
    </row>
    <row r="42" spans="1:8" ht="20.100000000000001" customHeight="1" x14ac:dyDescent="0.25">
      <c r="A42" s="11"/>
      <c r="B42" s="28"/>
      <c r="C42" s="14" t="s">
        <v>52</v>
      </c>
      <c r="D42" s="221"/>
      <c r="E42" s="17"/>
      <c r="F42" s="327"/>
      <c r="G42" s="328"/>
      <c r="H42" s="329"/>
    </row>
    <row r="43" spans="1:8" ht="20.100000000000001" customHeight="1" x14ac:dyDescent="0.25">
      <c r="A43" s="11"/>
      <c r="B43" s="28"/>
      <c r="C43" s="14" t="s">
        <v>53</v>
      </c>
      <c r="D43" s="221"/>
      <c r="E43" s="17"/>
      <c r="F43" s="327"/>
      <c r="G43" s="328"/>
      <c r="H43" s="329"/>
    </row>
    <row r="44" spans="1:8" ht="20.100000000000001" customHeight="1" x14ac:dyDescent="0.25">
      <c r="A44" s="11"/>
      <c r="B44" s="28"/>
      <c r="C44" s="14" t="s">
        <v>54</v>
      </c>
      <c r="D44" s="221"/>
      <c r="E44" s="17"/>
      <c r="F44" s="327"/>
      <c r="G44" s="328"/>
      <c r="H44" s="329"/>
    </row>
    <row r="45" spans="1:8" ht="20.100000000000001" customHeight="1" x14ac:dyDescent="0.25">
      <c r="A45" s="11"/>
      <c r="B45" s="28"/>
      <c r="C45" s="14" t="s">
        <v>55</v>
      </c>
      <c r="D45" s="221"/>
      <c r="E45" s="17"/>
      <c r="F45" s="327"/>
      <c r="G45" s="328"/>
      <c r="H45" s="329"/>
    </row>
    <row r="46" spans="1:8" ht="20.100000000000001" customHeight="1" x14ac:dyDescent="0.25">
      <c r="A46" s="11"/>
      <c r="B46" s="28"/>
      <c r="C46" s="14" t="s">
        <v>56</v>
      </c>
      <c r="D46" s="221"/>
      <c r="E46" s="10"/>
      <c r="F46" s="327"/>
      <c r="G46" s="328"/>
      <c r="H46" s="329"/>
    </row>
    <row r="47" spans="1:8" ht="20.100000000000001" customHeight="1" x14ac:dyDescent="0.25">
      <c r="A47" s="19">
        <v>7</v>
      </c>
      <c r="B47" s="27" t="s">
        <v>57</v>
      </c>
      <c r="C47" s="27"/>
      <c r="D47" s="221"/>
      <c r="E47" s="17"/>
      <c r="F47" s="327"/>
      <c r="G47" s="328"/>
      <c r="H47" s="329"/>
    </row>
    <row r="48" spans="1:8" ht="20.100000000000001" customHeight="1" x14ac:dyDescent="0.25">
      <c r="A48" s="11"/>
      <c r="B48" s="28"/>
      <c r="C48" s="14" t="s">
        <v>58</v>
      </c>
      <c r="D48" s="222" t="s">
        <v>33</v>
      </c>
      <c r="E48" s="29"/>
      <c r="F48" s="327"/>
      <c r="G48" s="328"/>
      <c r="H48" s="329"/>
    </row>
    <row r="49" spans="1:8" ht="20.100000000000001" customHeight="1" x14ac:dyDescent="0.25">
      <c r="A49" s="11"/>
      <c r="B49" s="30"/>
      <c r="C49" s="14" t="s">
        <v>59</v>
      </c>
      <c r="D49" s="221"/>
      <c r="E49" s="17"/>
      <c r="F49" s="327"/>
      <c r="G49" s="328"/>
      <c r="H49" s="329"/>
    </row>
    <row r="50" spans="1:8" ht="20.100000000000001" customHeight="1" x14ac:dyDescent="0.25">
      <c r="A50" s="19">
        <v>8</v>
      </c>
      <c r="B50" s="27" t="s">
        <v>60</v>
      </c>
      <c r="C50" s="27"/>
      <c r="D50" s="221"/>
      <c r="E50" s="17"/>
      <c r="F50" s="327"/>
      <c r="G50" s="328"/>
      <c r="H50" s="329"/>
    </row>
    <row r="51" spans="1:8" ht="20.100000000000001" customHeight="1" x14ac:dyDescent="0.25">
      <c r="A51" s="11"/>
      <c r="B51" s="28"/>
      <c r="C51" s="24" t="s">
        <v>61</v>
      </c>
      <c r="D51" s="221"/>
      <c r="E51" s="10" t="s">
        <v>17</v>
      </c>
      <c r="F51" s="327"/>
      <c r="G51" s="328"/>
      <c r="H51" s="329"/>
    </row>
    <row r="52" spans="1:8" ht="20.100000000000001" customHeight="1" x14ac:dyDescent="0.25">
      <c r="A52" s="11"/>
      <c r="B52" s="31"/>
      <c r="C52" s="14" t="s">
        <v>62</v>
      </c>
      <c r="D52" s="222" t="s">
        <v>33</v>
      </c>
      <c r="E52" s="10" t="s">
        <v>17</v>
      </c>
      <c r="F52" s="327"/>
      <c r="G52" s="328"/>
      <c r="H52" s="329"/>
    </row>
    <row r="53" spans="1:8" ht="20.100000000000001" customHeight="1" x14ac:dyDescent="0.25">
      <c r="A53" s="11"/>
      <c r="B53" s="31"/>
      <c r="C53" s="24" t="s">
        <v>63</v>
      </c>
      <c r="D53" s="221"/>
      <c r="E53" s="10" t="s">
        <v>17</v>
      </c>
      <c r="F53" s="327"/>
      <c r="G53" s="328"/>
      <c r="H53" s="329"/>
    </row>
    <row r="54" spans="1:8" ht="20.100000000000001" customHeight="1" x14ac:dyDescent="0.25">
      <c r="A54" s="11"/>
      <c r="B54" s="31"/>
      <c r="C54" s="24" t="s">
        <v>64</v>
      </c>
      <c r="D54" s="222" t="s">
        <v>33</v>
      </c>
      <c r="E54" s="10"/>
      <c r="F54" s="327"/>
      <c r="G54" s="328"/>
      <c r="H54" s="329"/>
    </row>
    <row r="55" spans="1:8" ht="20.100000000000001" customHeight="1" x14ac:dyDescent="0.25">
      <c r="A55" s="11"/>
      <c r="B55" s="31"/>
      <c r="C55" s="24" t="s">
        <v>65</v>
      </c>
      <c r="D55" s="222" t="s">
        <v>33</v>
      </c>
      <c r="E55" s="10"/>
      <c r="F55" s="327"/>
      <c r="G55" s="328"/>
      <c r="H55" s="329"/>
    </row>
    <row r="56" spans="1:8" ht="20.100000000000001" customHeight="1" x14ac:dyDescent="0.25">
      <c r="A56" s="11"/>
      <c r="B56" s="31"/>
      <c r="C56" s="24" t="s">
        <v>66</v>
      </c>
      <c r="D56" s="221"/>
      <c r="E56" s="10"/>
      <c r="F56" s="327"/>
      <c r="G56" s="328"/>
      <c r="H56" s="329"/>
    </row>
    <row r="57" spans="1:8" ht="20.100000000000001" customHeight="1" x14ac:dyDescent="0.25">
      <c r="A57" s="11"/>
      <c r="B57" s="31"/>
      <c r="C57" s="24" t="s">
        <v>67</v>
      </c>
      <c r="D57" s="221"/>
      <c r="E57" s="10"/>
      <c r="F57" s="327"/>
      <c r="G57" s="328"/>
      <c r="H57" s="329"/>
    </row>
    <row r="58" spans="1:8" ht="20.100000000000001" customHeight="1" x14ac:dyDescent="0.25">
      <c r="A58" s="11"/>
      <c r="B58" s="31"/>
      <c r="C58" s="24" t="s">
        <v>68</v>
      </c>
      <c r="D58" s="221"/>
      <c r="E58" s="10" t="s">
        <v>17</v>
      </c>
      <c r="F58" s="327"/>
      <c r="G58" s="328"/>
      <c r="H58" s="329"/>
    </row>
    <row r="59" spans="1:8" ht="20.100000000000001" customHeight="1" x14ac:dyDescent="0.25">
      <c r="A59" s="19">
        <v>9</v>
      </c>
      <c r="B59" s="27" t="s">
        <v>69</v>
      </c>
      <c r="C59" s="27"/>
      <c r="D59" s="221"/>
      <c r="E59" s="17"/>
      <c r="F59" s="327"/>
      <c r="G59" s="328"/>
      <c r="H59" s="329"/>
    </row>
    <row r="60" spans="1:8" ht="20.100000000000001" customHeight="1" x14ac:dyDescent="0.25">
      <c r="A60" s="32"/>
      <c r="B60" s="26"/>
      <c r="C60" s="14" t="s">
        <v>70</v>
      </c>
      <c r="D60" s="222" t="s">
        <v>33</v>
      </c>
      <c r="E60" s="10" t="s">
        <v>17</v>
      </c>
      <c r="F60" s="327"/>
      <c r="G60" s="328"/>
      <c r="H60" s="329"/>
    </row>
    <row r="61" spans="1:8" ht="20.100000000000001" customHeight="1" x14ac:dyDescent="0.25">
      <c r="A61" s="11"/>
      <c r="B61" s="26"/>
      <c r="C61" s="14" t="s">
        <v>71</v>
      </c>
      <c r="D61" s="221"/>
      <c r="E61" s="10" t="s">
        <v>17</v>
      </c>
      <c r="F61" s="327"/>
      <c r="G61" s="328"/>
      <c r="H61" s="329"/>
    </row>
    <row r="62" spans="1:8" ht="20.100000000000001" customHeight="1" x14ac:dyDescent="0.25">
      <c r="A62" s="11"/>
      <c r="B62" s="26"/>
      <c r="C62" s="14" t="s">
        <v>72</v>
      </c>
      <c r="D62" s="222" t="s">
        <v>33</v>
      </c>
      <c r="E62" s="10"/>
      <c r="F62" s="327"/>
      <c r="G62" s="328"/>
      <c r="H62" s="329"/>
    </row>
    <row r="63" spans="1:8" ht="20.100000000000001" customHeight="1" x14ac:dyDescent="0.25">
      <c r="A63" s="11"/>
      <c r="B63" s="31"/>
      <c r="C63" s="24" t="s">
        <v>49</v>
      </c>
      <c r="D63" s="221"/>
      <c r="E63" s="10"/>
      <c r="F63" s="327"/>
      <c r="G63" s="328"/>
      <c r="H63" s="329"/>
    </row>
    <row r="64" spans="1:8" ht="20.100000000000001" customHeight="1" x14ac:dyDescent="0.25">
      <c r="A64" s="19">
        <v>10</v>
      </c>
      <c r="B64" s="27" t="s">
        <v>73</v>
      </c>
      <c r="C64" s="27"/>
      <c r="D64" s="221"/>
      <c r="E64" s="17"/>
      <c r="F64" s="339"/>
      <c r="G64" s="340"/>
      <c r="H64" s="341"/>
    </row>
    <row r="65" spans="1:8" ht="20.100000000000001" customHeight="1" x14ac:dyDescent="0.25">
      <c r="A65" s="11"/>
      <c r="B65" s="31"/>
      <c r="C65" s="24" t="s">
        <v>74</v>
      </c>
      <c r="D65" s="221"/>
      <c r="E65" s="10" t="s">
        <v>17</v>
      </c>
      <c r="F65" s="327" t="s">
        <v>75</v>
      </c>
      <c r="G65" s="328"/>
      <c r="H65" s="329"/>
    </row>
    <row r="66" spans="1:8" ht="20.100000000000001" customHeight="1" x14ac:dyDescent="0.25">
      <c r="A66" s="19">
        <v>11</v>
      </c>
      <c r="B66" s="27" t="s">
        <v>76</v>
      </c>
      <c r="C66" s="27"/>
      <c r="D66" s="221"/>
      <c r="E66" s="17"/>
      <c r="F66" s="327"/>
      <c r="G66" s="328"/>
      <c r="H66" s="329"/>
    </row>
    <row r="67" spans="1:8" ht="20.100000000000001" customHeight="1" x14ac:dyDescent="0.25">
      <c r="A67" s="32"/>
      <c r="B67" s="26"/>
      <c r="C67" s="14" t="s">
        <v>77</v>
      </c>
      <c r="D67" s="222" t="s">
        <v>33</v>
      </c>
      <c r="E67" s="17"/>
      <c r="F67" s="327"/>
      <c r="G67" s="328"/>
      <c r="H67" s="329"/>
    </row>
    <row r="68" spans="1:8" ht="20.100000000000001" customHeight="1" x14ac:dyDescent="0.25">
      <c r="A68" s="251"/>
      <c r="B68" s="252"/>
      <c r="C68" s="253" t="s">
        <v>78</v>
      </c>
      <c r="D68" s="254" t="s">
        <v>33</v>
      </c>
      <c r="E68" s="255"/>
      <c r="F68" s="336"/>
      <c r="G68" s="337"/>
      <c r="H68" s="338"/>
    </row>
    <row r="69" spans="1:8" ht="15.95" customHeight="1" x14ac:dyDescent="0.25">
      <c r="A69" s="33"/>
      <c r="B69" s="34"/>
      <c r="C69" s="34"/>
      <c r="D69" s="34"/>
      <c r="E69" s="34"/>
      <c r="F69" s="34"/>
      <c r="G69" s="34"/>
      <c r="H69" s="34"/>
    </row>
    <row r="70" spans="1:8" ht="15.95" customHeight="1" x14ac:dyDescent="0.25">
      <c r="A70" s="33"/>
      <c r="B70" s="34"/>
      <c r="C70" s="34"/>
      <c r="D70" s="34"/>
      <c r="E70" s="34"/>
      <c r="F70" s="34"/>
      <c r="G70" s="34"/>
      <c r="H70" s="34"/>
    </row>
    <row r="71" spans="1:8" ht="15.95" customHeight="1" x14ac:dyDescent="0.25">
      <c r="A71" s="33"/>
      <c r="B71" s="34"/>
      <c r="C71" s="34"/>
      <c r="D71" s="34"/>
      <c r="E71" s="34"/>
      <c r="F71" s="34"/>
      <c r="G71" s="34"/>
      <c r="H71" s="34"/>
    </row>
    <row r="72" spans="1:8" ht="15.95" customHeight="1" x14ac:dyDescent="0.25">
      <c r="A72" s="33"/>
      <c r="B72" s="34"/>
      <c r="C72" s="34"/>
      <c r="D72" s="34"/>
      <c r="E72" s="34"/>
      <c r="F72" s="34"/>
      <c r="G72" s="34"/>
      <c r="H72" s="34"/>
    </row>
    <row r="73" spans="1:8" ht="15.95" customHeight="1" x14ac:dyDescent="0.25">
      <c r="A73" s="33"/>
      <c r="B73" s="34"/>
      <c r="C73" s="34"/>
      <c r="D73" s="34"/>
      <c r="E73" s="34"/>
      <c r="F73" s="34"/>
      <c r="G73" s="34"/>
      <c r="H73" s="34"/>
    </row>
    <row r="74" spans="1:8" ht="15.95" customHeight="1" x14ac:dyDescent="0.25">
      <c r="A74" s="33"/>
      <c r="B74" s="34"/>
      <c r="C74" s="34"/>
      <c r="D74" s="34"/>
      <c r="E74" s="34"/>
      <c r="F74" s="34"/>
      <c r="G74" s="34"/>
      <c r="H74" s="34"/>
    </row>
    <row r="75" spans="1:8" ht="15.95" customHeight="1" x14ac:dyDescent="0.25">
      <c r="A75" s="33"/>
      <c r="B75" s="34"/>
      <c r="C75" s="34"/>
      <c r="D75" s="34"/>
      <c r="E75" s="34"/>
      <c r="F75" s="34"/>
      <c r="G75" s="34"/>
      <c r="H75" s="34"/>
    </row>
    <row r="76" spans="1:8" ht="15.95" customHeight="1" x14ac:dyDescent="0.25">
      <c r="A76" s="33"/>
      <c r="B76" s="34"/>
      <c r="C76" s="34"/>
      <c r="D76" s="34"/>
      <c r="E76" s="34"/>
      <c r="F76" s="34"/>
      <c r="G76" s="34"/>
      <c r="H76" s="34"/>
    </row>
    <row r="77" spans="1:8" ht="15.95" customHeight="1" x14ac:dyDescent="0.25">
      <c r="A77" s="33"/>
      <c r="B77" s="34"/>
      <c r="C77" s="34"/>
      <c r="D77" s="34"/>
      <c r="E77" s="34"/>
      <c r="F77" s="34"/>
      <c r="G77" s="34"/>
      <c r="H77" s="34"/>
    </row>
    <row r="78" spans="1:8" ht="15.95" customHeight="1" x14ac:dyDescent="0.25">
      <c r="A78" s="33"/>
      <c r="B78" s="34"/>
      <c r="C78" s="34"/>
      <c r="D78" s="34"/>
      <c r="E78" s="34"/>
      <c r="F78" s="34"/>
      <c r="G78" s="34"/>
      <c r="H78" s="34"/>
    </row>
    <row r="79" spans="1:8" ht="15.95" customHeight="1" x14ac:dyDescent="0.25">
      <c r="A79" s="33"/>
      <c r="B79" s="34"/>
      <c r="C79" s="34"/>
      <c r="D79" s="34"/>
      <c r="E79" s="34"/>
      <c r="F79" s="34"/>
      <c r="G79" s="34"/>
      <c r="H79" s="34"/>
    </row>
    <row r="80" spans="1:8" ht="15.95" customHeight="1" x14ac:dyDescent="0.25">
      <c r="A80" s="33"/>
      <c r="B80" s="34"/>
      <c r="C80" s="34"/>
      <c r="D80" s="34"/>
      <c r="E80" s="34"/>
      <c r="F80" s="34"/>
      <c r="G80" s="34"/>
      <c r="H80" s="34"/>
    </row>
    <row r="81" spans="1:8" ht="15.95" customHeight="1" x14ac:dyDescent="0.25">
      <c r="A81" s="33"/>
      <c r="B81" s="34"/>
      <c r="C81" s="34"/>
      <c r="D81" s="34"/>
      <c r="E81" s="34"/>
      <c r="F81" s="34"/>
      <c r="G81" s="34"/>
      <c r="H81" s="34"/>
    </row>
    <row r="82" spans="1:8" ht="15.95" customHeight="1" x14ac:dyDescent="0.25">
      <c r="A82" s="33"/>
      <c r="B82" s="34"/>
      <c r="C82" s="34"/>
      <c r="D82" s="34"/>
      <c r="E82" s="34"/>
      <c r="F82" s="34"/>
      <c r="G82" s="34"/>
      <c r="H82" s="34"/>
    </row>
    <row r="83" spans="1:8" ht="15.95" customHeight="1" x14ac:dyDescent="0.25">
      <c r="A83" s="33"/>
      <c r="B83" s="34"/>
      <c r="C83" s="34"/>
      <c r="D83" s="34"/>
      <c r="E83" s="34"/>
      <c r="F83" s="34"/>
      <c r="G83" s="34"/>
      <c r="H83" s="34"/>
    </row>
    <row r="84" spans="1:8" ht="15.95" customHeight="1" x14ac:dyDescent="0.25">
      <c r="A84" s="33"/>
      <c r="B84" s="34"/>
      <c r="C84" s="34"/>
      <c r="D84" s="34"/>
      <c r="E84" s="34"/>
      <c r="F84" s="34"/>
      <c r="G84" s="34"/>
      <c r="H84" s="34"/>
    </row>
    <row r="85" spans="1:8" ht="15.95" customHeight="1" x14ac:dyDescent="0.25">
      <c r="A85" s="33"/>
      <c r="B85" s="34"/>
      <c r="C85" s="34"/>
      <c r="D85" s="34"/>
      <c r="E85" s="34"/>
      <c r="F85" s="34"/>
      <c r="G85" s="34"/>
      <c r="H85" s="34"/>
    </row>
    <row r="86" spans="1:8" ht="15.95" customHeight="1" x14ac:dyDescent="0.25">
      <c r="A86" s="33"/>
      <c r="B86" s="34"/>
      <c r="C86" s="34"/>
      <c r="D86" s="34"/>
      <c r="E86" s="34"/>
      <c r="F86" s="34"/>
      <c r="G86" s="34"/>
      <c r="H86" s="34"/>
    </row>
    <row r="87" spans="1:8" ht="15.95" customHeight="1" x14ac:dyDescent="0.25">
      <c r="A87" s="33"/>
      <c r="B87" s="34"/>
      <c r="C87" s="34"/>
      <c r="D87" s="34"/>
      <c r="E87" s="34"/>
      <c r="F87" s="34"/>
      <c r="G87" s="34"/>
      <c r="H87" s="34"/>
    </row>
    <row r="88" spans="1:8" ht="15.95" customHeight="1" x14ac:dyDescent="0.25">
      <c r="A88" s="33"/>
      <c r="B88" s="34"/>
      <c r="C88" s="34"/>
      <c r="D88" s="34"/>
      <c r="E88" s="34"/>
      <c r="F88" s="34"/>
      <c r="G88" s="34"/>
      <c r="H88" s="34"/>
    </row>
    <row r="89" spans="1:8" ht="15.95" customHeight="1" x14ac:dyDescent="0.25">
      <c r="A89" s="33"/>
      <c r="B89" s="34"/>
      <c r="C89" s="34"/>
      <c r="D89" s="34"/>
      <c r="E89" s="34"/>
      <c r="F89" s="34"/>
      <c r="G89" s="34"/>
      <c r="H89" s="34"/>
    </row>
    <row r="90" spans="1:8" ht="15.95" customHeight="1" x14ac:dyDescent="0.25">
      <c r="A90" s="33"/>
      <c r="B90" s="34"/>
      <c r="C90" s="34"/>
      <c r="D90" s="34"/>
      <c r="E90" s="34"/>
      <c r="F90" s="34"/>
      <c r="G90" s="34"/>
      <c r="H90" s="34"/>
    </row>
    <row r="91" spans="1:8" ht="15.95" customHeight="1" x14ac:dyDescent="0.25">
      <c r="A91" s="33"/>
      <c r="B91" s="34"/>
      <c r="C91" s="34"/>
      <c r="D91" s="34"/>
      <c r="E91" s="34"/>
      <c r="F91" s="34"/>
      <c r="G91" s="34"/>
      <c r="H91" s="34"/>
    </row>
    <row r="92" spans="1:8" ht="15.95" customHeight="1" x14ac:dyDescent="0.25">
      <c r="A92" s="33"/>
      <c r="B92" s="34"/>
      <c r="C92" s="34"/>
      <c r="D92" s="34"/>
      <c r="E92" s="34"/>
      <c r="F92" s="34"/>
      <c r="G92" s="34"/>
      <c r="H92" s="34"/>
    </row>
    <row r="93" spans="1:8" ht="15.95" customHeight="1" x14ac:dyDescent="0.25">
      <c r="A93" s="33"/>
      <c r="B93" s="34"/>
      <c r="C93" s="34"/>
      <c r="D93" s="34"/>
      <c r="E93" s="34"/>
      <c r="F93" s="34"/>
      <c r="G93" s="34"/>
      <c r="H93" s="34"/>
    </row>
    <row r="94" spans="1:8" ht="15.95" customHeight="1" x14ac:dyDescent="0.25">
      <c r="A94" s="33"/>
      <c r="B94" s="34"/>
      <c r="C94" s="34"/>
      <c r="D94" s="34"/>
      <c r="E94" s="34"/>
      <c r="F94" s="34"/>
      <c r="G94" s="34"/>
      <c r="H94" s="34"/>
    </row>
    <row r="95" spans="1:8" ht="15.95" customHeight="1" x14ac:dyDescent="0.25">
      <c r="A95" s="33"/>
      <c r="B95" s="34"/>
      <c r="C95" s="34"/>
      <c r="D95" s="34"/>
      <c r="E95" s="34"/>
      <c r="F95" s="34"/>
      <c r="G95" s="34"/>
      <c r="H95" s="34"/>
    </row>
    <row r="96" spans="1:8" ht="15.95" customHeight="1" x14ac:dyDescent="0.25">
      <c r="A96" s="33"/>
      <c r="B96" s="34"/>
      <c r="C96" s="34"/>
      <c r="D96" s="34"/>
      <c r="E96" s="34"/>
      <c r="F96" s="34"/>
      <c r="G96" s="34"/>
      <c r="H96" s="34"/>
    </row>
    <row r="97" spans="1:8" ht="15.95" customHeight="1" x14ac:dyDescent="0.25">
      <c r="A97" s="33"/>
      <c r="B97" s="34"/>
      <c r="C97" s="34"/>
      <c r="D97" s="34"/>
      <c r="E97" s="34"/>
      <c r="F97" s="34"/>
      <c r="G97" s="34"/>
      <c r="H97" s="34"/>
    </row>
    <row r="98" spans="1:8" ht="15.95" customHeight="1" x14ac:dyDescent="0.25">
      <c r="A98" s="35"/>
      <c r="B98" s="36"/>
      <c r="C98" s="36"/>
      <c r="D98" s="36"/>
      <c r="E98" s="36"/>
      <c r="F98" s="36"/>
      <c r="G98" s="36"/>
      <c r="H98" s="36"/>
    </row>
    <row r="99" spans="1:8" ht="15.95" customHeight="1" x14ac:dyDescent="0.25">
      <c r="A99" s="37"/>
      <c r="B99" s="38"/>
      <c r="C99" s="38"/>
      <c r="D99" s="38"/>
      <c r="E99" s="38"/>
      <c r="F99" s="38"/>
      <c r="G99" s="38"/>
      <c r="H99" s="38"/>
    </row>
    <row r="100" spans="1:8" ht="15.95" customHeight="1" x14ac:dyDescent="0.25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 x14ac:dyDescent="0.25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 x14ac:dyDescent="0.25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 x14ac:dyDescent="0.25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 x14ac:dyDescent="0.25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 x14ac:dyDescent="0.25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 x14ac:dyDescent="0.25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 x14ac:dyDescent="0.25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 x14ac:dyDescent="0.25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 x14ac:dyDescent="0.25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 x14ac:dyDescent="0.25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 x14ac:dyDescent="0.25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 x14ac:dyDescent="0.25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 x14ac:dyDescent="0.25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 x14ac:dyDescent="0.25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 x14ac:dyDescent="0.25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 x14ac:dyDescent="0.25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 x14ac:dyDescent="0.25">
      <c r="A117" s="33"/>
      <c r="B117" s="9"/>
      <c r="C117" s="9"/>
      <c r="D117" s="9"/>
      <c r="E117" s="9"/>
      <c r="F117" s="9"/>
      <c r="G117" s="9"/>
      <c r="H117" s="39"/>
    </row>
    <row r="118" spans="1:8" x14ac:dyDescent="0.25">
      <c r="A118" s="40"/>
      <c r="B118" s="40"/>
      <c r="C118" s="41"/>
      <c r="D118" s="41"/>
      <c r="E118" s="41"/>
      <c r="F118" s="41"/>
      <c r="G118" s="42"/>
      <c r="H118" s="41"/>
    </row>
    <row r="119" spans="1:8" x14ac:dyDescent="0.25">
      <c r="A119" s="40"/>
      <c r="B119" s="40"/>
      <c r="C119" s="41"/>
      <c r="D119" s="41"/>
      <c r="E119" s="41"/>
      <c r="F119" s="41"/>
      <c r="G119" s="42"/>
      <c r="H119" s="41"/>
    </row>
    <row r="120" spans="1:8" x14ac:dyDescent="0.25">
      <c r="A120" s="40"/>
      <c r="B120" s="40"/>
      <c r="C120" s="41"/>
      <c r="D120" s="41"/>
      <c r="E120" s="41"/>
      <c r="F120" s="41"/>
      <c r="G120" s="42"/>
      <c r="H120" s="41"/>
    </row>
    <row r="121" spans="1:8" x14ac:dyDescent="0.25">
      <c r="A121" s="40"/>
      <c r="B121" s="40"/>
      <c r="C121" s="41"/>
      <c r="D121" s="41"/>
      <c r="E121" s="41"/>
      <c r="F121" s="41"/>
      <c r="G121" s="42"/>
      <c r="H121" s="41"/>
    </row>
    <row r="122" spans="1:8" x14ac:dyDescent="0.25">
      <c r="A122" s="40"/>
      <c r="B122" s="40"/>
      <c r="C122" s="41"/>
      <c r="D122" s="41"/>
      <c r="E122" s="41"/>
      <c r="F122" s="41"/>
      <c r="G122" s="42"/>
      <c r="H122" s="41"/>
    </row>
    <row r="123" spans="1:8" x14ac:dyDescent="0.25">
      <c r="A123" s="40"/>
      <c r="B123" s="40"/>
      <c r="C123" s="41"/>
      <c r="D123" s="41"/>
      <c r="E123" s="41"/>
      <c r="F123" s="41"/>
      <c r="G123" s="42"/>
      <c r="H123" s="41"/>
    </row>
    <row r="124" spans="1:8" x14ac:dyDescent="0.25">
      <c r="A124" s="40"/>
      <c r="B124" s="40"/>
      <c r="C124" s="41"/>
      <c r="D124" s="41"/>
      <c r="E124" s="41"/>
      <c r="F124" s="41"/>
      <c r="G124" s="42"/>
      <c r="H124" s="41"/>
    </row>
    <row r="125" spans="1:8" x14ac:dyDescent="0.25">
      <c r="A125" s="40"/>
      <c r="B125" s="40"/>
      <c r="C125" s="41"/>
      <c r="D125" s="41"/>
      <c r="E125" s="41"/>
      <c r="F125" s="41"/>
      <c r="G125" s="42"/>
      <c r="H125" s="41"/>
    </row>
    <row r="126" spans="1:8" x14ac:dyDescent="0.25">
      <c r="A126" s="9"/>
      <c r="B126" s="9"/>
      <c r="C126" s="9"/>
      <c r="D126" s="9"/>
      <c r="E126" s="9"/>
      <c r="F126" s="9"/>
      <c r="G126" s="9"/>
      <c r="H126" s="9"/>
    </row>
    <row r="127" spans="1:8" x14ac:dyDescent="0.25">
      <c r="A127" s="9"/>
      <c r="B127" s="9"/>
      <c r="C127" s="9"/>
      <c r="D127" s="9"/>
      <c r="E127" s="9"/>
      <c r="F127" s="9"/>
      <c r="G127" s="9"/>
      <c r="H127" s="9"/>
    </row>
    <row r="128" spans="1:8" x14ac:dyDescent="0.25">
      <c r="A128" s="9"/>
      <c r="B128" s="9"/>
      <c r="C128" s="9"/>
      <c r="D128" s="9"/>
      <c r="E128" s="9"/>
      <c r="F128" s="9"/>
      <c r="G128" s="9"/>
      <c r="H128" s="9"/>
    </row>
    <row r="129" spans="1:8" x14ac:dyDescent="0.25">
      <c r="A129" s="9"/>
      <c r="B129" s="9"/>
      <c r="C129" s="9"/>
      <c r="D129" s="9"/>
      <c r="E129" s="9"/>
      <c r="F129" s="9"/>
      <c r="G129" s="9"/>
      <c r="H129" s="9"/>
    </row>
    <row r="130" spans="1:8" x14ac:dyDescent="0.25">
      <c r="A130" s="9"/>
      <c r="B130" s="9"/>
      <c r="C130" s="9"/>
      <c r="D130" s="9"/>
      <c r="E130" s="9"/>
      <c r="F130" s="9"/>
      <c r="G130" s="9"/>
      <c r="H130" s="9"/>
    </row>
    <row r="131" spans="1:8" x14ac:dyDescent="0.25">
      <c r="A131" s="9"/>
      <c r="B131" s="9"/>
      <c r="C131" s="9"/>
      <c r="D131" s="9"/>
      <c r="E131" s="9"/>
      <c r="F131" s="9"/>
      <c r="G131" s="9"/>
      <c r="H131" s="9"/>
    </row>
    <row r="132" spans="1:8" x14ac:dyDescent="0.25">
      <c r="A132" s="9"/>
      <c r="B132" s="9"/>
      <c r="C132" s="9"/>
      <c r="D132" s="9"/>
      <c r="E132" s="9"/>
      <c r="F132" s="9"/>
      <c r="G132" s="9"/>
      <c r="H132" s="9"/>
    </row>
    <row r="133" spans="1:8" x14ac:dyDescent="0.25">
      <c r="A133" s="9"/>
      <c r="B133" s="9"/>
      <c r="C133" s="9"/>
      <c r="D133" s="9"/>
      <c r="E133" s="9"/>
      <c r="F133" s="9"/>
      <c r="G133" s="9"/>
      <c r="H133" s="9"/>
    </row>
    <row r="134" spans="1:8" x14ac:dyDescent="0.25">
      <c r="A134" s="9"/>
      <c r="B134" s="9"/>
      <c r="C134" s="9"/>
      <c r="D134" s="9"/>
      <c r="E134" s="9"/>
      <c r="F134" s="9"/>
      <c r="G134" s="9"/>
      <c r="H134" s="9"/>
    </row>
    <row r="135" spans="1:8" x14ac:dyDescent="0.25">
      <c r="A135" s="9"/>
      <c r="B135" s="9"/>
      <c r="C135" s="9"/>
      <c r="D135" s="9"/>
      <c r="E135" s="9"/>
      <c r="F135" s="9"/>
      <c r="G135" s="9"/>
      <c r="H135" s="9"/>
    </row>
    <row r="136" spans="1:8" x14ac:dyDescent="0.25">
      <c r="A136" s="9"/>
      <c r="B136" s="9"/>
      <c r="C136" s="9"/>
      <c r="D136" s="9"/>
      <c r="E136" s="9"/>
      <c r="F136" s="9"/>
      <c r="G136" s="9"/>
      <c r="H136" s="9"/>
    </row>
    <row r="137" spans="1:8" x14ac:dyDescent="0.25">
      <c r="A137" s="9"/>
      <c r="B137" s="9"/>
      <c r="C137" s="9"/>
      <c r="D137" s="9"/>
      <c r="E137" s="9"/>
      <c r="F137" s="9"/>
      <c r="G137" s="9"/>
      <c r="H137" s="9"/>
    </row>
    <row r="138" spans="1:8" x14ac:dyDescent="0.25">
      <c r="A138" s="9"/>
      <c r="B138" s="9"/>
      <c r="C138" s="9"/>
      <c r="D138" s="9"/>
      <c r="E138" s="9"/>
      <c r="F138" s="9"/>
      <c r="G138" s="9"/>
      <c r="H138" s="9"/>
    </row>
    <row r="139" spans="1:8" x14ac:dyDescent="0.25">
      <c r="A139" s="9"/>
      <c r="B139" s="9"/>
      <c r="C139" s="9"/>
      <c r="D139" s="9"/>
      <c r="E139" s="9"/>
      <c r="F139" s="9"/>
      <c r="G139" s="9"/>
      <c r="H139" s="9"/>
    </row>
    <row r="140" spans="1:8" x14ac:dyDescent="0.25">
      <c r="A140" s="9"/>
      <c r="B140" s="9"/>
      <c r="C140" s="9"/>
      <c r="D140" s="9"/>
      <c r="E140" s="9"/>
      <c r="F140" s="9"/>
      <c r="G140" s="9"/>
      <c r="H140" s="9"/>
    </row>
    <row r="141" spans="1:8" x14ac:dyDescent="0.25">
      <c r="A141" s="9"/>
      <c r="B141" s="9"/>
      <c r="C141" s="9"/>
      <c r="D141" s="9"/>
      <c r="E141" s="9"/>
      <c r="F141" s="9"/>
      <c r="G141" s="9"/>
      <c r="H141" s="9"/>
    </row>
    <row r="142" spans="1:8" x14ac:dyDescent="0.25">
      <c r="A142" s="9"/>
      <c r="B142" s="9"/>
      <c r="C142" s="9"/>
      <c r="D142" s="9"/>
      <c r="E142" s="9"/>
      <c r="F142" s="9"/>
      <c r="G142" s="9"/>
      <c r="H142" s="9"/>
    </row>
    <row r="143" spans="1:8" x14ac:dyDescent="0.25">
      <c r="A143" s="9"/>
      <c r="B143" s="9"/>
      <c r="C143" s="9"/>
      <c r="D143" s="9"/>
      <c r="E143" s="9"/>
      <c r="F143" s="9"/>
      <c r="G143" s="9"/>
      <c r="H143" s="9"/>
    </row>
    <row r="144" spans="1:8" x14ac:dyDescent="0.25">
      <c r="A144" s="9"/>
      <c r="B144" s="9"/>
      <c r="C144" s="9"/>
      <c r="D144" s="9"/>
      <c r="E144" s="9"/>
      <c r="F144" s="9"/>
      <c r="G144" s="9"/>
      <c r="H144" s="9"/>
    </row>
    <row r="145" spans="1:8" x14ac:dyDescent="0.25">
      <c r="A145" s="9"/>
      <c r="B145" s="9"/>
      <c r="C145" s="9"/>
      <c r="D145" s="9"/>
      <c r="E145" s="9"/>
      <c r="F145" s="9"/>
      <c r="G145" s="9"/>
      <c r="H145" s="9"/>
    </row>
    <row r="146" spans="1:8" x14ac:dyDescent="0.25">
      <c r="A146" s="9"/>
      <c r="B146" s="9"/>
      <c r="C146" s="9"/>
      <c r="D146" s="9"/>
      <c r="E146" s="9"/>
      <c r="F146" s="9"/>
      <c r="G146" s="9"/>
      <c r="H146" s="9"/>
    </row>
    <row r="147" spans="1:8" x14ac:dyDescent="0.25">
      <c r="A147" s="9"/>
      <c r="B147" s="9"/>
      <c r="C147" s="9"/>
      <c r="D147" s="9"/>
      <c r="E147" s="9"/>
      <c r="F147" s="9"/>
      <c r="G147" s="9"/>
      <c r="H147" s="9"/>
    </row>
    <row r="148" spans="1:8" x14ac:dyDescent="0.25">
      <c r="A148" s="9"/>
      <c r="B148" s="9"/>
      <c r="C148" s="9"/>
      <c r="D148" s="9"/>
      <c r="E148" s="9"/>
      <c r="F148" s="9"/>
      <c r="G148" s="9"/>
      <c r="H148" s="9"/>
    </row>
    <row r="149" spans="1:8" x14ac:dyDescent="0.25">
      <c r="A149" s="9"/>
      <c r="B149" s="9"/>
      <c r="C149" s="9"/>
      <c r="D149" s="9"/>
      <c r="E149" s="9"/>
      <c r="F149" s="9"/>
      <c r="G149" s="9"/>
      <c r="H149" s="9"/>
    </row>
    <row r="150" spans="1:8" x14ac:dyDescent="0.25">
      <c r="A150" s="9"/>
      <c r="B150" s="9"/>
      <c r="C150" s="9"/>
      <c r="D150" s="9"/>
      <c r="E150" s="9"/>
      <c r="F150" s="9"/>
      <c r="G150" s="9"/>
      <c r="H150" s="9"/>
    </row>
    <row r="151" spans="1:8" x14ac:dyDescent="0.25">
      <c r="A151" s="9"/>
      <c r="B151" s="9"/>
      <c r="C151" s="9"/>
      <c r="D151" s="9"/>
      <c r="E151" s="9"/>
      <c r="F151" s="9"/>
      <c r="G151" s="9"/>
      <c r="H151" s="9"/>
    </row>
    <row r="152" spans="1:8" x14ac:dyDescent="0.25">
      <c r="A152" s="9"/>
      <c r="B152" s="9"/>
      <c r="C152" s="9"/>
      <c r="D152" s="9"/>
      <c r="E152" s="9"/>
      <c r="F152" s="9"/>
      <c r="G152" s="9"/>
      <c r="H152" s="9"/>
    </row>
    <row r="153" spans="1:8" x14ac:dyDescent="0.25">
      <c r="A153" s="9"/>
      <c r="B153" s="9"/>
      <c r="C153" s="9"/>
      <c r="D153" s="9"/>
      <c r="E153" s="9"/>
      <c r="F153" s="9"/>
      <c r="G153" s="9"/>
      <c r="H153" s="9"/>
    </row>
    <row r="154" spans="1:8" x14ac:dyDescent="0.25">
      <c r="A154" s="9"/>
      <c r="B154" s="9"/>
      <c r="C154" s="9"/>
      <c r="D154" s="9"/>
      <c r="E154" s="9"/>
      <c r="F154" s="9"/>
      <c r="G154" s="9"/>
      <c r="H154" s="9"/>
    </row>
    <row r="155" spans="1:8" x14ac:dyDescent="0.25">
      <c r="A155" s="9"/>
      <c r="B155" s="9"/>
      <c r="C155" s="9"/>
      <c r="D155" s="9"/>
      <c r="E155" s="9"/>
      <c r="F155" s="9"/>
      <c r="G155" s="9"/>
      <c r="H155" s="9"/>
    </row>
    <row r="156" spans="1:8" x14ac:dyDescent="0.25">
      <c r="A156" s="9"/>
      <c r="B156" s="9"/>
      <c r="C156" s="9"/>
      <c r="D156" s="9"/>
      <c r="E156" s="9"/>
      <c r="F156" s="9"/>
      <c r="G156" s="9"/>
      <c r="H156" s="9"/>
    </row>
    <row r="157" spans="1:8" x14ac:dyDescent="0.25">
      <c r="A157" s="9"/>
      <c r="B157" s="9"/>
      <c r="C157" s="9"/>
      <c r="D157" s="9"/>
      <c r="E157" s="9"/>
      <c r="F157" s="9"/>
      <c r="G157" s="9"/>
      <c r="H157" s="9"/>
    </row>
    <row r="158" spans="1:8" x14ac:dyDescent="0.25">
      <c r="A158" s="9"/>
      <c r="B158" s="9"/>
      <c r="C158" s="9"/>
      <c r="D158" s="9"/>
      <c r="E158" s="9"/>
      <c r="F158" s="9"/>
      <c r="G158" s="9"/>
      <c r="H158" s="9"/>
    </row>
    <row r="159" spans="1:8" x14ac:dyDescent="0.25">
      <c r="A159" s="9"/>
      <c r="B159" s="9"/>
      <c r="C159" s="9"/>
      <c r="D159" s="9"/>
      <c r="E159" s="9"/>
      <c r="F159" s="9"/>
      <c r="G159" s="9"/>
      <c r="H159" s="9"/>
    </row>
    <row r="160" spans="1:8" x14ac:dyDescent="0.25">
      <c r="A160" s="9"/>
      <c r="B160" s="9"/>
      <c r="C160" s="9"/>
      <c r="D160" s="9"/>
      <c r="E160" s="9"/>
      <c r="F160" s="9"/>
      <c r="G160" s="9"/>
      <c r="H160" s="9"/>
    </row>
    <row r="161" spans="1:8" x14ac:dyDescent="0.25">
      <c r="A161" s="9"/>
      <c r="B161" s="9"/>
      <c r="C161" s="9"/>
      <c r="D161" s="9"/>
      <c r="E161" s="9"/>
      <c r="F161" s="9"/>
      <c r="G161" s="9"/>
      <c r="H161" s="9"/>
    </row>
    <row r="162" spans="1:8" x14ac:dyDescent="0.25">
      <c r="A162" s="9"/>
      <c r="B162" s="9"/>
      <c r="C162" s="9"/>
      <c r="D162" s="9"/>
      <c r="E162" s="9"/>
      <c r="F162" s="9"/>
      <c r="G162" s="9"/>
      <c r="H162" s="9"/>
    </row>
    <row r="163" spans="1:8" x14ac:dyDescent="0.25">
      <c r="A163" s="9"/>
      <c r="B163" s="9"/>
      <c r="C163" s="9"/>
      <c r="D163" s="9"/>
      <c r="E163" s="9"/>
      <c r="F163" s="9"/>
      <c r="G163" s="9"/>
      <c r="H163" s="9"/>
    </row>
    <row r="164" spans="1:8" x14ac:dyDescent="0.25">
      <c r="A164" s="9"/>
      <c r="B164" s="9"/>
      <c r="C164" s="9"/>
      <c r="D164" s="9"/>
      <c r="E164" s="9"/>
      <c r="F164" s="9"/>
      <c r="G164" s="9"/>
      <c r="H164" s="9"/>
    </row>
    <row r="165" spans="1:8" x14ac:dyDescent="0.25">
      <c r="A165" s="9"/>
      <c r="B165" s="9"/>
      <c r="C165" s="9"/>
      <c r="D165" s="9"/>
      <c r="E165" s="9"/>
      <c r="F165" s="9"/>
      <c r="G165" s="9"/>
      <c r="H165" s="9"/>
    </row>
    <row r="166" spans="1:8" x14ac:dyDescent="0.25">
      <c r="A166" s="9"/>
      <c r="B166" s="9"/>
      <c r="C166" s="9"/>
      <c r="D166" s="9"/>
      <c r="E166" s="9"/>
      <c r="F166" s="9"/>
      <c r="G166" s="9"/>
      <c r="H166" s="9"/>
    </row>
    <row r="167" spans="1:8" x14ac:dyDescent="0.25">
      <c r="A167" s="9"/>
      <c r="B167" s="9"/>
      <c r="C167" s="9"/>
      <c r="D167" s="9"/>
      <c r="E167" s="9"/>
      <c r="F167" s="9"/>
      <c r="G167" s="9"/>
      <c r="H167" s="9"/>
    </row>
    <row r="168" spans="1:8" x14ac:dyDescent="0.25">
      <c r="A168" s="9"/>
      <c r="B168" s="9"/>
      <c r="C168" s="9"/>
      <c r="D168" s="9"/>
      <c r="E168" s="9"/>
      <c r="F168" s="9"/>
      <c r="G168" s="9"/>
      <c r="H168" s="9"/>
    </row>
    <row r="169" spans="1:8" x14ac:dyDescent="0.25">
      <c r="A169" s="9"/>
      <c r="B169" s="9"/>
      <c r="C169" s="9"/>
      <c r="D169" s="9"/>
      <c r="E169" s="9"/>
      <c r="F169" s="9"/>
      <c r="G169" s="9"/>
      <c r="H169" s="9"/>
    </row>
    <row r="170" spans="1:8" x14ac:dyDescent="0.25">
      <c r="A170" s="9"/>
      <c r="B170" s="9"/>
      <c r="C170" s="9"/>
      <c r="D170" s="9"/>
      <c r="E170" s="9"/>
      <c r="F170" s="9"/>
      <c r="G170" s="9"/>
      <c r="H170" s="9"/>
    </row>
    <row r="171" spans="1:8" x14ac:dyDescent="0.25">
      <c r="A171" s="9"/>
      <c r="B171" s="9"/>
      <c r="C171" s="9"/>
      <c r="D171" s="9"/>
      <c r="E171" s="9"/>
      <c r="F171" s="9"/>
      <c r="G171" s="9"/>
      <c r="H171" s="9"/>
    </row>
    <row r="172" spans="1:8" x14ac:dyDescent="0.25">
      <c r="A172" s="9"/>
      <c r="B172" s="9"/>
      <c r="C172" s="9"/>
      <c r="D172" s="9"/>
      <c r="E172" s="9"/>
      <c r="F172" s="9"/>
      <c r="G172" s="9"/>
      <c r="H172" s="9"/>
    </row>
    <row r="173" spans="1:8" x14ac:dyDescent="0.25">
      <c r="A173" s="9"/>
      <c r="B173" s="9"/>
      <c r="C173" s="9"/>
      <c r="D173" s="9"/>
      <c r="E173" s="9"/>
      <c r="F173" s="9"/>
      <c r="G173" s="9"/>
      <c r="H173" s="9"/>
    </row>
    <row r="174" spans="1:8" x14ac:dyDescent="0.25">
      <c r="A174" s="9"/>
      <c r="B174" s="9"/>
      <c r="C174" s="9"/>
      <c r="D174" s="9"/>
      <c r="E174" s="9"/>
      <c r="F174" s="9"/>
      <c r="G174" s="9"/>
      <c r="H174" s="9"/>
    </row>
    <row r="175" spans="1:8" x14ac:dyDescent="0.25">
      <c r="A175" s="9"/>
      <c r="B175" s="9"/>
      <c r="C175" s="9"/>
      <c r="D175" s="9"/>
      <c r="E175" s="9"/>
      <c r="F175" s="9"/>
      <c r="G175" s="9"/>
      <c r="H175" s="9"/>
    </row>
    <row r="176" spans="1:8" x14ac:dyDescent="0.25">
      <c r="A176" s="9"/>
      <c r="B176" s="9"/>
      <c r="C176" s="9"/>
      <c r="D176" s="9"/>
      <c r="E176" s="9"/>
      <c r="F176" s="9"/>
      <c r="G176" s="9"/>
      <c r="H176" s="9"/>
    </row>
    <row r="177" spans="1:8" x14ac:dyDescent="0.25">
      <c r="A177" s="9"/>
      <c r="B177" s="9"/>
      <c r="C177" s="9"/>
      <c r="D177" s="9"/>
      <c r="E177" s="9"/>
      <c r="F177" s="9"/>
      <c r="G177" s="9"/>
      <c r="H177" s="9"/>
    </row>
    <row r="178" spans="1:8" x14ac:dyDescent="0.25">
      <c r="A178" s="9"/>
      <c r="B178" s="9"/>
      <c r="C178" s="9"/>
      <c r="D178" s="9"/>
      <c r="E178" s="9"/>
      <c r="F178" s="9"/>
      <c r="G178" s="9"/>
      <c r="H178" s="9"/>
    </row>
    <row r="179" spans="1:8" x14ac:dyDescent="0.25">
      <c r="A179" s="9"/>
      <c r="B179" s="9"/>
      <c r="C179" s="9"/>
      <c r="D179" s="9"/>
      <c r="E179" s="9"/>
      <c r="F179" s="9"/>
      <c r="G179" s="9"/>
      <c r="H179" s="9"/>
    </row>
    <row r="180" spans="1:8" x14ac:dyDescent="0.25">
      <c r="A180" s="9"/>
      <c r="B180" s="9"/>
      <c r="C180" s="9"/>
      <c r="D180" s="9"/>
      <c r="E180" s="9"/>
      <c r="F180" s="9"/>
      <c r="G180" s="9"/>
      <c r="H180" s="9"/>
    </row>
    <row r="181" spans="1:8" x14ac:dyDescent="0.25">
      <c r="A181" s="9"/>
      <c r="B181" s="9"/>
      <c r="C181" s="9"/>
      <c r="D181" s="9"/>
      <c r="E181" s="9"/>
      <c r="F181" s="9"/>
      <c r="G181" s="9"/>
      <c r="H181" s="9"/>
    </row>
    <row r="182" spans="1:8" x14ac:dyDescent="0.25">
      <c r="A182" s="9"/>
      <c r="B182" s="9"/>
      <c r="C182" s="9"/>
      <c r="D182" s="9"/>
      <c r="E182" s="9"/>
      <c r="F182" s="9"/>
      <c r="G182" s="9"/>
      <c r="H182" s="9"/>
    </row>
    <row r="183" spans="1:8" x14ac:dyDescent="0.25">
      <c r="A183" s="9"/>
      <c r="B183" s="9"/>
      <c r="C183" s="9"/>
      <c r="D183" s="9"/>
      <c r="E183" s="9"/>
      <c r="F183" s="9"/>
      <c r="G183" s="9"/>
      <c r="H183" s="9"/>
    </row>
    <row r="184" spans="1:8" x14ac:dyDescent="0.25">
      <c r="A184" s="9"/>
      <c r="B184" s="9"/>
      <c r="C184" s="9"/>
      <c r="D184" s="9"/>
      <c r="E184" s="9"/>
      <c r="F184" s="9"/>
      <c r="G184" s="9"/>
      <c r="H184" s="9"/>
    </row>
    <row r="185" spans="1:8" x14ac:dyDescent="0.25">
      <c r="A185" s="9"/>
      <c r="B185" s="9"/>
      <c r="C185" s="9"/>
      <c r="D185" s="9"/>
      <c r="E185" s="9"/>
      <c r="F185" s="9"/>
      <c r="G185" s="9"/>
      <c r="H185" s="9"/>
    </row>
    <row r="186" spans="1:8" x14ac:dyDescent="0.25">
      <c r="A186" s="9"/>
      <c r="B186" s="9"/>
      <c r="C186" s="9"/>
      <c r="D186" s="9"/>
      <c r="E186" s="9"/>
      <c r="F186" s="9"/>
      <c r="G186" s="9"/>
      <c r="H186" s="9"/>
    </row>
    <row r="187" spans="1:8" x14ac:dyDescent="0.25">
      <c r="A187" s="9"/>
      <c r="B187" s="9"/>
      <c r="C187" s="9"/>
      <c r="D187" s="9"/>
      <c r="E187" s="9"/>
      <c r="F187" s="9"/>
      <c r="G187" s="9"/>
      <c r="H187" s="9"/>
    </row>
    <row r="188" spans="1:8" x14ac:dyDescent="0.25">
      <c r="A188" s="9"/>
      <c r="B188" s="9"/>
      <c r="C188" s="9"/>
      <c r="D188" s="9"/>
      <c r="E188" s="9"/>
      <c r="F188" s="9"/>
      <c r="G188" s="9"/>
      <c r="H188" s="9"/>
    </row>
    <row r="189" spans="1:8" x14ac:dyDescent="0.25">
      <c r="A189" s="9"/>
      <c r="B189" s="9"/>
      <c r="C189" s="9"/>
      <c r="D189" s="9"/>
      <c r="E189" s="9"/>
      <c r="F189" s="9"/>
      <c r="G189" s="9"/>
      <c r="H189" s="9"/>
    </row>
    <row r="190" spans="1:8" x14ac:dyDescent="0.25">
      <c r="A190" s="9"/>
      <c r="B190" s="9"/>
      <c r="C190" s="9"/>
      <c r="D190" s="9"/>
      <c r="E190" s="9"/>
      <c r="F190" s="9"/>
      <c r="G190" s="9"/>
      <c r="H190" s="9"/>
    </row>
    <row r="191" spans="1:8" x14ac:dyDescent="0.25">
      <c r="A191" s="9"/>
      <c r="B191" s="9"/>
      <c r="C191" s="9"/>
      <c r="D191" s="9"/>
      <c r="E191" s="9"/>
      <c r="F191" s="9"/>
      <c r="G191" s="9"/>
      <c r="H191" s="9"/>
    </row>
    <row r="192" spans="1:8" x14ac:dyDescent="0.25">
      <c r="A192" s="9"/>
      <c r="B192" s="9"/>
      <c r="C192" s="9"/>
      <c r="D192" s="9"/>
      <c r="E192" s="9"/>
      <c r="F192" s="9"/>
      <c r="G192" s="9"/>
      <c r="H192" s="9"/>
    </row>
    <row r="193" spans="1:8" x14ac:dyDescent="0.25">
      <c r="A193" s="9"/>
      <c r="B193" s="9"/>
      <c r="C193" s="9"/>
      <c r="D193" s="9"/>
      <c r="E193" s="9"/>
      <c r="F193" s="9"/>
      <c r="G193" s="9"/>
      <c r="H193" s="9"/>
    </row>
    <row r="194" spans="1:8" x14ac:dyDescent="0.25">
      <c r="A194" s="9"/>
      <c r="B194" s="9"/>
      <c r="C194" s="9"/>
      <c r="D194" s="9"/>
      <c r="E194" s="9"/>
      <c r="F194" s="9"/>
      <c r="G194" s="9"/>
      <c r="H194" s="9"/>
    </row>
    <row r="195" spans="1:8" x14ac:dyDescent="0.25">
      <c r="A195" s="9"/>
      <c r="B195" s="9"/>
      <c r="C195" s="9"/>
      <c r="D195" s="9"/>
      <c r="E195" s="9"/>
      <c r="F195" s="9"/>
      <c r="G195" s="9"/>
      <c r="H195" s="9"/>
    </row>
    <row r="196" spans="1:8" x14ac:dyDescent="0.25">
      <c r="A196" s="9"/>
      <c r="B196" s="9"/>
      <c r="C196" s="9"/>
      <c r="D196" s="9"/>
      <c r="E196" s="9"/>
      <c r="F196" s="9"/>
      <c r="G196" s="9"/>
      <c r="H196" s="9"/>
    </row>
    <row r="197" spans="1:8" x14ac:dyDescent="0.25">
      <c r="A197" s="9"/>
      <c r="B197" s="9"/>
      <c r="C197" s="9"/>
      <c r="D197" s="9"/>
      <c r="E197" s="9"/>
      <c r="F197" s="9"/>
      <c r="G197" s="9"/>
      <c r="H197" s="9"/>
    </row>
    <row r="198" spans="1:8" x14ac:dyDescent="0.25">
      <c r="A198" s="9"/>
      <c r="B198" s="9"/>
      <c r="C198" s="9"/>
      <c r="D198" s="9"/>
      <c r="E198" s="9"/>
      <c r="F198" s="9"/>
      <c r="G198" s="9"/>
      <c r="H198" s="9"/>
    </row>
    <row r="199" spans="1:8" x14ac:dyDescent="0.25">
      <c r="A199" s="9"/>
      <c r="B199" s="9"/>
      <c r="C199" s="9"/>
      <c r="D199" s="9"/>
      <c r="E199" s="9"/>
      <c r="F199" s="9"/>
      <c r="G199" s="9"/>
      <c r="H199" s="9"/>
    </row>
    <row r="200" spans="1:8" x14ac:dyDescent="0.25">
      <c r="A200" s="9"/>
      <c r="B200" s="9"/>
      <c r="C200" s="9"/>
      <c r="D200" s="9"/>
      <c r="E200" s="9"/>
      <c r="F200" s="9"/>
      <c r="G200" s="9"/>
      <c r="H200" s="9"/>
    </row>
    <row r="201" spans="1:8" x14ac:dyDescent="0.25">
      <c r="A201" s="9"/>
      <c r="B201" s="9"/>
      <c r="C201" s="9"/>
      <c r="D201" s="9"/>
      <c r="E201" s="9"/>
      <c r="F201" s="9"/>
      <c r="G201" s="9"/>
      <c r="H201" s="9"/>
    </row>
    <row r="202" spans="1:8" x14ac:dyDescent="0.25">
      <c r="A202" s="9"/>
      <c r="B202" s="9"/>
      <c r="C202" s="9"/>
      <c r="D202" s="9"/>
      <c r="E202" s="9"/>
      <c r="F202" s="9"/>
      <c r="G202" s="9"/>
      <c r="H202" s="9"/>
    </row>
    <row r="203" spans="1:8" x14ac:dyDescent="0.25">
      <c r="A203" s="9"/>
      <c r="B203" s="9"/>
      <c r="C203" s="9"/>
      <c r="D203" s="9"/>
      <c r="E203" s="9"/>
      <c r="F203" s="9"/>
      <c r="G203" s="9"/>
      <c r="H203" s="9"/>
    </row>
    <row r="204" spans="1:8" x14ac:dyDescent="0.25">
      <c r="A204" s="9"/>
      <c r="B204" s="9"/>
      <c r="C204" s="9"/>
      <c r="D204" s="9"/>
      <c r="E204" s="9"/>
      <c r="F204" s="9"/>
      <c r="G204" s="9"/>
      <c r="H204" s="9"/>
    </row>
    <row r="205" spans="1:8" x14ac:dyDescent="0.25">
      <c r="A205" s="9"/>
      <c r="B205" s="9"/>
      <c r="C205" s="9"/>
      <c r="D205" s="9"/>
      <c r="E205" s="9"/>
      <c r="F205" s="9"/>
      <c r="G205" s="9"/>
      <c r="H205" s="9"/>
    </row>
    <row r="206" spans="1:8" x14ac:dyDescent="0.25">
      <c r="A206" s="9"/>
      <c r="B206" s="9"/>
      <c r="C206" s="9"/>
      <c r="D206" s="9"/>
      <c r="E206" s="9"/>
      <c r="F206" s="9"/>
      <c r="G206" s="9"/>
      <c r="H206" s="9"/>
    </row>
    <row r="207" spans="1:8" x14ac:dyDescent="0.25">
      <c r="A207" s="9"/>
      <c r="B207" s="9"/>
      <c r="C207" s="9"/>
      <c r="D207" s="9"/>
      <c r="E207" s="9"/>
      <c r="F207" s="9"/>
      <c r="G207" s="9"/>
      <c r="H207" s="9"/>
    </row>
    <row r="208" spans="1:8" x14ac:dyDescent="0.25">
      <c r="A208" s="9"/>
      <c r="B208" s="9"/>
      <c r="C208" s="9"/>
      <c r="D208" s="9"/>
      <c r="E208" s="9"/>
      <c r="F208" s="9"/>
      <c r="G208" s="9"/>
      <c r="H208" s="9"/>
    </row>
    <row r="209" spans="1:8" x14ac:dyDescent="0.25">
      <c r="A209" s="9"/>
      <c r="B209" s="9"/>
      <c r="C209" s="9"/>
      <c r="D209" s="9"/>
      <c r="E209" s="9"/>
      <c r="F209" s="9"/>
      <c r="G209" s="9"/>
      <c r="H209" s="9"/>
    </row>
    <row r="210" spans="1:8" x14ac:dyDescent="0.25">
      <c r="A210" s="9"/>
      <c r="B210" s="9"/>
      <c r="C210" s="9"/>
      <c r="D210" s="9"/>
      <c r="E210" s="9"/>
      <c r="F210" s="9"/>
      <c r="G210" s="9"/>
      <c r="H210" s="9"/>
    </row>
    <row r="211" spans="1:8" x14ac:dyDescent="0.25">
      <c r="A211" s="9"/>
      <c r="B211" s="9"/>
      <c r="C211" s="9"/>
      <c r="D211" s="9"/>
      <c r="E211" s="9"/>
      <c r="F211" s="9"/>
      <c r="G211" s="9"/>
      <c r="H211" s="9"/>
    </row>
    <row r="212" spans="1:8" x14ac:dyDescent="0.25">
      <c r="A212" s="9"/>
      <c r="B212" s="9"/>
      <c r="C212" s="9"/>
      <c r="D212" s="9"/>
      <c r="E212" s="9"/>
      <c r="F212" s="9"/>
      <c r="G212" s="9"/>
      <c r="H212" s="9"/>
    </row>
    <row r="213" spans="1:8" x14ac:dyDescent="0.25">
      <c r="A213" s="9"/>
      <c r="B213" s="9"/>
      <c r="C213" s="9"/>
      <c r="D213" s="9"/>
      <c r="E213" s="9"/>
      <c r="F213" s="9"/>
      <c r="G213" s="9"/>
      <c r="H213" s="9"/>
    </row>
    <row r="214" spans="1:8" x14ac:dyDescent="0.25">
      <c r="A214" s="9"/>
      <c r="B214" s="9"/>
      <c r="C214" s="9"/>
      <c r="D214" s="9"/>
      <c r="E214" s="9"/>
      <c r="F214" s="9"/>
      <c r="G214" s="9"/>
      <c r="H214" s="9"/>
    </row>
    <row r="215" spans="1:8" x14ac:dyDescent="0.25">
      <c r="A215" s="9"/>
      <c r="B215" s="9"/>
      <c r="C215" s="9"/>
      <c r="D215" s="9"/>
      <c r="E215" s="9"/>
      <c r="F215" s="9"/>
      <c r="G215" s="9"/>
      <c r="H215" s="9"/>
    </row>
    <row r="216" spans="1:8" x14ac:dyDescent="0.25">
      <c r="A216" s="9"/>
      <c r="B216" s="9"/>
      <c r="C216" s="9"/>
      <c r="D216" s="9"/>
      <c r="E216" s="9"/>
      <c r="F216" s="9"/>
      <c r="G216" s="9"/>
      <c r="H216" s="9"/>
    </row>
    <row r="217" spans="1:8" x14ac:dyDescent="0.25">
      <c r="A217" s="9"/>
      <c r="B217" s="9"/>
      <c r="C217" s="9"/>
      <c r="D217" s="9"/>
      <c r="E217" s="9"/>
      <c r="F217" s="9"/>
      <c r="G217" s="9"/>
      <c r="H217" s="9"/>
    </row>
    <row r="218" spans="1:8" x14ac:dyDescent="0.25">
      <c r="A218" s="9"/>
      <c r="B218" s="9"/>
      <c r="C218" s="9"/>
      <c r="D218" s="9"/>
      <c r="E218" s="9"/>
      <c r="F218" s="9"/>
      <c r="G218" s="9"/>
      <c r="H218" s="9"/>
    </row>
    <row r="219" spans="1:8" x14ac:dyDescent="0.25">
      <c r="A219" s="9"/>
      <c r="B219" s="9"/>
      <c r="C219" s="9"/>
      <c r="D219" s="9"/>
      <c r="E219" s="9"/>
      <c r="F219" s="9"/>
      <c r="G219" s="9"/>
      <c r="H219" s="9"/>
    </row>
    <row r="220" spans="1:8" x14ac:dyDescent="0.25">
      <c r="A220" s="9"/>
      <c r="B220" s="9"/>
      <c r="C220" s="9"/>
      <c r="D220" s="9"/>
      <c r="E220" s="9"/>
      <c r="F220" s="9"/>
      <c r="G220" s="9"/>
      <c r="H220" s="9"/>
    </row>
    <row r="221" spans="1:8" x14ac:dyDescent="0.25">
      <c r="A221" s="9"/>
      <c r="B221" s="9"/>
      <c r="C221" s="9"/>
      <c r="D221" s="9"/>
      <c r="E221" s="9"/>
      <c r="F221" s="9"/>
      <c r="G221" s="9"/>
      <c r="H221" s="9"/>
    </row>
    <row r="222" spans="1:8" x14ac:dyDescent="0.25">
      <c r="A222" s="9"/>
      <c r="B222" s="9"/>
      <c r="C222" s="9"/>
      <c r="D222" s="9"/>
      <c r="E222" s="9"/>
      <c r="F222" s="9"/>
      <c r="G222" s="9"/>
      <c r="H222" s="9"/>
    </row>
    <row r="223" spans="1:8" x14ac:dyDescent="0.25">
      <c r="A223" s="9"/>
      <c r="B223" s="9"/>
      <c r="C223" s="9"/>
      <c r="D223" s="9"/>
      <c r="E223" s="9"/>
      <c r="F223" s="9"/>
      <c r="G223" s="9"/>
      <c r="H223" s="9"/>
    </row>
    <row r="224" spans="1:8" x14ac:dyDescent="0.25">
      <c r="A224" s="9"/>
      <c r="B224" s="9"/>
      <c r="C224" s="9"/>
      <c r="D224" s="9"/>
      <c r="E224" s="9"/>
      <c r="F224" s="9"/>
      <c r="G224" s="9"/>
      <c r="H224" s="9"/>
    </row>
    <row r="225" spans="1:8" x14ac:dyDescent="0.25">
      <c r="A225" s="9"/>
      <c r="B225" s="9"/>
      <c r="C225" s="9"/>
      <c r="D225" s="9"/>
      <c r="E225" s="9"/>
      <c r="F225" s="9"/>
      <c r="G225" s="9"/>
      <c r="H225" s="9"/>
    </row>
    <row r="226" spans="1:8" x14ac:dyDescent="0.25">
      <c r="A226" s="9"/>
      <c r="B226" s="9"/>
      <c r="C226" s="9"/>
      <c r="D226" s="9"/>
      <c r="E226" s="9"/>
      <c r="F226" s="9"/>
      <c r="G226" s="9"/>
      <c r="H226" s="9"/>
    </row>
    <row r="227" spans="1:8" x14ac:dyDescent="0.25">
      <c r="A227" s="9"/>
      <c r="B227" s="9"/>
      <c r="C227" s="9"/>
      <c r="D227" s="9"/>
      <c r="E227" s="9"/>
      <c r="F227" s="9"/>
      <c r="G227" s="9"/>
      <c r="H227" s="9"/>
    </row>
    <row r="228" spans="1:8" x14ac:dyDescent="0.25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2:H62"/>
    <mergeCell ref="F63:H63"/>
    <mergeCell ref="F64:H64"/>
    <mergeCell ref="F65:H65"/>
    <mergeCell ref="F66:H66"/>
    <mergeCell ref="F67:H6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A18:C18"/>
    <mergeCell ref="F18:H18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 x14ac:dyDescent="0.2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12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2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2" ht="18" x14ac:dyDescent="0.25">
      <c r="A4" s="123"/>
      <c r="B4" s="53"/>
      <c r="D4" s="55"/>
      <c r="G4" s="124"/>
      <c r="H4" s="65"/>
      <c r="I4" s="66"/>
    </row>
    <row r="5" spans="1:12" ht="18" x14ac:dyDescent="0.25">
      <c r="A5" s="53" t="s">
        <v>235</v>
      </c>
      <c r="C5" s="57"/>
      <c r="F5" s="58"/>
      <c r="G5" s="58"/>
      <c r="H5" s="65"/>
      <c r="J5" s="66"/>
    </row>
    <row r="6" spans="1:12" s="107" customFormat="1" ht="18" x14ac:dyDescent="0.25">
      <c r="A6" s="314" t="s">
        <v>251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 x14ac:dyDescent="0.3">
      <c r="A7" s="182"/>
      <c r="H7" s="361"/>
      <c r="I7" s="361"/>
      <c r="J7" s="361"/>
      <c r="K7" s="361"/>
      <c r="L7" s="361"/>
    </row>
    <row r="8" spans="1:12" ht="42.75" customHeight="1" thickBot="1" x14ac:dyDescent="0.3">
      <c r="A8" s="183" t="s">
        <v>136</v>
      </c>
      <c r="B8" s="362" t="s">
        <v>252</v>
      </c>
      <c r="C8" s="363"/>
      <c r="D8" s="364"/>
      <c r="E8" s="185" t="s">
        <v>253</v>
      </c>
      <c r="F8" s="185" t="s">
        <v>254</v>
      </c>
      <c r="G8" s="186" t="s">
        <v>255</v>
      </c>
      <c r="H8" s="187"/>
      <c r="I8" s="187"/>
      <c r="J8" s="187"/>
      <c r="K8" s="188"/>
      <c r="L8" s="188"/>
    </row>
    <row r="9" spans="1:12" ht="15.95" customHeight="1" x14ac:dyDescent="0.25">
      <c r="A9" s="189"/>
      <c r="B9" s="365"/>
      <c r="C9" s="365"/>
      <c r="D9" s="365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 x14ac:dyDescent="0.25">
      <c r="A10" s="189"/>
      <c r="B10" s="366" t="s">
        <v>256</v>
      </c>
      <c r="C10" s="366"/>
      <c r="D10" s="366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 x14ac:dyDescent="0.25">
      <c r="A11" s="189"/>
      <c r="B11" s="358"/>
      <c r="C11" s="359"/>
      <c r="D11" s="360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 x14ac:dyDescent="0.25">
      <c r="A12" s="189"/>
      <c r="B12" s="358"/>
      <c r="C12" s="359"/>
      <c r="D12" s="360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 x14ac:dyDescent="0.25">
      <c r="A13" s="189"/>
      <c r="B13" s="358"/>
      <c r="C13" s="359"/>
      <c r="D13" s="360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 x14ac:dyDescent="0.25">
      <c r="A14" s="189"/>
      <c r="B14" s="367" t="s">
        <v>257</v>
      </c>
      <c r="C14" s="368"/>
      <c r="D14" s="369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 x14ac:dyDescent="0.25">
      <c r="A15" s="189"/>
      <c r="B15" s="370"/>
      <c r="C15" s="371"/>
      <c r="D15" s="372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 x14ac:dyDescent="0.25">
      <c r="A16" s="189"/>
      <c r="B16" s="366" t="s">
        <v>57</v>
      </c>
      <c r="C16" s="366"/>
      <c r="D16" s="366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 x14ac:dyDescent="0.25">
      <c r="A17" s="189"/>
      <c r="B17" s="373"/>
      <c r="C17" s="373"/>
      <c r="D17" s="373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 x14ac:dyDescent="0.25">
      <c r="A18" s="189"/>
      <c r="B18" s="358"/>
      <c r="C18" s="359"/>
      <c r="D18" s="360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 x14ac:dyDescent="0.25">
      <c r="A19" s="189"/>
      <c r="B19" s="378" t="s">
        <v>258</v>
      </c>
      <c r="C19" s="378"/>
      <c r="D19" s="378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 x14ac:dyDescent="0.25">
      <c r="A20" s="189"/>
      <c r="B20" s="370"/>
      <c r="C20" s="371"/>
      <c r="D20" s="372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 x14ac:dyDescent="0.25">
      <c r="A21" s="189"/>
      <c r="B21" s="379" t="s">
        <v>259</v>
      </c>
      <c r="C21" s="380"/>
      <c r="D21" s="381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 x14ac:dyDescent="0.3">
      <c r="A22" s="189"/>
      <c r="B22" s="382"/>
      <c r="C22" s="382"/>
      <c r="D22" s="382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 x14ac:dyDescent="0.25">
      <c r="A23" s="206"/>
      <c r="B23" s="375" t="s">
        <v>260</v>
      </c>
      <c r="C23" s="376"/>
      <c r="D23" s="377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 x14ac:dyDescent="0.25">
      <c r="A24" s="206"/>
      <c r="B24" s="189" t="s">
        <v>261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 x14ac:dyDescent="0.3">
      <c r="A25" s="206"/>
      <c r="B25" s="210" t="s">
        <v>262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 x14ac:dyDescent="0.3">
      <c r="A26" s="189"/>
      <c r="B26" s="383"/>
      <c r="C26" s="383"/>
      <c r="D26" s="383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 x14ac:dyDescent="0.25">
      <c r="A27" s="206"/>
      <c r="B27" s="375" t="s">
        <v>263</v>
      </c>
      <c r="C27" s="376"/>
      <c r="D27" s="377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 x14ac:dyDescent="0.25">
      <c r="A28" s="206"/>
      <c r="B28" s="213" t="s">
        <v>34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 x14ac:dyDescent="0.3">
      <c r="A29" s="206"/>
      <c r="B29" s="215" t="s">
        <v>49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 x14ac:dyDescent="0.25">
      <c r="A30" s="189"/>
      <c r="B30" s="370"/>
      <c r="C30" s="371"/>
      <c r="D30" s="372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 x14ac:dyDescent="0.25">
      <c r="A31" s="189"/>
      <c r="B31" s="370"/>
      <c r="C31" s="371"/>
      <c r="D31" s="372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 x14ac:dyDescent="0.25">
      <c r="A32" s="189"/>
      <c r="B32" s="365"/>
      <c r="C32" s="365"/>
      <c r="D32" s="365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 x14ac:dyDescent="0.25">
      <c r="A33" s="189"/>
      <c r="B33" s="365"/>
      <c r="C33" s="365"/>
      <c r="D33" s="365"/>
      <c r="E33" s="190"/>
      <c r="F33" s="191"/>
      <c r="G33" s="205"/>
      <c r="H33" s="193"/>
      <c r="I33" s="193"/>
      <c r="J33" s="193"/>
      <c r="K33" s="193"/>
      <c r="L33" s="193"/>
    </row>
    <row r="34" spans="1:12" x14ac:dyDescent="0.25">
      <c r="A34" s="189"/>
      <c r="B34" s="365"/>
      <c r="C34" s="365"/>
      <c r="D34" s="365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 x14ac:dyDescent="0.3">
      <c r="A35" s="210"/>
      <c r="B35" s="374"/>
      <c r="C35" s="374"/>
      <c r="D35" s="374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 x14ac:dyDescent="0.25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 x14ac:dyDescent="0.25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 x14ac:dyDescent="0.25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 x14ac:dyDescent="0.25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 x14ac:dyDescent="0.25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 x14ac:dyDescent="0.25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 x14ac:dyDescent="0.25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 x14ac:dyDescent="0.25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 x14ac:dyDescent="0.25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 x14ac:dyDescent="0.25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 x14ac:dyDescent="0.25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 x14ac:dyDescent="0.25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 x14ac:dyDescent="0.25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 x14ac:dyDescent="0.25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 x14ac:dyDescent="0.25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 x14ac:dyDescent="0.25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 x14ac:dyDescent="0.25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 x14ac:dyDescent="0.25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 x14ac:dyDescent="0.25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 x14ac:dyDescent="0.25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 x14ac:dyDescent="0.25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 x14ac:dyDescent="0.25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 x14ac:dyDescent="0.25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 x14ac:dyDescent="0.25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 x14ac:dyDescent="0.25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 x14ac:dyDescent="0.25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 x14ac:dyDescent="0.25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 x14ac:dyDescent="0.25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 x14ac:dyDescent="0.25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 x14ac:dyDescent="0.25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 x14ac:dyDescent="0.25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 x14ac:dyDescent="0.25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 x14ac:dyDescent="0.25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 x14ac:dyDescent="0.25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 x14ac:dyDescent="0.25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 x14ac:dyDescent="0.25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 x14ac:dyDescent="0.25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 x14ac:dyDescent="0.25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 x14ac:dyDescent="0.25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 x14ac:dyDescent="0.25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 x14ac:dyDescent="0.25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 x14ac:dyDescent="0.25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 x14ac:dyDescent="0.25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 x14ac:dyDescent="0.25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 x14ac:dyDescent="0.25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 x14ac:dyDescent="0.25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 x14ac:dyDescent="0.25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 x14ac:dyDescent="0.25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 x14ac:dyDescent="0.25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 x14ac:dyDescent="0.25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 x14ac:dyDescent="0.25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 x14ac:dyDescent="0.25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 x14ac:dyDescent="0.25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 x14ac:dyDescent="0.25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 x14ac:dyDescent="0.25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 x14ac:dyDescent="0.25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 x14ac:dyDescent="0.25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 x14ac:dyDescent="0.25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 x14ac:dyDescent="0.25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 x14ac:dyDescent="0.25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 x14ac:dyDescent="0.25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 x14ac:dyDescent="0.25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 x14ac:dyDescent="0.25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 x14ac:dyDescent="0.25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 x14ac:dyDescent="0.25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 x14ac:dyDescent="0.25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 x14ac:dyDescent="0.25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 x14ac:dyDescent="0.25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 x14ac:dyDescent="0.25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 x14ac:dyDescent="0.25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 x14ac:dyDescent="0.25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 x14ac:dyDescent="0.25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 x14ac:dyDescent="0.25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 x14ac:dyDescent="0.25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 x14ac:dyDescent="0.25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 x14ac:dyDescent="0.25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 x14ac:dyDescent="0.25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 x14ac:dyDescent="0.25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 x14ac:dyDescent="0.25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 x14ac:dyDescent="0.25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 x14ac:dyDescent="0.25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 x14ac:dyDescent="0.25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 x14ac:dyDescent="0.25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 x14ac:dyDescent="0.25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 x14ac:dyDescent="0.25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 x14ac:dyDescent="0.25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 x14ac:dyDescent="0.25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 x14ac:dyDescent="0.25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 x14ac:dyDescent="0.25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 x14ac:dyDescent="0.25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 x14ac:dyDescent="0.25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 x14ac:dyDescent="0.25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 x14ac:dyDescent="0.25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 x14ac:dyDescent="0.25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 x14ac:dyDescent="0.25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 x14ac:dyDescent="0.25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 x14ac:dyDescent="0.25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 x14ac:dyDescent="0.25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 x14ac:dyDescent="0.25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 x14ac:dyDescent="0.25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 x14ac:dyDescent="0.25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 x14ac:dyDescent="0.25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 x14ac:dyDescent="0.25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 x14ac:dyDescent="0.25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 x14ac:dyDescent="0.25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 x14ac:dyDescent="0.25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 x14ac:dyDescent="0.25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 x14ac:dyDescent="0.25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 x14ac:dyDescent="0.25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 x14ac:dyDescent="0.25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 x14ac:dyDescent="0.25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 x14ac:dyDescent="0.25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 x14ac:dyDescent="0.25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 x14ac:dyDescent="0.25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 x14ac:dyDescent="0.25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 x14ac:dyDescent="0.25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 x14ac:dyDescent="0.25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 x14ac:dyDescent="0.25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 x14ac:dyDescent="0.25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 x14ac:dyDescent="0.25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 x14ac:dyDescent="0.25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 x14ac:dyDescent="0.25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 x14ac:dyDescent="0.25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 x14ac:dyDescent="0.25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 x14ac:dyDescent="0.25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 x14ac:dyDescent="0.25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 x14ac:dyDescent="0.25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 x14ac:dyDescent="0.25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 x14ac:dyDescent="0.25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 x14ac:dyDescent="0.25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 x14ac:dyDescent="0.2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 x14ac:dyDescent="0.25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 x14ac:dyDescent="0.25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 x14ac:dyDescent="0.25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 x14ac:dyDescent="0.25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 x14ac:dyDescent="0.25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 x14ac:dyDescent="0.25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 x14ac:dyDescent="0.25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 x14ac:dyDescent="0.25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 x14ac:dyDescent="0.25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 x14ac:dyDescent="0.25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 x14ac:dyDescent="0.25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 x14ac:dyDescent="0.25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 x14ac:dyDescent="0.25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 x14ac:dyDescent="0.25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 x14ac:dyDescent="0.25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 x14ac:dyDescent="0.25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 x14ac:dyDescent="0.25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 x14ac:dyDescent="0.25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 x14ac:dyDescent="0.25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 x14ac:dyDescent="0.25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 x14ac:dyDescent="0.25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 x14ac:dyDescent="0.25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 x14ac:dyDescent="0.25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 x14ac:dyDescent="0.25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 x14ac:dyDescent="0.25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 x14ac:dyDescent="0.25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 x14ac:dyDescent="0.25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 x14ac:dyDescent="0.25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 x14ac:dyDescent="0.25">
      <c r="A196" s="115"/>
      <c r="B196" s="115"/>
      <c r="C196" s="115"/>
      <c r="D196" s="115"/>
      <c r="E196" s="115"/>
      <c r="F196" s="115"/>
      <c r="G196" s="115"/>
      <c r="H196" s="115"/>
    </row>
    <row r="197" spans="1:11" x14ac:dyDescent="0.25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13" sqref="A13:A15"/>
    </sheetView>
  </sheetViews>
  <sheetFormatPr defaultColWidth="8.7109375" defaultRowHeight="15" x14ac:dyDescent="0.2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12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2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2" ht="18" x14ac:dyDescent="0.25">
      <c r="A4" s="123"/>
      <c r="B4" s="53"/>
      <c r="D4" s="55"/>
      <c r="E4"/>
      <c r="G4" s="124"/>
      <c r="H4" s="65"/>
      <c r="I4" s="66"/>
    </row>
    <row r="5" spans="1:12" ht="18" x14ac:dyDescent="0.25">
      <c r="A5" s="53" t="s">
        <v>264</v>
      </c>
      <c r="C5" s="57"/>
      <c r="E5"/>
      <c r="F5" s="58"/>
      <c r="G5" s="58"/>
      <c r="H5" s="65"/>
      <c r="J5" s="66"/>
    </row>
    <row r="6" spans="1:12" s="107" customFormat="1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 x14ac:dyDescent="0.25">
      <c r="A8" s="137" t="s">
        <v>136</v>
      </c>
      <c r="B8" s="346" t="s">
        <v>137</v>
      </c>
      <c r="C8" s="347"/>
      <c r="D8" s="348"/>
      <c r="E8" s="138" t="s">
        <v>138</v>
      </c>
      <c r="F8" s="346" t="s">
        <v>186</v>
      </c>
      <c r="G8" s="356"/>
      <c r="H8" s="357"/>
    </row>
    <row r="10" spans="1:12" x14ac:dyDescent="0.25">
      <c r="D10" s="384" t="s">
        <v>176</v>
      </c>
      <c r="E10" s="384"/>
      <c r="F10" s="384"/>
    </row>
    <row r="11" spans="1:12" ht="30" x14ac:dyDescent="0.25">
      <c r="D11" s="113" t="s">
        <v>265</v>
      </c>
      <c r="E11" s="181" t="s">
        <v>266</v>
      </c>
      <c r="F11" s="181" t="s">
        <v>121</v>
      </c>
      <c r="H11" t="s">
        <v>267</v>
      </c>
      <c r="J11" s="181" t="s">
        <v>268</v>
      </c>
      <c r="K11" s="181" t="s">
        <v>269</v>
      </c>
      <c r="L11" s="181" t="s">
        <v>270</v>
      </c>
    </row>
    <row r="12" spans="1:12" x14ac:dyDescent="0.25">
      <c r="A12" s="71"/>
      <c r="B12" s="71"/>
      <c r="E12" s="70"/>
    </row>
    <row r="13" spans="1:12" x14ac:dyDescent="0.25">
      <c r="B13" s="71"/>
      <c r="C13" t="s">
        <v>271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 x14ac:dyDescent="0.25">
      <c r="B14" s="71"/>
      <c r="C14" t="s">
        <v>272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 x14ac:dyDescent="0.25">
      <c r="B15" s="71"/>
      <c r="C15" t="s">
        <v>273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 x14ac:dyDescent="0.3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 x14ac:dyDescent="0.25">
      <c r="E18" s="70"/>
    </row>
    <row r="19" spans="1:8" x14ac:dyDescent="0.25">
      <c r="A19" s="71"/>
      <c r="B19" s="71"/>
      <c r="C19" s="71"/>
      <c r="E19" s="70"/>
    </row>
    <row r="20" spans="1:8" x14ac:dyDescent="0.25">
      <c r="A20" s="77"/>
      <c r="B20" s="77"/>
      <c r="C20" s="71"/>
      <c r="E20" s="70"/>
    </row>
    <row r="21" spans="1:8" x14ac:dyDescent="0.25">
      <c r="E21" s="70"/>
    </row>
    <row r="22" spans="1:8" x14ac:dyDescent="0.25">
      <c r="E22" s="70"/>
    </row>
    <row r="23" spans="1:8" x14ac:dyDescent="0.25">
      <c r="E23" s="70"/>
    </row>
    <row r="24" spans="1:8" x14ac:dyDescent="0.25">
      <c r="E24" s="70"/>
    </row>
    <row r="25" spans="1:8" x14ac:dyDescent="0.25">
      <c r="E25" s="70"/>
    </row>
    <row r="26" spans="1:8" x14ac:dyDescent="0.25">
      <c r="E26" s="70"/>
    </row>
    <row r="27" spans="1:8" x14ac:dyDescent="0.25">
      <c r="E27" s="80"/>
    </row>
    <row r="28" spans="1:8" x14ac:dyDescent="0.25">
      <c r="E28" s="79"/>
    </row>
    <row r="29" spans="1:8" x14ac:dyDescent="0.25">
      <c r="E29" s="70"/>
    </row>
    <row r="34" spans="3:3" x14ac:dyDescent="0.25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2C5FF"/>
  </sheetPr>
  <dimension ref="A1:J61"/>
  <sheetViews>
    <sheetView tabSelected="1" workbookViewId="0">
      <selection activeCell="F16" sqref="F16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10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0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0" ht="18" x14ac:dyDescent="0.25">
      <c r="A4" s="123"/>
      <c r="B4" s="53"/>
      <c r="D4" s="55"/>
      <c r="F4"/>
      <c r="G4" s="124"/>
      <c r="H4" s="65"/>
      <c r="I4" s="66"/>
    </row>
    <row r="5" spans="1:10" ht="18" x14ac:dyDescent="0.25">
      <c r="A5" s="53" t="s">
        <v>274</v>
      </c>
      <c r="C5" s="57"/>
      <c r="G5" s="58"/>
      <c r="H5" s="65"/>
      <c r="J5" s="66"/>
    </row>
    <row r="6" spans="1:10" s="107" customFormat="1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 x14ac:dyDescent="0.25">
      <c r="A8" s="137" t="s">
        <v>136</v>
      </c>
      <c r="B8" s="346" t="s">
        <v>137</v>
      </c>
      <c r="C8" s="347"/>
      <c r="D8" s="347"/>
      <c r="E8" s="348"/>
      <c r="F8" s="138" t="s">
        <v>138</v>
      </c>
      <c r="G8" s="346" t="s">
        <v>186</v>
      </c>
      <c r="H8" s="356"/>
      <c r="I8" s="357"/>
    </row>
    <row r="10" spans="1:10" x14ac:dyDescent="0.25">
      <c r="F10" s="70"/>
    </row>
    <row r="11" spans="1:10" x14ac:dyDescent="0.25">
      <c r="A11" s="71">
        <v>61800</v>
      </c>
      <c r="B11" s="71"/>
      <c r="C11" s="71" t="s">
        <v>38</v>
      </c>
    </row>
    <row r="12" spans="1:10" hidden="1" x14ac:dyDescent="0.25">
      <c r="A12" s="71"/>
      <c r="B12" s="71"/>
      <c r="C12" s="115" t="s">
        <v>275</v>
      </c>
      <c r="E12" s="262"/>
    </row>
    <row r="13" spans="1:10" hidden="1" x14ac:dyDescent="0.25">
      <c r="A13" s="71"/>
      <c r="B13" s="71"/>
      <c r="C13" s="115" t="s">
        <v>276</v>
      </c>
      <c r="E13" s="116">
        <f>F23</f>
        <v>0</v>
      </c>
      <c r="F13" s="58">
        <f>+E12-E13</f>
        <v>0</v>
      </c>
    </row>
    <row r="14" spans="1:10" x14ac:dyDescent="0.25">
      <c r="A14" s="71"/>
      <c r="B14" s="71"/>
      <c r="C14" t="s">
        <v>277</v>
      </c>
      <c r="F14" s="258">
        <v>1382.7</v>
      </c>
      <c r="G14" t="s">
        <v>278</v>
      </c>
    </row>
    <row r="15" spans="1:10" x14ac:dyDescent="0.25">
      <c r="A15" s="71"/>
      <c r="B15" s="71"/>
      <c r="C15" s="115" t="s">
        <v>279</v>
      </c>
      <c r="F15" s="58">
        <v>829.62</v>
      </c>
    </row>
    <row r="16" spans="1:10" x14ac:dyDescent="0.25">
      <c r="A16" s="71"/>
      <c r="B16" s="71"/>
      <c r="C16" s="115" t="s">
        <v>280</v>
      </c>
      <c r="F16" s="58">
        <v>179.12</v>
      </c>
    </row>
    <row r="17" spans="1:8" x14ac:dyDescent="0.25">
      <c r="C17" s="115" t="s">
        <v>281</v>
      </c>
      <c r="F17" s="58">
        <v>210</v>
      </c>
      <c r="G17" t="s">
        <v>282</v>
      </c>
      <c r="H17" t="s">
        <v>283</v>
      </c>
    </row>
    <row r="18" spans="1:8" ht="15.75" thickBot="1" x14ac:dyDescent="0.3">
      <c r="F18" s="112">
        <f>SUM(F12:F17)</f>
        <v>2601.44</v>
      </c>
      <c r="G18" t="s">
        <v>284</v>
      </c>
    </row>
    <row r="20" spans="1:8" hidden="1" x14ac:dyDescent="0.25">
      <c r="A20" s="71"/>
      <c r="B20" s="71"/>
      <c r="C20" s="77" t="s">
        <v>285</v>
      </c>
    </row>
    <row r="21" spans="1:8" hidden="1" x14ac:dyDescent="0.25">
      <c r="A21" s="71"/>
      <c r="B21" s="71"/>
      <c r="C21" s="77"/>
      <c r="D21" s="47" t="s">
        <v>286</v>
      </c>
      <c r="E21" s="47" t="s">
        <v>287</v>
      </c>
      <c r="F21" s="85" t="s">
        <v>212</v>
      </c>
    </row>
    <row r="22" spans="1:8" hidden="1" x14ac:dyDescent="0.25">
      <c r="A22" s="71"/>
      <c r="B22" s="71"/>
      <c r="C22" t="s">
        <v>288</v>
      </c>
      <c r="D22" s="262"/>
      <c r="E22" s="262"/>
      <c r="F22" s="70">
        <f>+D22-E22</f>
        <v>0</v>
      </c>
    </row>
    <row r="23" spans="1:8" ht="15.75" hidden="1" thickBot="1" x14ac:dyDescent="0.3">
      <c r="A23" s="71"/>
      <c r="B23" s="71"/>
      <c r="F23" s="117">
        <f>+SUM(F22:F22)</f>
        <v>0</v>
      </c>
    </row>
    <row r="24" spans="1:8" hidden="1" x14ac:dyDescent="0.25">
      <c r="A24" s="71"/>
      <c r="B24" s="71"/>
      <c r="F24" s="70"/>
    </row>
    <row r="25" spans="1:8" x14ac:dyDescent="0.25">
      <c r="A25" s="77">
        <v>62000</v>
      </c>
      <c r="B25" s="77"/>
      <c r="C25" s="71" t="s">
        <v>39</v>
      </c>
    </row>
    <row r="26" spans="1:8" x14ac:dyDescent="0.25">
      <c r="C26" t="s">
        <v>289</v>
      </c>
      <c r="E26" s="58">
        <v>1903.37</v>
      </c>
      <c r="G26" t="s">
        <v>290</v>
      </c>
    </row>
    <row r="27" spans="1:8" x14ac:dyDescent="0.25">
      <c r="C27" t="s">
        <v>291</v>
      </c>
      <c r="E27" s="58">
        <v>2447.19</v>
      </c>
      <c r="G27" t="s">
        <v>292</v>
      </c>
    </row>
    <row r="28" spans="1:8" x14ac:dyDescent="0.25">
      <c r="C28" t="s">
        <v>293</v>
      </c>
      <c r="E28" s="323">
        <v>1903.37</v>
      </c>
      <c r="F28" s="58">
        <f>SUM(E26:E28)</f>
        <v>6253.9299999999994</v>
      </c>
    </row>
    <row r="29" spans="1:8" x14ac:dyDescent="0.25">
      <c r="C29" t="s">
        <v>294</v>
      </c>
      <c r="F29" s="58">
        <v>1163.76</v>
      </c>
      <c r="G29" t="s">
        <v>295</v>
      </c>
    </row>
    <row r="31" spans="1:8" ht="15.75" thickBot="1" x14ac:dyDescent="0.3">
      <c r="F31" s="112">
        <f>SUM(F26:F29)</f>
        <v>7417.69</v>
      </c>
    </row>
    <row r="32" spans="1:8" x14ac:dyDescent="0.25">
      <c r="A32" s="71"/>
      <c r="B32" s="71"/>
      <c r="F32" s="70"/>
    </row>
    <row r="33" spans="1:6" x14ac:dyDescent="0.25">
      <c r="A33" s="77">
        <v>62550</v>
      </c>
      <c r="B33" s="77"/>
      <c r="C33" s="71" t="s">
        <v>296</v>
      </c>
    </row>
    <row r="34" spans="1:6" x14ac:dyDescent="0.25">
      <c r="C34" t="s">
        <v>297</v>
      </c>
      <c r="F34" s="58">
        <v>6.99</v>
      </c>
    </row>
    <row r="35" spans="1:6" x14ac:dyDescent="0.25">
      <c r="C35" t="s">
        <v>298</v>
      </c>
      <c r="F35" s="58">
        <v>17.34</v>
      </c>
    </row>
    <row r="36" spans="1:6" x14ac:dyDescent="0.25">
      <c r="C36" t="s">
        <v>280</v>
      </c>
      <c r="F36" s="58">
        <v>5.69</v>
      </c>
    </row>
    <row r="37" spans="1:6" x14ac:dyDescent="0.25">
      <c r="C37" t="s">
        <v>299</v>
      </c>
      <c r="F37" s="58">
        <v>2.19</v>
      </c>
    </row>
    <row r="38" spans="1:6" x14ac:dyDescent="0.25">
      <c r="C38" t="s">
        <v>300</v>
      </c>
      <c r="F38" s="58">
        <v>8.41</v>
      </c>
    </row>
    <row r="39" spans="1:6" x14ac:dyDescent="0.25">
      <c r="C39" t="s">
        <v>301</v>
      </c>
      <c r="F39" s="58">
        <v>7.53</v>
      </c>
    </row>
    <row r="40" spans="1:6" x14ac:dyDescent="0.25">
      <c r="F40" s="58">
        <v>0</v>
      </c>
    </row>
    <row r="42" spans="1:6" x14ac:dyDescent="0.25">
      <c r="F42" s="112">
        <f>SUM(F34:F41)</f>
        <v>48.150000000000006</v>
      </c>
    </row>
    <row r="43" spans="1:6" x14ac:dyDescent="0.25">
      <c r="A43" s="71"/>
      <c r="B43" s="71"/>
      <c r="F43" s="70"/>
    </row>
    <row r="44" spans="1:6" hidden="1" x14ac:dyDescent="0.25">
      <c r="A44" s="77">
        <v>64500</v>
      </c>
      <c r="B44" s="77"/>
      <c r="C44" s="71" t="s">
        <v>40</v>
      </c>
    </row>
    <row r="45" spans="1:6" hidden="1" x14ac:dyDescent="0.25">
      <c r="F45" s="58">
        <v>0</v>
      </c>
    </row>
    <row r="46" spans="1:6" hidden="1" x14ac:dyDescent="0.25">
      <c r="F46" s="58">
        <v>0</v>
      </c>
    </row>
    <row r="47" spans="1:6" hidden="1" x14ac:dyDescent="0.25"/>
    <row r="48" spans="1:6" ht="15.75" hidden="1" thickBot="1" x14ac:dyDescent="0.3">
      <c r="F48" s="112">
        <f>SUM(F45:F47)</f>
        <v>0</v>
      </c>
    </row>
    <row r="49" spans="1:7" hidden="1" x14ac:dyDescent="0.25">
      <c r="F49" s="70"/>
    </row>
    <row r="50" spans="1:7" hidden="1" x14ac:dyDescent="0.25">
      <c r="A50" s="71"/>
      <c r="B50" s="71"/>
      <c r="F50" s="70"/>
    </row>
    <row r="51" spans="1:7" x14ac:dyDescent="0.25">
      <c r="A51" s="77">
        <v>68000</v>
      </c>
      <c r="B51" s="77"/>
      <c r="C51" s="71" t="s">
        <v>41</v>
      </c>
    </row>
    <row r="52" spans="1:7" x14ac:dyDescent="0.25">
      <c r="C52" t="s">
        <v>302</v>
      </c>
      <c r="F52" s="58">
        <v>2135.5700000000002</v>
      </c>
      <c r="G52" t="s">
        <v>303</v>
      </c>
    </row>
    <row r="53" spans="1:7" x14ac:dyDescent="0.25">
      <c r="C53" t="s">
        <v>304</v>
      </c>
      <c r="F53" s="58">
        <v>8607.31</v>
      </c>
      <c r="G53" s="239" t="s">
        <v>305</v>
      </c>
    </row>
    <row r="56" spans="1:7" ht="15.75" thickBot="1" x14ac:dyDescent="0.3">
      <c r="F56" s="112">
        <f>SUM(F52:F55)</f>
        <v>10742.88</v>
      </c>
    </row>
    <row r="59" spans="1:7" x14ac:dyDescent="0.25">
      <c r="F59" s="80"/>
    </row>
    <row r="61" spans="1:7" x14ac:dyDescent="0.25">
      <c r="C61" s="93"/>
    </row>
  </sheetData>
  <sortState xmlns:xlrd2="http://schemas.microsoft.com/office/spreadsheetml/2017/richdata2" ref="C34:F40">
    <sortCondition ref="C34:C40"/>
  </sortState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topLeftCell="A3" workbookViewId="0">
      <selection activeCell="C12" sqref="C12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10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0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306</v>
      </c>
      <c r="C5" s="57"/>
      <c r="G5" s="58"/>
      <c r="H5" s="65"/>
      <c r="J5" s="66"/>
    </row>
    <row r="6" spans="1:10" s="107" customFormat="1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 x14ac:dyDescent="0.25">
      <c r="A8" s="137" t="s">
        <v>136</v>
      </c>
      <c r="B8" s="346" t="s">
        <v>137</v>
      </c>
      <c r="C8" s="347"/>
      <c r="D8" s="347"/>
      <c r="E8" s="348"/>
      <c r="F8" s="138" t="s">
        <v>138</v>
      </c>
      <c r="G8" s="346" t="s">
        <v>186</v>
      </c>
      <c r="H8" s="356"/>
      <c r="I8" s="357"/>
    </row>
    <row r="10" spans="1:10" x14ac:dyDescent="0.25">
      <c r="F10" s="70"/>
    </row>
    <row r="11" spans="1:10" x14ac:dyDescent="0.25">
      <c r="A11" s="71">
        <v>88000</v>
      </c>
      <c r="B11" s="71"/>
      <c r="C11" s="71" t="s">
        <v>58</v>
      </c>
    </row>
    <row r="12" spans="1:10" x14ac:dyDescent="0.25">
      <c r="F12" s="58">
        <v>0</v>
      </c>
    </row>
    <row r="13" spans="1:10" x14ac:dyDescent="0.25">
      <c r="F13" s="58">
        <v>0</v>
      </c>
    </row>
    <row r="14" spans="1:10" x14ac:dyDescent="0.25">
      <c r="F14" s="58">
        <v>0</v>
      </c>
    </row>
    <row r="15" spans="1:10" x14ac:dyDescent="0.25">
      <c r="F15" s="58">
        <v>0</v>
      </c>
    </row>
    <row r="17" spans="3:6" ht="15.75" thickBot="1" x14ac:dyDescent="0.3">
      <c r="F17" s="112">
        <f>SUM(F12:F16)</f>
        <v>0</v>
      </c>
    </row>
    <row r="20" spans="3:6" x14ac:dyDescent="0.25">
      <c r="F20" s="80"/>
    </row>
    <row r="21" spans="3:6" x14ac:dyDescent="0.25">
      <c r="F21" s="79"/>
    </row>
    <row r="22" spans="3:6" x14ac:dyDescent="0.25">
      <c r="F22" s="70"/>
    </row>
    <row r="27" spans="3:6" x14ac:dyDescent="0.25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E14" sqref="E14"/>
    </sheetView>
  </sheetViews>
  <sheetFormatPr defaultColWidth="8.7109375" defaultRowHeight="15" x14ac:dyDescent="0.2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16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6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6" ht="18" x14ac:dyDescent="0.25">
      <c r="D4" s="53"/>
      <c r="E4" s="53"/>
      <c r="F4" s="64"/>
      <c r="G4" s="65"/>
      <c r="I4" s="66"/>
    </row>
    <row r="5" spans="1:16" ht="18" x14ac:dyDescent="0.25">
      <c r="A5" s="125" t="s">
        <v>307</v>
      </c>
      <c r="D5" s="53"/>
      <c r="E5" s="53"/>
      <c r="F5" s="64"/>
      <c r="G5" s="65"/>
      <c r="I5" s="66"/>
    </row>
    <row r="6" spans="1:16" ht="18" x14ac:dyDescent="0.25">
      <c r="D6" s="53"/>
      <c r="E6" s="53"/>
      <c r="F6" s="53"/>
      <c r="G6" s="53"/>
      <c r="H6" s="64"/>
      <c r="I6" s="65"/>
      <c r="K6" s="66"/>
    </row>
    <row r="7" spans="1:16" x14ac:dyDescent="0.25">
      <c r="H7" s="58"/>
    </row>
    <row r="8" spans="1:16" ht="30" x14ac:dyDescent="0.25">
      <c r="A8" s="137" t="s">
        <v>136</v>
      </c>
      <c r="B8" s="346" t="s">
        <v>137</v>
      </c>
      <c r="C8" s="348"/>
      <c r="D8" s="138" t="s">
        <v>138</v>
      </c>
      <c r="E8" s="138"/>
      <c r="F8" s="138"/>
      <c r="G8" s="138"/>
      <c r="H8" s="138" t="s">
        <v>138</v>
      </c>
      <c r="I8" s="346" t="s">
        <v>186</v>
      </c>
      <c r="J8" s="356"/>
      <c r="K8" s="357"/>
      <c r="L8" s="69"/>
      <c r="M8" s="69"/>
      <c r="N8" s="69"/>
      <c r="O8" s="69"/>
      <c r="P8" s="69"/>
    </row>
    <row r="9" spans="1:16" x14ac:dyDescent="0.25">
      <c r="H9" s="58"/>
    </row>
    <row r="10" spans="1:16" x14ac:dyDescent="0.25">
      <c r="H10" s="70"/>
    </row>
    <row r="11" spans="1:16" x14ac:dyDescent="0.25">
      <c r="D11" s="47" t="s">
        <v>308</v>
      </c>
      <c r="E11" s="47" t="s">
        <v>308</v>
      </c>
      <c r="F11" s="47" t="s">
        <v>309</v>
      </c>
      <c r="G11" s="47" t="s">
        <v>310</v>
      </c>
      <c r="H11" s="72" t="s">
        <v>121</v>
      </c>
      <c r="J11" s="77"/>
    </row>
    <row r="12" spans="1:16" x14ac:dyDescent="0.25">
      <c r="D12" s="47" t="s">
        <v>170</v>
      </c>
      <c r="E12" s="77" t="s">
        <v>311</v>
      </c>
      <c r="F12" s="47" t="s">
        <v>312</v>
      </c>
      <c r="G12" s="47"/>
      <c r="H12" s="58"/>
    </row>
    <row r="13" spans="1:16" x14ac:dyDescent="0.25">
      <c r="H13" s="58"/>
      <c r="K13" s="47" t="s">
        <v>313</v>
      </c>
      <c r="L13" s="47" t="s">
        <v>314</v>
      </c>
      <c r="M13" s="47" t="s">
        <v>315</v>
      </c>
    </row>
    <row r="14" spans="1:16" x14ac:dyDescent="0.25">
      <c r="C14" s="77" t="s">
        <v>316</v>
      </c>
      <c r="D14" s="93"/>
      <c r="E14" s="315"/>
      <c r="F14" s="93"/>
      <c r="G14" s="93"/>
      <c r="H14" s="93">
        <f t="shared" ref="H14:H27" si="0">SUM(D14:G14)</f>
        <v>0</v>
      </c>
      <c r="J14" t="s">
        <v>317</v>
      </c>
      <c r="K14" s="93">
        <f>+H40</f>
        <v>0</v>
      </c>
      <c r="L14" s="93"/>
      <c r="M14" s="93">
        <f>+K14-L14</f>
        <v>0</v>
      </c>
    </row>
    <row r="15" spans="1:16" x14ac:dyDescent="0.25">
      <c r="C15" t="s">
        <v>318</v>
      </c>
      <c r="D15" s="93"/>
      <c r="E15" s="93"/>
      <c r="F15" s="93"/>
      <c r="G15" s="93"/>
      <c r="H15" s="93">
        <f t="shared" si="0"/>
        <v>0</v>
      </c>
      <c r="J15" t="s">
        <v>319</v>
      </c>
      <c r="K15" s="93">
        <f>+H26</f>
        <v>0</v>
      </c>
      <c r="L15" s="93"/>
      <c r="M15" s="93">
        <f t="shared" ref="M15:M27" si="1">+K15-L15</f>
        <v>0</v>
      </c>
    </row>
    <row r="16" spans="1:16" x14ac:dyDescent="0.25">
      <c r="C16" t="s">
        <v>320</v>
      </c>
      <c r="D16" s="93"/>
      <c r="E16" s="93"/>
      <c r="F16" s="93"/>
      <c r="G16" s="93"/>
      <c r="H16" s="93">
        <f t="shared" si="0"/>
        <v>0</v>
      </c>
      <c r="J16" t="s">
        <v>321</v>
      </c>
      <c r="K16" s="93">
        <f>+H24+H25</f>
        <v>0</v>
      </c>
      <c r="L16" s="93"/>
      <c r="M16" s="93">
        <f t="shared" si="1"/>
        <v>0</v>
      </c>
    </row>
    <row r="17" spans="3:13" x14ac:dyDescent="0.25">
      <c r="C17" s="139" t="s">
        <v>322</v>
      </c>
      <c r="D17" s="93"/>
      <c r="E17" s="93"/>
      <c r="F17" s="93"/>
      <c r="G17" s="93"/>
      <c r="H17" s="93">
        <f t="shared" si="0"/>
        <v>0</v>
      </c>
      <c r="J17" t="s">
        <v>323</v>
      </c>
      <c r="K17" s="93">
        <f>+H15+H28</f>
        <v>0</v>
      </c>
      <c r="L17" s="93"/>
      <c r="M17" s="93">
        <f t="shared" si="1"/>
        <v>0</v>
      </c>
    </row>
    <row r="18" spans="3:13" x14ac:dyDescent="0.25">
      <c r="C18" s="139" t="s">
        <v>324</v>
      </c>
      <c r="D18" s="93"/>
      <c r="E18" s="93"/>
      <c r="F18" s="93"/>
      <c r="G18" s="93"/>
      <c r="H18" s="93">
        <f t="shared" si="0"/>
        <v>0</v>
      </c>
      <c r="J18" t="s">
        <v>325</v>
      </c>
      <c r="K18" s="93">
        <f>+H27</f>
        <v>0</v>
      </c>
      <c r="L18" s="93"/>
      <c r="M18" s="93">
        <f t="shared" si="1"/>
        <v>0</v>
      </c>
    </row>
    <row r="19" spans="3:13" x14ac:dyDescent="0.25">
      <c r="C19" t="s">
        <v>326</v>
      </c>
      <c r="D19" s="93"/>
      <c r="E19" s="93"/>
      <c r="F19" s="93"/>
      <c r="G19" s="93"/>
      <c r="H19" s="93">
        <f t="shared" si="0"/>
        <v>0</v>
      </c>
      <c r="J19" t="s">
        <v>327</v>
      </c>
      <c r="K19" s="93">
        <f>+H20+H21-H36</f>
        <v>0</v>
      </c>
      <c r="L19" s="93"/>
      <c r="M19" s="93">
        <f t="shared" si="1"/>
        <v>0</v>
      </c>
    </row>
    <row r="20" spans="3:13" x14ac:dyDescent="0.25">
      <c r="C20" s="139" t="s">
        <v>322</v>
      </c>
      <c r="D20" s="93"/>
      <c r="E20" s="93"/>
      <c r="F20" s="93"/>
      <c r="G20" s="93"/>
      <c r="H20" s="93">
        <f t="shared" si="0"/>
        <v>0</v>
      </c>
      <c r="J20" t="s">
        <v>328</v>
      </c>
      <c r="K20" s="93">
        <f>+H20+H21</f>
        <v>0</v>
      </c>
      <c r="L20" s="93"/>
      <c r="M20" s="93">
        <f t="shared" si="1"/>
        <v>0</v>
      </c>
    </row>
    <row r="21" spans="3:13" x14ac:dyDescent="0.25">
      <c r="C21" s="139" t="s">
        <v>324</v>
      </c>
      <c r="D21" s="93"/>
      <c r="E21" s="93"/>
      <c r="F21" s="93"/>
      <c r="G21" s="93"/>
      <c r="H21" s="93">
        <f t="shared" si="0"/>
        <v>0</v>
      </c>
      <c r="J21" t="s">
        <v>329</v>
      </c>
      <c r="K21" s="93">
        <f>+H17+H18</f>
        <v>0</v>
      </c>
      <c r="L21" s="93"/>
      <c r="M21" s="93">
        <f t="shared" si="1"/>
        <v>0</v>
      </c>
    </row>
    <row r="22" spans="3:13" x14ac:dyDescent="0.25">
      <c r="C22" t="s">
        <v>330</v>
      </c>
      <c r="D22" s="93"/>
      <c r="E22" s="93"/>
      <c r="F22" s="93"/>
      <c r="G22" s="93"/>
      <c r="H22" s="93">
        <f t="shared" si="0"/>
        <v>0</v>
      </c>
      <c r="J22" t="s">
        <v>331</v>
      </c>
      <c r="K22" s="93">
        <f>+H22-H35</f>
        <v>0</v>
      </c>
      <c r="L22" s="93"/>
      <c r="M22" s="93">
        <f t="shared" si="1"/>
        <v>0</v>
      </c>
    </row>
    <row r="23" spans="3:13" x14ac:dyDescent="0.25">
      <c r="C23" t="s">
        <v>332</v>
      </c>
      <c r="D23" s="93"/>
      <c r="E23" s="93"/>
      <c r="F23" s="93"/>
      <c r="G23" s="93"/>
      <c r="H23" s="93">
        <f t="shared" si="0"/>
        <v>0</v>
      </c>
      <c r="J23" t="s">
        <v>333</v>
      </c>
      <c r="K23" s="93">
        <f>+H35+H36</f>
        <v>0</v>
      </c>
      <c r="L23" s="93"/>
      <c r="M23" s="93">
        <f t="shared" si="1"/>
        <v>0</v>
      </c>
    </row>
    <row r="24" spans="3:13" x14ac:dyDescent="0.25">
      <c r="C24" s="139" t="s">
        <v>334</v>
      </c>
      <c r="D24" s="93"/>
      <c r="E24" s="93"/>
      <c r="F24" s="93"/>
      <c r="G24" s="93"/>
      <c r="H24" s="93">
        <f t="shared" si="0"/>
        <v>0</v>
      </c>
      <c r="J24" t="s">
        <v>335</v>
      </c>
      <c r="K24" s="93">
        <v>0</v>
      </c>
      <c r="L24" s="93"/>
      <c r="M24" s="93">
        <f t="shared" si="1"/>
        <v>0</v>
      </c>
    </row>
    <row r="25" spans="3:13" x14ac:dyDescent="0.25">
      <c r="C25" s="139" t="s">
        <v>336</v>
      </c>
      <c r="D25" s="93"/>
      <c r="E25" s="93"/>
      <c r="F25" s="93"/>
      <c r="G25" s="93"/>
      <c r="H25" s="93">
        <f t="shared" si="0"/>
        <v>0</v>
      </c>
      <c r="J25" t="s">
        <v>337</v>
      </c>
      <c r="K25" s="93">
        <v>0</v>
      </c>
      <c r="L25" s="93"/>
      <c r="M25" s="93">
        <f t="shared" si="1"/>
        <v>0</v>
      </c>
    </row>
    <row r="26" spans="3:13" x14ac:dyDescent="0.25">
      <c r="C26" s="139" t="s">
        <v>338</v>
      </c>
      <c r="D26" s="93"/>
      <c r="E26" s="315"/>
      <c r="F26" s="93"/>
      <c r="G26" s="93"/>
      <c r="H26" s="93">
        <f t="shared" si="0"/>
        <v>0</v>
      </c>
      <c r="J26" t="s">
        <v>339</v>
      </c>
      <c r="K26" s="93">
        <f>H31-H38</f>
        <v>0</v>
      </c>
      <c r="L26" s="93"/>
      <c r="M26" s="93">
        <f t="shared" si="1"/>
        <v>0</v>
      </c>
    </row>
    <row r="27" spans="3:13" x14ac:dyDescent="0.25">
      <c r="C27" s="139" t="s">
        <v>340</v>
      </c>
      <c r="D27" s="93"/>
      <c r="E27" s="93"/>
      <c r="F27" s="93"/>
      <c r="G27" s="93"/>
      <c r="H27" s="93">
        <f t="shared" si="0"/>
        <v>0</v>
      </c>
      <c r="J27" t="s">
        <v>69</v>
      </c>
      <c r="K27" s="93">
        <f>+H33</f>
        <v>0</v>
      </c>
      <c r="L27" s="93"/>
      <c r="M27" s="93">
        <f t="shared" si="1"/>
        <v>0</v>
      </c>
    </row>
    <row r="28" spans="3:13" x14ac:dyDescent="0.25">
      <c r="C28" t="s">
        <v>341</v>
      </c>
      <c r="D28" s="93"/>
      <c r="E28" s="93"/>
      <c r="F28" s="93"/>
      <c r="G28" s="93"/>
      <c r="H28" s="93">
        <f t="shared" ref="H28:H33" si="2">SUM(D28:G28)</f>
        <v>0</v>
      </c>
    </row>
    <row r="29" spans="3:13" x14ac:dyDescent="0.25">
      <c r="C29" t="s">
        <v>328</v>
      </c>
      <c r="D29" s="93"/>
      <c r="E29" s="93"/>
      <c r="F29" s="93"/>
      <c r="G29" s="93"/>
      <c r="H29" s="93">
        <f t="shared" si="2"/>
        <v>0</v>
      </c>
      <c r="J29" t="s">
        <v>342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 x14ac:dyDescent="0.25">
      <c r="C30" t="s">
        <v>337</v>
      </c>
      <c r="D30" s="93"/>
      <c r="E30" s="93"/>
      <c r="F30" s="93"/>
      <c r="G30" s="93"/>
      <c r="H30" s="93">
        <f t="shared" si="2"/>
        <v>0</v>
      </c>
    </row>
    <row r="31" spans="3:13" x14ac:dyDescent="0.25">
      <c r="C31" t="s">
        <v>343</v>
      </c>
      <c r="D31" s="93"/>
      <c r="E31" s="93"/>
      <c r="F31" s="93"/>
      <c r="G31" s="93"/>
      <c r="H31" s="93">
        <f t="shared" si="2"/>
        <v>0</v>
      </c>
    </row>
    <row r="32" spans="3:13" x14ac:dyDescent="0.25">
      <c r="C32" t="s">
        <v>335</v>
      </c>
      <c r="D32" s="93">
        <f>0+D38</f>
        <v>0</v>
      </c>
      <c r="E32" s="93"/>
      <c r="F32" s="93"/>
      <c r="G32" s="93"/>
      <c r="H32" s="93">
        <f t="shared" si="2"/>
        <v>0</v>
      </c>
      <c r="J32" s="140"/>
    </row>
    <row r="33" spans="3:10" x14ac:dyDescent="0.25">
      <c r="C33" t="s">
        <v>69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 x14ac:dyDescent="0.25">
      <c r="D34" s="93"/>
      <c r="E34" s="93"/>
      <c r="F34" s="93"/>
      <c r="G34" s="93"/>
      <c r="H34" s="93"/>
    </row>
    <row r="35" spans="3:10" x14ac:dyDescent="0.25">
      <c r="C35" t="s">
        <v>333</v>
      </c>
      <c r="D35" s="93"/>
      <c r="E35" s="315"/>
      <c r="F35" s="93"/>
      <c r="G35" s="93"/>
      <c r="H35" s="93">
        <f>SUM(D35:G35)</f>
        <v>0</v>
      </c>
      <c r="J35" s="140"/>
    </row>
    <row r="36" spans="3:10" x14ac:dyDescent="0.25">
      <c r="C36" t="s">
        <v>344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 x14ac:dyDescent="0.25">
      <c r="C37" t="s">
        <v>345</v>
      </c>
      <c r="D37" s="93"/>
      <c r="E37" s="93"/>
      <c r="F37" s="93"/>
      <c r="G37" s="93"/>
      <c r="H37" s="93">
        <f>SUM(D37:G37)</f>
        <v>0</v>
      </c>
    </row>
    <row r="38" spans="3:10" x14ac:dyDescent="0.25">
      <c r="C38" t="s">
        <v>346</v>
      </c>
      <c r="D38" s="93"/>
      <c r="E38" s="93"/>
      <c r="F38" s="93"/>
      <c r="G38" s="93"/>
      <c r="H38" s="93">
        <f>SUM(D38:G38)</f>
        <v>0</v>
      </c>
    </row>
    <row r="39" spans="3:10" x14ac:dyDescent="0.25">
      <c r="D39" s="93"/>
      <c r="E39" s="93"/>
      <c r="F39" s="93"/>
      <c r="G39" s="93"/>
      <c r="H39" s="93"/>
    </row>
    <row r="40" spans="3:10" x14ac:dyDescent="0.25">
      <c r="C40" s="77" t="s">
        <v>347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 x14ac:dyDescent="0.25">
      <c r="D41" s="79"/>
      <c r="E41" s="79"/>
      <c r="F41" s="79"/>
      <c r="G41" s="79"/>
      <c r="H41" s="93"/>
    </row>
    <row r="42" spans="3:10" x14ac:dyDescent="0.25">
      <c r="D42" s="79"/>
      <c r="E42" s="79"/>
      <c r="F42" s="79"/>
      <c r="G42" s="79"/>
      <c r="H42" s="93"/>
    </row>
    <row r="43" spans="3:10" x14ac:dyDescent="0.25">
      <c r="C43" s="77" t="s">
        <v>348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 x14ac:dyDescent="0.25">
      <c r="C44" s="43" t="s">
        <v>212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 x14ac:dyDescent="0.25">
      <c r="D45" s="79"/>
      <c r="E45" s="79"/>
      <c r="H45" s="58"/>
    </row>
    <row r="46" spans="3:10" ht="12" customHeight="1" x14ac:dyDescent="0.25">
      <c r="D46" s="79"/>
      <c r="E46" s="79"/>
      <c r="H46" s="58"/>
    </row>
    <row r="47" spans="3:10" x14ac:dyDescent="0.25">
      <c r="H47" s="58"/>
    </row>
    <row r="48" spans="3:10" x14ac:dyDescent="0.25">
      <c r="H48" s="58"/>
    </row>
    <row r="49" customFormat="1" x14ac:dyDescent="0.25"/>
    <row r="50" customFormat="1" x14ac:dyDescent="0.25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 x14ac:dyDescent="0.25"/>
  <cols>
    <col min="4" max="6" width="13.140625" style="93"/>
    <col min="7" max="7" width="14.42578125" customWidth="1"/>
  </cols>
  <sheetData>
    <row r="1" spans="1:9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9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9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9" ht="18" x14ac:dyDescent="0.25">
      <c r="D4" s="53"/>
      <c r="E4" s="53"/>
      <c r="F4" s="64"/>
      <c r="G4" s="65"/>
      <c r="I4" s="66"/>
    </row>
    <row r="5" spans="1:9" ht="18" x14ac:dyDescent="0.25">
      <c r="A5" s="125" t="s">
        <v>349</v>
      </c>
      <c r="D5" s="272"/>
      <c r="E5" s="272"/>
      <c r="F5" s="273"/>
      <c r="G5" s="274"/>
      <c r="I5" s="66"/>
    </row>
    <row r="6" spans="1:9" ht="18.75" x14ac:dyDescent="0.3">
      <c r="D6" s="275"/>
      <c r="E6" s="275"/>
      <c r="F6" s="276"/>
      <c r="G6" s="277"/>
      <c r="I6" s="66"/>
    </row>
    <row r="7" spans="1:9" x14ac:dyDescent="0.25">
      <c r="G7" s="93"/>
    </row>
    <row r="8" spans="1:9" s="69" customFormat="1" ht="25.5" x14ac:dyDescent="0.25">
      <c r="A8" s="130" t="s">
        <v>136</v>
      </c>
      <c r="B8" s="385" t="s">
        <v>137</v>
      </c>
      <c r="C8" s="386"/>
      <c r="D8" s="278" t="s">
        <v>138</v>
      </c>
      <c r="E8" s="278" t="s">
        <v>138</v>
      </c>
      <c r="F8" s="278" t="s">
        <v>138</v>
      </c>
      <c r="G8" s="385" t="s">
        <v>186</v>
      </c>
      <c r="H8" s="356"/>
      <c r="I8" s="357"/>
    </row>
    <row r="10" spans="1:9" x14ac:dyDescent="0.25">
      <c r="D10" s="279" t="s">
        <v>319</v>
      </c>
      <c r="E10" s="279" t="s">
        <v>350</v>
      </c>
      <c r="F10" s="279" t="s">
        <v>321</v>
      </c>
      <c r="G10" s="279" t="s">
        <v>351</v>
      </c>
      <c r="H10" s="279" t="s">
        <v>352</v>
      </c>
    </row>
    <row r="11" spans="1:9" x14ac:dyDescent="0.25">
      <c r="B11" t="s">
        <v>353</v>
      </c>
      <c r="G11" s="93"/>
      <c r="H11" s="93"/>
    </row>
    <row r="12" spans="1:9" x14ac:dyDescent="0.25">
      <c r="B12" t="s">
        <v>354</v>
      </c>
      <c r="G12" s="93"/>
      <c r="H12" s="93"/>
    </row>
    <row r="13" spans="1:9" s="43" customFormat="1" x14ac:dyDescent="0.25">
      <c r="B13" s="43" t="s">
        <v>212</v>
      </c>
      <c r="D13" s="280">
        <f>D11-D12</f>
        <v>0</v>
      </c>
      <c r="E13" s="280">
        <f>E11-E12</f>
        <v>0</v>
      </c>
      <c r="F13" s="280">
        <f>F11-F12</f>
        <v>0</v>
      </c>
      <c r="G13" s="280">
        <f>G11-G12</f>
        <v>0</v>
      </c>
      <c r="H13" s="280">
        <f>H11-H12</f>
        <v>0</v>
      </c>
    </row>
    <row r="15" spans="1:9" x14ac:dyDescent="0.25">
      <c r="A15" s="43" t="s">
        <v>355</v>
      </c>
    </row>
    <row r="19" spans="7:8" x14ac:dyDescent="0.25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 x14ac:dyDescent="0.2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G1"/>
      <c r="H1" s="56" t="s">
        <v>2</v>
      </c>
      <c r="I1" s="56" t="s">
        <v>3</v>
      </c>
    </row>
    <row r="2" spans="1:10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0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356</v>
      </c>
      <c r="C5" s="57"/>
      <c r="H5" s="65"/>
      <c r="J5" s="66"/>
    </row>
    <row r="6" spans="1:10" ht="18" x14ac:dyDescent="0.25">
      <c r="D6" s="53"/>
      <c r="E6" s="53"/>
      <c r="F6" s="64"/>
      <c r="G6" s="64"/>
    </row>
    <row r="8" spans="1:10" s="69" customFormat="1" ht="30" x14ac:dyDescent="0.25">
      <c r="A8" s="137" t="s">
        <v>136</v>
      </c>
      <c r="B8" s="346" t="s">
        <v>137</v>
      </c>
      <c r="C8" s="347"/>
      <c r="D8" s="347"/>
      <c r="E8" s="348"/>
      <c r="F8" s="138" t="s">
        <v>138</v>
      </c>
      <c r="G8" s="142"/>
      <c r="H8" s="346" t="s">
        <v>186</v>
      </c>
      <c r="I8" s="356"/>
      <c r="J8" s="357"/>
    </row>
    <row r="10" spans="1:10" x14ac:dyDescent="0.25">
      <c r="A10" s="77" t="s">
        <v>357</v>
      </c>
      <c r="C10" s="47" t="s">
        <v>358</v>
      </c>
      <c r="D10" s="387" t="s">
        <v>359</v>
      </c>
      <c r="E10" s="387"/>
      <c r="F10" s="387"/>
      <c r="G10" s="101" t="s">
        <v>360</v>
      </c>
      <c r="H10" s="388" t="s">
        <v>361</v>
      </c>
      <c r="I10" s="388"/>
      <c r="J10" s="388"/>
    </row>
    <row r="11" spans="1:10" x14ac:dyDescent="0.25">
      <c r="A11" s="71"/>
      <c r="B11" s="71"/>
      <c r="D11" s="47" t="s">
        <v>362</v>
      </c>
      <c r="E11" s="85" t="s">
        <v>363</v>
      </c>
      <c r="F11" s="72" t="s">
        <v>364</v>
      </c>
      <c r="G11" s="72"/>
      <c r="H11" s="47" t="s">
        <v>362</v>
      </c>
      <c r="I11" s="102" t="s">
        <v>363</v>
      </c>
      <c r="J11" s="103" t="s">
        <v>364</v>
      </c>
    </row>
    <row r="12" spans="1:10" x14ac:dyDescent="0.25">
      <c r="A12" s="71"/>
      <c r="B12" s="71"/>
      <c r="D12" s="47"/>
      <c r="E12" s="85"/>
      <c r="F12" s="72"/>
      <c r="G12" s="72"/>
      <c r="H12" s="47"/>
      <c r="I12" s="102"/>
      <c r="J12" s="103"/>
    </row>
    <row r="13" spans="1:10" x14ac:dyDescent="0.25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 x14ac:dyDescent="0.25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 x14ac:dyDescent="0.3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 x14ac:dyDescent="0.25">
      <c r="D16" s="80"/>
      <c r="E16" s="80"/>
      <c r="F16" s="80"/>
      <c r="G16" s="70"/>
      <c r="H16" s="105"/>
      <c r="I16" s="105"/>
      <c r="J16" s="105"/>
    </row>
    <row r="17" spans="1:10" x14ac:dyDescent="0.25">
      <c r="D17" s="80"/>
      <c r="E17" s="80"/>
      <c r="F17" s="80"/>
      <c r="G17" s="70"/>
      <c r="H17" s="105"/>
      <c r="I17" s="105"/>
      <c r="J17" s="105"/>
    </row>
    <row r="18" spans="1:10" x14ac:dyDescent="0.25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 x14ac:dyDescent="0.25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 x14ac:dyDescent="0.25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 x14ac:dyDescent="0.25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 x14ac:dyDescent="0.3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 x14ac:dyDescent="0.25">
      <c r="D23" s="80"/>
      <c r="E23" s="80"/>
      <c r="F23" s="80"/>
      <c r="G23" s="70"/>
      <c r="H23" s="93"/>
      <c r="I23" s="93"/>
      <c r="J23" s="93"/>
    </row>
    <row r="24" spans="1:10" x14ac:dyDescent="0.25">
      <c r="D24" s="93"/>
      <c r="E24" s="93"/>
      <c r="F24" s="93"/>
      <c r="H24" s="93"/>
      <c r="I24" s="93"/>
      <c r="J24" s="93"/>
    </row>
    <row r="25" spans="1:10" x14ac:dyDescent="0.25">
      <c r="D25" s="93"/>
      <c r="E25" s="93"/>
      <c r="F25" s="93"/>
      <c r="H25" s="93"/>
      <c r="I25" s="93"/>
      <c r="J25" s="93"/>
    </row>
    <row r="26" spans="1:10" x14ac:dyDescent="0.25">
      <c r="D26" s="93"/>
      <c r="E26" s="93"/>
      <c r="F26" s="93"/>
      <c r="H26" s="93"/>
      <c r="I26" s="93"/>
      <c r="J26" s="93"/>
    </row>
    <row r="27" spans="1:10" x14ac:dyDescent="0.25">
      <c r="D27" s="93"/>
      <c r="E27" s="93"/>
      <c r="F27" s="93"/>
      <c r="H27" s="93"/>
      <c r="I27" s="93"/>
      <c r="J27" s="93"/>
    </row>
    <row r="28" spans="1:10" x14ac:dyDescent="0.25">
      <c r="C28" s="93"/>
      <c r="D28" s="93"/>
      <c r="E28" s="93"/>
      <c r="F28" s="93"/>
      <c r="H28" s="93"/>
      <c r="I28" s="93"/>
      <c r="J28" s="93"/>
    </row>
    <row r="29" spans="1:10" x14ac:dyDescent="0.25">
      <c r="D29" s="93"/>
      <c r="E29" s="93"/>
      <c r="F29" s="93"/>
      <c r="H29" s="93"/>
      <c r="I29" s="93"/>
      <c r="J29" s="93"/>
    </row>
    <row r="30" spans="1:10" x14ac:dyDescent="0.25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 x14ac:dyDescent="0.2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14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4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4" ht="18" x14ac:dyDescent="0.25">
      <c r="D4" s="53"/>
      <c r="E4" s="53"/>
      <c r="F4" s="64"/>
      <c r="G4" s="65"/>
      <c r="I4" s="66"/>
    </row>
    <row r="5" spans="1:14" ht="18" x14ac:dyDescent="0.25">
      <c r="A5" s="125" t="s">
        <v>365</v>
      </c>
      <c r="D5" s="53"/>
      <c r="E5" s="53"/>
      <c r="F5" s="64"/>
      <c r="G5" s="65"/>
      <c r="I5" s="66"/>
    </row>
    <row r="6" spans="1:14" ht="20.100000000000001" customHeight="1" x14ac:dyDescent="0.25"/>
    <row r="7" spans="1:14" ht="20.100000000000001" customHeight="1" thickBot="1" x14ac:dyDescent="0.3">
      <c r="A7" s="125" t="s">
        <v>366</v>
      </c>
    </row>
    <row r="8" spans="1:14" ht="30.75" thickBot="1" x14ac:dyDescent="0.3">
      <c r="A8" s="183" t="s">
        <v>136</v>
      </c>
      <c r="B8" s="362" t="s">
        <v>137</v>
      </c>
      <c r="C8" s="364"/>
      <c r="D8" s="184" t="s">
        <v>367</v>
      </c>
      <c r="E8" s="185" t="s">
        <v>140</v>
      </c>
      <c r="F8" s="185" t="s">
        <v>165</v>
      </c>
      <c r="G8" s="362" t="s">
        <v>186</v>
      </c>
      <c r="H8" s="393"/>
      <c r="I8" s="394"/>
    </row>
    <row r="9" spans="1:14" x14ac:dyDescent="0.25">
      <c r="A9" s="223"/>
      <c r="B9" s="395"/>
      <c r="C9" s="396"/>
      <c r="D9" s="224"/>
      <c r="E9" s="225"/>
      <c r="F9" s="225"/>
      <c r="G9" s="395"/>
      <c r="H9" s="397"/>
      <c r="I9" s="396"/>
    </row>
    <row r="10" spans="1:14" x14ac:dyDescent="0.25">
      <c r="A10" s="189"/>
      <c r="B10" s="398" t="s">
        <v>368</v>
      </c>
      <c r="C10" s="399"/>
      <c r="D10" s="399"/>
      <c r="E10" s="399"/>
      <c r="F10" s="399"/>
      <c r="G10" s="399"/>
      <c r="H10" s="399"/>
      <c r="I10" s="400"/>
    </row>
    <row r="11" spans="1:14" x14ac:dyDescent="0.25">
      <c r="A11" s="189"/>
      <c r="B11" s="389" t="s">
        <v>369</v>
      </c>
      <c r="C11" s="390"/>
      <c r="D11" s="409" t="s">
        <v>370</v>
      </c>
      <c r="E11" s="410"/>
      <c r="F11" s="411"/>
      <c r="G11" s="389"/>
      <c r="H11" s="391"/>
      <c r="I11" s="392"/>
      <c r="K11" t="s">
        <v>371</v>
      </c>
    </row>
    <row r="12" spans="1:14" x14ac:dyDescent="0.25">
      <c r="A12" s="189"/>
      <c r="B12" s="389" t="s">
        <v>372</v>
      </c>
      <c r="C12" s="390"/>
      <c r="D12" s="409"/>
      <c r="E12" s="410"/>
      <c r="F12" s="411"/>
      <c r="G12" s="389"/>
      <c r="H12" s="391"/>
      <c r="I12" s="392"/>
      <c r="L12" s="77" t="s">
        <v>373</v>
      </c>
      <c r="M12" s="77" t="s">
        <v>374</v>
      </c>
      <c r="N12" s="77" t="s">
        <v>375</v>
      </c>
    </row>
    <row r="13" spans="1:14" x14ac:dyDescent="0.25">
      <c r="A13" s="189"/>
      <c r="B13" s="389" t="s">
        <v>376</v>
      </c>
      <c r="C13" s="390"/>
      <c r="D13" s="409"/>
      <c r="E13" s="410"/>
      <c r="F13" s="411"/>
      <c r="G13" s="389"/>
      <c r="H13" s="391"/>
      <c r="I13" s="392"/>
      <c r="K13" t="s">
        <v>377</v>
      </c>
      <c r="L13" s="58"/>
      <c r="M13" s="58">
        <f>+L13/12</f>
        <v>0</v>
      </c>
    </row>
    <row r="14" spans="1:14" x14ac:dyDescent="0.25">
      <c r="A14" s="189"/>
      <c r="B14" s="389" t="s">
        <v>378</v>
      </c>
      <c r="C14" s="390"/>
      <c r="D14" s="409"/>
      <c r="E14" s="410"/>
      <c r="F14" s="411"/>
      <c r="G14" s="389"/>
      <c r="H14" s="391"/>
      <c r="I14" s="392"/>
      <c r="K14" t="s">
        <v>379</v>
      </c>
      <c r="L14" s="58"/>
      <c r="M14" s="58">
        <f>+L14/12</f>
        <v>0</v>
      </c>
    </row>
    <row r="15" spans="1:14" x14ac:dyDescent="0.25">
      <c r="A15" s="189"/>
      <c r="B15" s="389" t="s">
        <v>380</v>
      </c>
      <c r="C15" s="390"/>
      <c r="D15" s="409" t="s">
        <v>381</v>
      </c>
      <c r="E15" s="410"/>
      <c r="F15" s="411"/>
      <c r="G15" s="389"/>
      <c r="H15" s="391"/>
      <c r="I15" s="392"/>
      <c r="K15" t="s">
        <v>382</v>
      </c>
      <c r="L15" s="58"/>
      <c r="M15" s="58">
        <f>+L15/12</f>
        <v>0</v>
      </c>
    </row>
    <row r="16" spans="1:14" x14ac:dyDescent="0.25">
      <c r="A16" s="189"/>
      <c r="B16" s="389" t="s">
        <v>383</v>
      </c>
      <c r="C16" s="390"/>
      <c r="D16" s="409"/>
      <c r="E16" s="410"/>
      <c r="F16" s="411"/>
      <c r="G16" s="389"/>
      <c r="H16" s="391"/>
      <c r="I16" s="392"/>
      <c r="K16" s="90" t="s">
        <v>384</v>
      </c>
      <c r="L16" s="320"/>
      <c r="M16" s="320"/>
      <c r="N16" s="320">
        <f>+M16*1.1</f>
        <v>0</v>
      </c>
    </row>
    <row r="17" spans="1:16" x14ac:dyDescent="0.25">
      <c r="A17" s="189"/>
      <c r="B17" s="389" t="s">
        <v>385</v>
      </c>
      <c r="C17" s="390"/>
      <c r="D17" s="409"/>
      <c r="E17" s="410"/>
      <c r="F17" s="411"/>
      <c r="G17" s="389"/>
      <c r="H17" s="391"/>
      <c r="I17" s="392"/>
    </row>
    <row r="18" spans="1:16" x14ac:dyDescent="0.25">
      <c r="A18" s="189"/>
      <c r="B18" s="389"/>
      <c r="C18" s="390"/>
      <c r="D18" s="227"/>
      <c r="E18" s="228"/>
      <c r="F18" s="228"/>
      <c r="G18" s="389"/>
      <c r="H18" s="391"/>
      <c r="I18" s="392"/>
    </row>
    <row r="19" spans="1:16" x14ac:dyDescent="0.25">
      <c r="A19" s="189"/>
      <c r="B19" s="401" t="s">
        <v>386</v>
      </c>
      <c r="C19" s="402"/>
      <c r="D19" s="227"/>
      <c r="E19" s="228"/>
      <c r="F19" s="228"/>
      <c r="G19" s="389"/>
      <c r="H19" s="391"/>
      <c r="I19" s="392"/>
      <c r="K19" s="77" t="s">
        <v>387</v>
      </c>
      <c r="L19" s="77"/>
      <c r="M19" s="77"/>
      <c r="N19" s="77"/>
      <c r="O19" s="77"/>
      <c r="P19" s="77"/>
    </row>
    <row r="20" spans="1:16" x14ac:dyDescent="0.25">
      <c r="A20" s="189"/>
      <c r="B20" s="389" t="s">
        <v>388</v>
      </c>
      <c r="C20" s="390"/>
      <c r="D20" s="227">
        <f>+SUM(E20:F20)</f>
        <v>0</v>
      </c>
      <c r="E20" s="228">
        <f>+F20*0.1</f>
        <v>0</v>
      </c>
      <c r="F20" s="228"/>
      <c r="G20" s="389" t="s">
        <v>389</v>
      </c>
      <c r="H20" s="391"/>
      <c r="I20" s="392"/>
      <c r="K20" s="77" t="s">
        <v>3</v>
      </c>
      <c r="L20" s="77" t="s">
        <v>390</v>
      </c>
      <c r="M20" s="77" t="s">
        <v>391</v>
      </c>
      <c r="N20" s="77" t="s">
        <v>373</v>
      </c>
      <c r="O20" s="77" t="s">
        <v>375</v>
      </c>
      <c r="P20" s="77" t="s">
        <v>374</v>
      </c>
    </row>
    <row r="21" spans="1:16" x14ac:dyDescent="0.25">
      <c r="A21" s="189"/>
      <c r="B21" s="403" t="s">
        <v>392</v>
      </c>
      <c r="C21" s="390"/>
      <c r="D21" s="227">
        <f>+SUM(E21:F21)</f>
        <v>0</v>
      </c>
      <c r="E21" s="228">
        <f>+F21*0.1</f>
        <v>0</v>
      </c>
      <c r="F21" s="228"/>
      <c r="G21" s="389" t="s">
        <v>389</v>
      </c>
      <c r="H21" s="391"/>
      <c r="I21" s="392"/>
      <c r="L21" t="s">
        <v>393</v>
      </c>
    </row>
    <row r="22" spans="1:16" x14ac:dyDescent="0.25">
      <c r="A22" s="189"/>
      <c r="B22" s="389"/>
      <c r="C22" s="390"/>
      <c r="D22" s="227"/>
      <c r="E22" s="228"/>
      <c r="F22" s="227"/>
      <c r="G22" s="389"/>
      <c r="H22" s="391"/>
      <c r="I22" s="392"/>
      <c r="L22" t="s">
        <v>394</v>
      </c>
    </row>
    <row r="23" spans="1:16" x14ac:dyDescent="0.25">
      <c r="A23" s="189"/>
      <c r="B23" s="389"/>
      <c r="C23" s="390"/>
      <c r="D23" s="227"/>
      <c r="E23" s="228"/>
      <c r="F23" s="227"/>
      <c r="G23" s="389"/>
      <c r="H23" s="391"/>
      <c r="I23" s="392"/>
    </row>
    <row r="24" spans="1:16" x14ac:dyDescent="0.25">
      <c r="A24" s="189"/>
      <c r="B24" s="401" t="s">
        <v>121</v>
      </c>
      <c r="C24" s="402"/>
      <c r="D24" s="230">
        <f>SUM(D20:D23)</f>
        <v>0</v>
      </c>
      <c r="E24" s="230">
        <f>SUM(E20:E23)</f>
        <v>0</v>
      </c>
      <c r="F24" s="230">
        <f>SUM(F20:F23)</f>
        <v>0</v>
      </c>
      <c r="G24" s="389"/>
      <c r="H24" s="391"/>
      <c r="I24" s="392"/>
    </row>
    <row r="25" spans="1:16" x14ac:dyDescent="0.25">
      <c r="A25" s="189"/>
      <c r="B25" s="389"/>
      <c r="C25" s="390"/>
      <c r="D25" s="227"/>
      <c r="E25" s="228"/>
      <c r="F25" s="227"/>
      <c r="G25" s="389"/>
      <c r="H25" s="391"/>
      <c r="I25" s="392"/>
    </row>
    <row r="26" spans="1:16" x14ac:dyDescent="0.25">
      <c r="A26" s="189"/>
      <c r="B26" s="401" t="s">
        <v>395</v>
      </c>
      <c r="C26" s="402"/>
      <c r="D26" s="227"/>
      <c r="E26" s="228"/>
      <c r="F26" s="227"/>
      <c r="G26" s="389"/>
      <c r="H26" s="391"/>
      <c r="I26" s="392"/>
    </row>
    <row r="27" spans="1:16" x14ac:dyDescent="0.25">
      <c r="A27" s="189"/>
      <c r="B27" s="389" t="s">
        <v>396</v>
      </c>
      <c r="C27" s="390"/>
      <c r="D27" s="231">
        <f>+F27+E27</f>
        <v>0</v>
      </c>
      <c r="E27" s="232">
        <f>+F27*0.1</f>
        <v>0</v>
      </c>
      <c r="F27" s="227"/>
      <c r="G27" s="389"/>
      <c r="H27" s="391"/>
      <c r="I27" s="392"/>
    </row>
    <row r="28" spans="1:16" x14ac:dyDescent="0.25">
      <c r="A28" s="189"/>
      <c r="B28" s="389" t="s">
        <v>396</v>
      </c>
      <c r="C28" s="390"/>
      <c r="D28" s="231">
        <f>+F28+E28</f>
        <v>0</v>
      </c>
      <c r="E28" s="232">
        <f>+F28*0.1</f>
        <v>0</v>
      </c>
      <c r="F28" s="231"/>
      <c r="G28" s="389"/>
      <c r="H28" s="391"/>
      <c r="I28" s="392"/>
    </row>
    <row r="29" spans="1:16" x14ac:dyDescent="0.25">
      <c r="A29" s="189"/>
      <c r="B29" s="389" t="s">
        <v>396</v>
      </c>
      <c r="C29" s="390"/>
      <c r="D29" s="231">
        <f>+F29+E29</f>
        <v>0</v>
      </c>
      <c r="E29" s="232">
        <f>+F29*0.1</f>
        <v>0</v>
      </c>
      <c r="F29" s="231"/>
      <c r="G29" s="389"/>
      <c r="H29" s="391"/>
      <c r="I29" s="392"/>
    </row>
    <row r="30" spans="1:16" x14ac:dyDescent="0.25">
      <c r="A30" s="189"/>
      <c r="B30" s="389" t="s">
        <v>396</v>
      </c>
      <c r="C30" s="390"/>
      <c r="D30" s="231">
        <f>+F30+E30</f>
        <v>0</v>
      </c>
      <c r="E30" s="232">
        <f>+F30*0.1</f>
        <v>0</v>
      </c>
      <c r="F30" s="231"/>
      <c r="G30" s="389"/>
      <c r="H30" s="391"/>
      <c r="I30" s="392"/>
    </row>
    <row r="31" spans="1:16" x14ac:dyDescent="0.25">
      <c r="A31" s="189"/>
      <c r="B31" s="229" t="s">
        <v>397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389"/>
      <c r="H31" s="391"/>
      <c r="I31" s="392"/>
    </row>
    <row r="32" spans="1:16" x14ac:dyDescent="0.25">
      <c r="A32" s="189"/>
      <c r="B32" s="389" t="s">
        <v>398</v>
      </c>
      <c r="C32" s="390"/>
      <c r="D32" s="231">
        <f>+F32+E32</f>
        <v>0</v>
      </c>
      <c r="E32" s="232">
        <f>+F32*0.1</f>
        <v>0</v>
      </c>
      <c r="F32" s="227"/>
      <c r="G32" s="389"/>
      <c r="H32" s="404"/>
      <c r="I32" s="390"/>
    </row>
    <row r="33" spans="1:9" x14ac:dyDescent="0.25">
      <c r="A33" s="189"/>
      <c r="B33" s="389" t="s">
        <v>398</v>
      </c>
      <c r="C33" s="390"/>
      <c r="D33" s="231">
        <f>+F33+E33</f>
        <v>0</v>
      </c>
      <c r="E33" s="232">
        <f>+F33*0.1</f>
        <v>0</v>
      </c>
      <c r="F33" s="227"/>
      <c r="G33" s="389"/>
      <c r="H33" s="404"/>
      <c r="I33" s="390"/>
    </row>
    <row r="34" spans="1:9" x14ac:dyDescent="0.25">
      <c r="A34" s="189"/>
      <c r="B34" s="389" t="s">
        <v>398</v>
      </c>
      <c r="C34" s="390"/>
      <c r="D34" s="231">
        <f>+F34+E34</f>
        <v>0</v>
      </c>
      <c r="E34" s="232">
        <f>+F34*0.1</f>
        <v>0</v>
      </c>
      <c r="F34" s="227"/>
      <c r="G34" s="389"/>
      <c r="H34" s="404"/>
      <c r="I34" s="390"/>
    </row>
    <row r="35" spans="1:9" x14ac:dyDescent="0.25">
      <c r="A35" s="189"/>
      <c r="B35" s="389" t="s">
        <v>398</v>
      </c>
      <c r="C35" s="390"/>
      <c r="D35" s="231">
        <f>+F35+E35</f>
        <v>0</v>
      </c>
      <c r="E35" s="232">
        <f>+F35*0.1</f>
        <v>0</v>
      </c>
      <c r="F35" s="227"/>
      <c r="G35" s="389"/>
      <c r="H35" s="404"/>
      <c r="I35" s="390"/>
    </row>
    <row r="36" spans="1:9" x14ac:dyDescent="0.25">
      <c r="A36" s="189"/>
      <c r="B36" s="229" t="s">
        <v>399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389"/>
      <c r="H36" s="391"/>
      <c r="I36" s="392"/>
    </row>
    <row r="37" spans="1:9" x14ac:dyDescent="0.25">
      <c r="A37" s="189"/>
      <c r="B37" s="389" t="s">
        <v>400</v>
      </c>
      <c r="C37" s="390"/>
      <c r="D37" s="231">
        <f>+F37+E37</f>
        <v>0</v>
      </c>
      <c r="E37" s="232">
        <f>+F37*0.1</f>
        <v>0</v>
      </c>
      <c r="F37" s="227"/>
      <c r="G37" s="389"/>
      <c r="H37" s="391"/>
      <c r="I37" s="392"/>
    </row>
    <row r="38" spans="1:9" x14ac:dyDescent="0.25">
      <c r="A38" s="189"/>
      <c r="B38" s="389" t="s">
        <v>400</v>
      </c>
      <c r="C38" s="390"/>
      <c r="D38" s="231">
        <f>+F38+E38</f>
        <v>0</v>
      </c>
      <c r="E38" s="232">
        <f>+F38*0.1</f>
        <v>0</v>
      </c>
      <c r="F38" s="231"/>
      <c r="G38" s="389"/>
      <c r="H38" s="391"/>
      <c r="I38" s="392"/>
    </row>
    <row r="39" spans="1:9" x14ac:dyDescent="0.25">
      <c r="A39" s="189"/>
      <c r="B39" s="389" t="s">
        <v>400</v>
      </c>
      <c r="C39" s="390"/>
      <c r="D39" s="231">
        <f>+F39+E39</f>
        <v>0</v>
      </c>
      <c r="E39" s="232">
        <f>+F39*0.1</f>
        <v>0</v>
      </c>
      <c r="F39" s="227"/>
      <c r="G39" s="389"/>
      <c r="H39" s="404"/>
      <c r="I39" s="390"/>
    </row>
    <row r="40" spans="1:9" x14ac:dyDescent="0.25">
      <c r="A40" s="189"/>
      <c r="B40" s="389" t="s">
        <v>400</v>
      </c>
      <c r="C40" s="390"/>
      <c r="D40" s="231">
        <f>+F40+E40</f>
        <v>0</v>
      </c>
      <c r="E40" s="232">
        <f>+F40*0.1</f>
        <v>0</v>
      </c>
      <c r="F40" s="231"/>
      <c r="G40" s="389"/>
      <c r="H40" s="404"/>
      <c r="I40" s="390"/>
    </row>
    <row r="41" spans="1:9" x14ac:dyDescent="0.25">
      <c r="A41" s="189"/>
      <c r="B41" s="401" t="s">
        <v>401</v>
      </c>
      <c r="C41" s="402"/>
      <c r="D41" s="233">
        <f>SUM(D37:D40)</f>
        <v>0</v>
      </c>
      <c r="E41" s="233">
        <f>SUM(E37:E40)</f>
        <v>0</v>
      </c>
      <c r="F41" s="233">
        <f>SUM(F37:F40)</f>
        <v>0</v>
      </c>
      <c r="G41" s="389"/>
      <c r="H41" s="404"/>
      <c r="I41" s="390"/>
    </row>
    <row r="42" spans="1:9" x14ac:dyDescent="0.25">
      <c r="A42" s="189"/>
      <c r="B42" s="401" t="s">
        <v>402</v>
      </c>
      <c r="C42" s="402"/>
      <c r="D42" s="233">
        <f>+D31+D36+D41</f>
        <v>0</v>
      </c>
      <c r="E42" s="233">
        <f>+E31+E36+E41</f>
        <v>0</v>
      </c>
      <c r="F42" s="233">
        <f>+F31+F36+F41</f>
        <v>0</v>
      </c>
      <c r="G42" s="389"/>
      <c r="H42" s="404"/>
      <c r="I42" s="390"/>
    </row>
    <row r="43" spans="1:9" x14ac:dyDescent="0.25">
      <c r="A43" s="189"/>
      <c r="B43" s="389"/>
      <c r="C43" s="390"/>
      <c r="D43" s="231"/>
      <c r="E43" s="232"/>
      <c r="F43" s="226"/>
      <c r="G43" s="389"/>
      <c r="H43" s="404"/>
      <c r="I43" s="390"/>
    </row>
    <row r="44" spans="1:9" x14ac:dyDescent="0.25">
      <c r="A44" s="189"/>
      <c r="B44" s="201" t="s">
        <v>403</v>
      </c>
      <c r="C44" s="202"/>
      <c r="D44" s="234"/>
      <c r="E44" s="235"/>
      <c r="F44" s="236"/>
      <c r="G44" s="389"/>
      <c r="H44" s="404"/>
      <c r="I44" s="390"/>
    </row>
    <row r="45" spans="1:9" x14ac:dyDescent="0.25">
      <c r="A45" s="189"/>
      <c r="B45" s="401"/>
      <c r="C45" s="402"/>
      <c r="D45" s="233"/>
      <c r="E45" s="233"/>
      <c r="F45" s="233"/>
      <c r="G45" s="389"/>
      <c r="H45" s="404"/>
      <c r="I45" s="390"/>
    </row>
    <row r="46" spans="1:9" x14ac:dyDescent="0.25">
      <c r="A46" s="237" t="s">
        <v>404</v>
      </c>
      <c r="B46" s="370"/>
      <c r="C46" s="371"/>
      <c r="D46" s="371"/>
      <c r="E46" s="371"/>
      <c r="F46" s="371"/>
      <c r="G46" s="371"/>
      <c r="H46" s="371"/>
      <c r="I46" s="372"/>
    </row>
    <row r="47" spans="1:9" x14ac:dyDescent="0.25">
      <c r="A47" s="237"/>
      <c r="B47" s="370"/>
      <c r="C47" s="371"/>
      <c r="D47" s="371"/>
      <c r="E47" s="371"/>
      <c r="F47" s="371"/>
      <c r="G47" s="371"/>
      <c r="H47" s="371"/>
      <c r="I47" s="372"/>
    </row>
    <row r="48" spans="1:9" x14ac:dyDescent="0.25">
      <c r="A48" s="237"/>
      <c r="B48" s="370"/>
      <c r="C48" s="371"/>
      <c r="D48" s="371"/>
      <c r="E48" s="371"/>
      <c r="F48" s="371"/>
      <c r="G48" s="371"/>
      <c r="H48" s="371"/>
      <c r="I48" s="372"/>
    </row>
    <row r="49" spans="1:16" x14ac:dyDescent="0.25">
      <c r="A49" s="210"/>
      <c r="B49" s="406"/>
      <c r="C49" s="407"/>
      <c r="D49" s="238"/>
      <c r="E49" s="238"/>
      <c r="F49" s="238"/>
      <c r="G49" s="406"/>
      <c r="H49" s="408"/>
      <c r="I49" s="407"/>
    </row>
    <row r="50" spans="1:16" x14ac:dyDescent="0.25">
      <c r="E50" s="115"/>
      <c r="F50" s="115"/>
    </row>
    <row r="51" spans="1:16" x14ac:dyDescent="0.25">
      <c r="E51" s="115"/>
      <c r="F51" s="115"/>
    </row>
    <row r="52" spans="1:16" x14ac:dyDescent="0.25">
      <c r="E52" s="115"/>
      <c r="F52" s="115"/>
    </row>
    <row r="53" spans="1:16" x14ac:dyDescent="0.25">
      <c r="D53" s="91"/>
      <c r="E53" s="115"/>
      <c r="F53" s="115"/>
    </row>
    <row r="54" spans="1:16" ht="18" x14ac:dyDescent="0.25">
      <c r="A54" s="125" t="s">
        <v>405</v>
      </c>
      <c r="E54" s="115"/>
      <c r="F54" s="115"/>
    </row>
    <row r="55" spans="1:16" x14ac:dyDescent="0.25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 x14ac:dyDescent="0.25">
      <c r="A56" s="239" t="s">
        <v>406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 x14ac:dyDescent="0.25">
      <c r="A57" s="239"/>
      <c r="B57" s="240"/>
      <c r="C57" s="240" t="s">
        <v>407</v>
      </c>
      <c r="D57" s="246" t="s">
        <v>408</v>
      </c>
      <c r="E57" s="246" t="s">
        <v>409</v>
      </c>
      <c r="F57" s="246" t="s">
        <v>410</v>
      </c>
      <c r="G57" s="246" t="s">
        <v>411</v>
      </c>
      <c r="H57" s="246" t="s">
        <v>412</v>
      </c>
      <c r="I57" s="246" t="s">
        <v>413</v>
      </c>
      <c r="J57" s="246" t="s">
        <v>414</v>
      </c>
      <c r="K57" s="246" t="s">
        <v>415</v>
      </c>
      <c r="L57" s="246" t="s">
        <v>416</v>
      </c>
      <c r="M57" s="246" t="s">
        <v>417</v>
      </c>
      <c r="N57" s="246" t="s">
        <v>418</v>
      </c>
      <c r="O57" s="239"/>
      <c r="P57" s="239"/>
    </row>
    <row r="58" spans="1:16" x14ac:dyDescent="0.25">
      <c r="A58" s="239" t="s">
        <v>419</v>
      </c>
      <c r="B58" s="239"/>
      <c r="C58" s="242" t="s">
        <v>420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 x14ac:dyDescent="0.25">
      <c r="A59" s="239" t="s">
        <v>421</v>
      </c>
      <c r="B59" s="239"/>
      <c r="C59" s="242" t="s">
        <v>420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 x14ac:dyDescent="0.25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 x14ac:dyDescent="0.25">
      <c r="A63" s="239"/>
      <c r="B63" s="239"/>
      <c r="C63" s="239"/>
      <c r="D63" s="405" t="s">
        <v>65</v>
      </c>
      <c r="E63" s="405"/>
      <c r="F63" s="405"/>
      <c r="G63" s="405" t="s">
        <v>395</v>
      </c>
      <c r="H63" s="405"/>
      <c r="I63" s="405"/>
      <c r="J63" s="405"/>
      <c r="K63" s="405"/>
      <c r="L63" s="405"/>
      <c r="M63" s="239"/>
      <c r="N63" s="239"/>
      <c r="O63" s="239"/>
      <c r="P63" s="239"/>
    </row>
    <row r="64" spans="1:16" ht="54" x14ac:dyDescent="0.25">
      <c r="A64" s="239" t="s">
        <v>422</v>
      </c>
      <c r="B64" s="250" t="s">
        <v>423</v>
      </c>
      <c r="C64" s="240" t="s">
        <v>407</v>
      </c>
      <c r="D64" s="246" t="s">
        <v>424</v>
      </c>
      <c r="E64" s="246" t="s">
        <v>425</v>
      </c>
      <c r="F64" s="246" t="s">
        <v>426</v>
      </c>
      <c r="G64" s="246" t="s">
        <v>427</v>
      </c>
      <c r="H64" s="246" t="s">
        <v>428</v>
      </c>
      <c r="I64" s="246" t="s">
        <v>413</v>
      </c>
      <c r="J64" s="246" t="s">
        <v>414</v>
      </c>
      <c r="K64" s="246" t="s">
        <v>429</v>
      </c>
      <c r="L64" s="246" t="s">
        <v>416</v>
      </c>
      <c r="M64" s="241" t="s">
        <v>417</v>
      </c>
      <c r="N64" s="241" t="s">
        <v>418</v>
      </c>
      <c r="O64" s="239"/>
      <c r="P64" s="239"/>
    </row>
    <row r="65" spans="1:16" x14ac:dyDescent="0.25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 x14ac:dyDescent="0.25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 x14ac:dyDescent="0.25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 x14ac:dyDescent="0.25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 x14ac:dyDescent="0.25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 x14ac:dyDescent="0.25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 x14ac:dyDescent="0.25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 x14ac:dyDescent="0.25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 x14ac:dyDescent="0.25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 x14ac:dyDescent="0.25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 x14ac:dyDescent="0.25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 x14ac:dyDescent="0.25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 x14ac:dyDescent="0.25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 x14ac:dyDescent="0.25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 x14ac:dyDescent="0.25">
      <c r="A80" s="239"/>
      <c r="B80" s="239" t="s">
        <v>212</v>
      </c>
      <c r="C80" s="239"/>
      <c r="D80" s="239" t="s">
        <v>430</v>
      </c>
      <c r="E80" s="239" t="s">
        <v>431</v>
      </c>
      <c r="F80" s="239" t="s">
        <v>431</v>
      </c>
      <c r="G80" s="239" t="s">
        <v>431</v>
      </c>
      <c r="H80" s="239" t="s">
        <v>431</v>
      </c>
      <c r="I80" s="239" t="s">
        <v>431</v>
      </c>
      <c r="J80" s="239" t="s">
        <v>431</v>
      </c>
      <c r="K80" s="239" t="s">
        <v>431</v>
      </c>
      <c r="L80" s="239" t="s">
        <v>431</v>
      </c>
      <c r="M80" s="239" t="s">
        <v>431</v>
      </c>
      <c r="N80" s="239" t="s">
        <v>431</v>
      </c>
      <c r="O80" s="239"/>
      <c r="P80" s="239"/>
    </row>
    <row r="81" spans="1:16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 x14ac:dyDescent="0.25">
      <c r="A82" s="43"/>
      <c r="B82" s="43" t="s">
        <v>422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 x14ac:dyDescent="0.25">
      <c r="E83" s="115"/>
      <c r="F83" s="115"/>
    </row>
    <row r="84" spans="1:16" x14ac:dyDescent="0.25">
      <c r="E84" s="115"/>
      <c r="F84" s="115"/>
    </row>
    <row r="85" spans="1:16" x14ac:dyDescent="0.25">
      <c r="E85" s="115"/>
      <c r="F85" s="115"/>
    </row>
    <row r="86" spans="1:16" x14ac:dyDescent="0.25">
      <c r="E86" s="115"/>
      <c r="F86" s="115"/>
    </row>
    <row r="87" spans="1:16" ht="18" x14ac:dyDescent="0.25">
      <c r="A87" s="125" t="s">
        <v>432</v>
      </c>
      <c r="E87" s="115"/>
      <c r="F87" s="115"/>
    </row>
    <row r="88" spans="1:16" x14ac:dyDescent="0.25">
      <c r="C88" s="281"/>
      <c r="D88" s="298" t="s">
        <v>433</v>
      </c>
      <c r="E88" s="298"/>
      <c r="F88" s="299"/>
      <c r="G88" s="299"/>
      <c r="H88" s="299"/>
      <c r="I88" s="299"/>
      <c r="J88" s="299"/>
      <c r="K88" s="282"/>
    </row>
    <row r="89" spans="1:16" s="300" customFormat="1" ht="30" x14ac:dyDescent="0.25">
      <c r="C89" s="283"/>
      <c r="D89" s="284" t="s">
        <v>434</v>
      </c>
      <c r="E89" s="283" t="s">
        <v>408</v>
      </c>
      <c r="F89" s="284" t="s">
        <v>435</v>
      </c>
      <c r="G89" s="284" t="s">
        <v>436</v>
      </c>
      <c r="H89" s="284" t="s">
        <v>437</v>
      </c>
      <c r="I89" s="284" t="s">
        <v>416</v>
      </c>
      <c r="J89" s="284" t="s">
        <v>438</v>
      </c>
      <c r="K89" s="284" t="s">
        <v>439</v>
      </c>
    </row>
    <row r="90" spans="1:16" x14ac:dyDescent="0.25">
      <c r="C90" s="291" t="s">
        <v>440</v>
      </c>
      <c r="D90" s="301"/>
      <c r="E90" s="285">
        <f t="shared" ref="E90:E101" si="0">SUM(D90:D90)</f>
        <v>0</v>
      </c>
      <c r="F90" s="302"/>
      <c r="G90" s="302"/>
      <c r="H90" s="302"/>
      <c r="I90" s="302"/>
      <c r="J90" s="302"/>
      <c r="K90" s="286">
        <f t="shared" ref="K90:K101" si="1">SUM(F90:J90)</f>
        <v>0</v>
      </c>
    </row>
    <row r="91" spans="1:16" x14ac:dyDescent="0.25">
      <c r="C91" s="289" t="s">
        <v>441</v>
      </c>
      <c r="D91" s="301"/>
      <c r="E91" s="285">
        <f t="shared" si="0"/>
        <v>0</v>
      </c>
      <c r="F91" s="302"/>
      <c r="G91" s="302"/>
      <c r="H91" s="302"/>
      <c r="I91" s="302"/>
      <c r="J91" s="302"/>
      <c r="K91" s="286">
        <f t="shared" si="1"/>
        <v>0</v>
      </c>
    </row>
    <row r="92" spans="1:16" x14ac:dyDescent="0.25">
      <c r="C92" s="289" t="s">
        <v>442</v>
      </c>
      <c r="D92" s="303"/>
      <c r="E92" s="287">
        <f t="shared" si="0"/>
        <v>0</v>
      </c>
      <c r="F92" s="304"/>
      <c r="G92" s="304"/>
      <c r="H92" s="304"/>
      <c r="I92" s="304"/>
      <c r="J92" s="304"/>
      <c r="K92" s="288">
        <f t="shared" si="1"/>
        <v>0</v>
      </c>
    </row>
    <row r="93" spans="1:16" x14ac:dyDescent="0.25">
      <c r="C93" s="289" t="s">
        <v>443</v>
      </c>
      <c r="D93" s="303"/>
      <c r="E93" s="287">
        <f t="shared" si="0"/>
        <v>0</v>
      </c>
      <c r="F93" s="304"/>
      <c r="G93" s="304"/>
      <c r="H93" s="304"/>
      <c r="I93" s="304"/>
      <c r="J93" s="304"/>
      <c r="K93" s="288">
        <f t="shared" si="1"/>
        <v>0</v>
      </c>
    </row>
    <row r="94" spans="1:16" x14ac:dyDescent="0.25">
      <c r="C94" s="289" t="s">
        <v>444</v>
      </c>
      <c r="D94" s="303"/>
      <c r="E94" s="287">
        <f t="shared" si="0"/>
        <v>0</v>
      </c>
      <c r="F94" s="304"/>
      <c r="G94" s="304"/>
      <c r="H94" s="304"/>
      <c r="I94" s="304"/>
      <c r="J94" s="304"/>
      <c r="K94" s="288">
        <f t="shared" si="1"/>
        <v>0</v>
      </c>
    </row>
    <row r="95" spans="1:16" x14ac:dyDescent="0.25">
      <c r="C95" s="289" t="s">
        <v>445</v>
      </c>
      <c r="D95" s="303"/>
      <c r="E95" s="287">
        <f t="shared" si="0"/>
        <v>0</v>
      </c>
      <c r="F95" s="304"/>
      <c r="G95" s="304"/>
      <c r="H95" s="304"/>
      <c r="I95" s="304"/>
      <c r="J95" s="304"/>
      <c r="K95" s="288">
        <f t="shared" si="1"/>
        <v>0</v>
      </c>
    </row>
    <row r="96" spans="1:16" ht="15" customHeight="1" x14ac:dyDescent="0.25">
      <c r="C96" s="289" t="s">
        <v>446</v>
      </c>
      <c r="D96" s="303"/>
      <c r="E96" s="287">
        <f t="shared" si="0"/>
        <v>0</v>
      </c>
      <c r="F96" s="304"/>
      <c r="G96" s="304"/>
      <c r="H96" s="304"/>
      <c r="I96" s="304"/>
      <c r="J96" s="304"/>
      <c r="K96" s="288">
        <f t="shared" si="1"/>
        <v>0</v>
      </c>
    </row>
    <row r="97" spans="3:11" ht="15" customHeight="1" x14ac:dyDescent="0.25">
      <c r="C97" s="289" t="s">
        <v>447</v>
      </c>
      <c r="D97" s="303"/>
      <c r="E97" s="287">
        <f t="shared" si="0"/>
        <v>0</v>
      </c>
      <c r="F97" s="304"/>
      <c r="G97" s="304"/>
      <c r="H97" s="304"/>
      <c r="I97" s="304"/>
      <c r="J97" s="304"/>
      <c r="K97" s="288">
        <f t="shared" si="1"/>
        <v>0</v>
      </c>
    </row>
    <row r="98" spans="3:11" ht="15" customHeight="1" x14ac:dyDescent="0.25">
      <c r="C98" s="290" t="s">
        <v>448</v>
      </c>
      <c r="D98" s="303"/>
      <c r="E98" s="287">
        <f t="shared" si="0"/>
        <v>0</v>
      </c>
      <c r="F98" s="304"/>
      <c r="G98" s="304"/>
      <c r="H98" s="304"/>
      <c r="I98" s="304"/>
      <c r="J98" s="304"/>
      <c r="K98" s="288">
        <f t="shared" si="1"/>
        <v>0</v>
      </c>
    </row>
    <row r="99" spans="3:11" ht="15" customHeight="1" x14ac:dyDescent="0.25">
      <c r="C99" s="291" t="s">
        <v>449</v>
      </c>
      <c r="D99" s="303"/>
      <c r="E99" s="287">
        <f t="shared" si="0"/>
        <v>0</v>
      </c>
      <c r="F99" s="304"/>
      <c r="G99" s="304"/>
      <c r="H99" s="304"/>
      <c r="I99" s="304"/>
      <c r="J99" s="304"/>
      <c r="K99" s="288">
        <f t="shared" si="1"/>
        <v>0</v>
      </c>
    </row>
    <row r="100" spans="3:11" ht="15" customHeight="1" x14ac:dyDescent="0.25">
      <c r="C100" s="290" t="s">
        <v>450</v>
      </c>
      <c r="D100" s="303"/>
      <c r="E100" s="287">
        <f t="shared" si="0"/>
        <v>0</v>
      </c>
      <c r="F100" s="304"/>
      <c r="G100" s="304"/>
      <c r="H100" s="304"/>
      <c r="I100" s="304"/>
      <c r="J100" s="304"/>
      <c r="K100" s="288">
        <f t="shared" si="1"/>
        <v>0</v>
      </c>
    </row>
    <row r="101" spans="3:11" ht="15" customHeight="1" x14ac:dyDescent="0.25">
      <c r="C101" s="292" t="s">
        <v>451</v>
      </c>
      <c r="D101" s="305"/>
      <c r="E101" s="293">
        <f t="shared" si="0"/>
        <v>0</v>
      </c>
      <c r="F101" s="105"/>
      <c r="G101" s="105"/>
      <c r="H101" s="105"/>
      <c r="I101" s="105"/>
      <c r="J101" s="105"/>
      <c r="K101" s="294">
        <f t="shared" si="1"/>
        <v>0</v>
      </c>
    </row>
    <row r="102" spans="3:11" x14ac:dyDescent="0.25">
      <c r="C102" s="306"/>
      <c r="D102" s="307"/>
      <c r="E102" s="295"/>
      <c r="F102" s="308"/>
      <c r="G102" s="308"/>
      <c r="H102" s="308"/>
      <c r="I102" s="308"/>
      <c r="J102" s="308"/>
      <c r="K102" s="296"/>
    </row>
    <row r="103" spans="3:11" x14ac:dyDescent="0.25">
      <c r="D103" s="309">
        <f>SUM(D90:D102)</f>
        <v>0</v>
      </c>
      <c r="E103" s="297">
        <f t="shared" ref="E103:J103" si="2">SUM(E90:E102)</f>
        <v>0</v>
      </c>
      <c r="F103" s="309">
        <f t="shared" si="2"/>
        <v>0</v>
      </c>
      <c r="G103" s="309">
        <f t="shared" si="2"/>
        <v>0</v>
      </c>
      <c r="H103" s="309">
        <f t="shared" si="2"/>
        <v>0</v>
      </c>
      <c r="I103" s="309">
        <f t="shared" si="2"/>
        <v>0</v>
      </c>
      <c r="J103" s="309">
        <f t="shared" si="2"/>
        <v>0</v>
      </c>
      <c r="K103" s="297">
        <f>SUM(K90:K102)</f>
        <v>0</v>
      </c>
    </row>
    <row r="104" spans="3:11" x14ac:dyDescent="0.25">
      <c r="F104" s="115"/>
    </row>
    <row r="105" spans="3:11" x14ac:dyDescent="0.25">
      <c r="C105" t="s">
        <v>188</v>
      </c>
      <c r="D105" s="105"/>
      <c r="E105" s="105"/>
      <c r="F105" s="310"/>
      <c r="G105" s="105"/>
      <c r="H105" s="105"/>
      <c r="I105" s="105"/>
      <c r="J105" s="105"/>
      <c r="K105" s="105"/>
    </row>
    <row r="106" spans="3:11" x14ac:dyDescent="0.25">
      <c r="C106" s="139" t="s">
        <v>452</v>
      </c>
      <c r="D106" s="263">
        <v>28000</v>
      </c>
      <c r="E106" s="263"/>
      <c r="F106" s="193">
        <v>42110</v>
      </c>
      <c r="G106" s="263">
        <v>41960</v>
      </c>
      <c r="H106" s="263">
        <v>41930</v>
      </c>
      <c r="I106" s="263">
        <v>42060</v>
      </c>
      <c r="J106" s="263">
        <v>42150</v>
      </c>
      <c r="K106" s="263"/>
    </row>
    <row r="107" spans="3:11" s="43" customFormat="1" x14ac:dyDescent="0.25">
      <c r="C107" s="43" t="s">
        <v>315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 x14ac:dyDescent="0.25">
      <c r="D108" s="115"/>
    </row>
    <row r="109" spans="3:11" x14ac:dyDescent="0.25">
      <c r="D109" s="115"/>
    </row>
    <row r="110" spans="3:11" x14ac:dyDescent="0.25">
      <c r="E110" s="115"/>
      <c r="F110" s="115"/>
    </row>
    <row r="111" spans="3:11" x14ac:dyDescent="0.25">
      <c r="E111" s="115"/>
      <c r="F111" s="115"/>
    </row>
    <row r="112" spans="3:11" x14ac:dyDescent="0.25">
      <c r="E112" s="115"/>
      <c r="F112" s="115"/>
    </row>
    <row r="113" spans="5:6" x14ac:dyDescent="0.25">
      <c r="E113" s="115"/>
      <c r="F113" s="115"/>
    </row>
    <row r="114" spans="5:6" x14ac:dyDescent="0.25">
      <c r="E114" s="115"/>
      <c r="F114" s="115"/>
    </row>
    <row r="115" spans="5:6" x14ac:dyDescent="0.25">
      <c r="E115" s="115"/>
      <c r="F115" s="115"/>
    </row>
    <row r="116" spans="5:6" x14ac:dyDescent="0.25">
      <c r="E116" s="115"/>
      <c r="F116" s="115"/>
    </row>
    <row r="117" spans="5:6" x14ac:dyDescent="0.25">
      <c r="E117" s="115"/>
      <c r="F117" s="115"/>
    </row>
    <row r="118" spans="5:6" x14ac:dyDescent="0.25">
      <c r="E118" s="115"/>
      <c r="F118" s="115"/>
    </row>
    <row r="119" spans="5:6" x14ac:dyDescent="0.25">
      <c r="E119" s="115"/>
      <c r="F119" s="115"/>
    </row>
    <row r="120" spans="5:6" x14ac:dyDescent="0.25">
      <c r="E120" s="115"/>
      <c r="F120" s="115"/>
    </row>
    <row r="121" spans="5:6" x14ac:dyDescent="0.25">
      <c r="E121" s="115"/>
      <c r="F121" s="115"/>
    </row>
    <row r="122" spans="5:6" x14ac:dyDescent="0.25">
      <c r="E122" s="115"/>
      <c r="F122" s="115"/>
    </row>
    <row r="123" spans="5:6" x14ac:dyDescent="0.25">
      <c r="E123" s="115"/>
      <c r="F123" s="115"/>
    </row>
    <row r="124" spans="5:6" x14ac:dyDescent="0.25">
      <c r="E124" s="115"/>
      <c r="F124" s="115"/>
    </row>
    <row r="125" spans="5:6" x14ac:dyDescent="0.25">
      <c r="E125" s="115"/>
      <c r="F125" s="115"/>
    </row>
    <row r="126" spans="5:6" x14ac:dyDescent="0.25">
      <c r="E126" s="115"/>
      <c r="F126" s="115"/>
    </row>
    <row r="127" spans="5:6" x14ac:dyDescent="0.25">
      <c r="E127" s="115"/>
      <c r="F127" s="115"/>
    </row>
    <row r="128" spans="5:6" x14ac:dyDescent="0.25">
      <c r="E128" s="115"/>
      <c r="F128" s="115"/>
    </row>
    <row r="129" spans="5:6" x14ac:dyDescent="0.25">
      <c r="E129" s="115"/>
      <c r="F129" s="115"/>
    </row>
    <row r="130" spans="5:6" x14ac:dyDescent="0.25">
      <c r="E130" s="115"/>
      <c r="F130" s="115"/>
    </row>
    <row r="131" spans="5:6" x14ac:dyDescent="0.25">
      <c r="E131" s="115"/>
      <c r="F131" s="115"/>
    </row>
    <row r="132" spans="5:6" x14ac:dyDescent="0.25">
      <c r="E132" s="115"/>
      <c r="F132" s="115"/>
    </row>
    <row r="133" spans="5:6" x14ac:dyDescent="0.25">
      <c r="E133" s="115"/>
      <c r="F133" s="115"/>
    </row>
    <row r="134" spans="5:6" x14ac:dyDescent="0.25">
      <c r="E134" s="115"/>
      <c r="F134" s="115"/>
    </row>
    <row r="135" spans="5:6" x14ac:dyDescent="0.25">
      <c r="E135" s="115"/>
      <c r="F135" s="115"/>
    </row>
    <row r="136" spans="5:6" x14ac:dyDescent="0.25">
      <c r="E136" s="115"/>
      <c r="F136" s="115"/>
    </row>
    <row r="137" spans="5:6" x14ac:dyDescent="0.25">
      <c r="E137" s="115"/>
      <c r="F137" s="115"/>
    </row>
    <row r="138" spans="5:6" x14ac:dyDescent="0.25">
      <c r="E138" s="115"/>
      <c r="F138" s="115"/>
    </row>
    <row r="139" spans="5:6" x14ac:dyDescent="0.25">
      <c r="E139" s="115"/>
      <c r="F139" s="115"/>
    </row>
    <row r="140" spans="5:6" x14ac:dyDescent="0.25">
      <c r="E140" s="115"/>
      <c r="F140" s="115"/>
    </row>
    <row r="141" spans="5:6" x14ac:dyDescent="0.25">
      <c r="E141" s="115"/>
      <c r="F141" s="115"/>
    </row>
    <row r="142" spans="5:6" x14ac:dyDescent="0.25">
      <c r="E142" s="115"/>
      <c r="F142" s="115"/>
    </row>
    <row r="143" spans="5:6" x14ac:dyDescent="0.25">
      <c r="E143" s="115"/>
      <c r="F143" s="115"/>
    </row>
    <row r="144" spans="5:6" x14ac:dyDescent="0.25">
      <c r="E144" s="115"/>
      <c r="F144" s="115"/>
    </row>
    <row r="145" spans="5:6" x14ac:dyDescent="0.25">
      <c r="E145" s="115"/>
      <c r="F145" s="115"/>
    </row>
    <row r="146" spans="5:6" x14ac:dyDescent="0.25">
      <c r="E146" s="115"/>
      <c r="F146" s="115"/>
    </row>
    <row r="147" spans="5:6" x14ac:dyDescent="0.25">
      <c r="E147" s="115"/>
      <c r="F147" s="115"/>
    </row>
    <row r="148" spans="5:6" x14ac:dyDescent="0.25">
      <c r="E148" s="115"/>
      <c r="F148" s="115"/>
    </row>
    <row r="149" spans="5:6" x14ac:dyDescent="0.25">
      <c r="E149" s="115"/>
      <c r="F149" s="115"/>
    </row>
    <row r="150" spans="5:6" x14ac:dyDescent="0.25">
      <c r="E150" s="115"/>
      <c r="F150" s="115"/>
    </row>
    <row r="151" spans="5:6" x14ac:dyDescent="0.25">
      <c r="E151" s="115"/>
      <c r="F151" s="115"/>
    </row>
    <row r="152" spans="5:6" x14ac:dyDescent="0.25">
      <c r="E152" s="115"/>
      <c r="F152" s="115"/>
    </row>
    <row r="153" spans="5:6" x14ac:dyDescent="0.25">
      <c r="E153" s="115"/>
      <c r="F153" s="115"/>
    </row>
    <row r="154" spans="5:6" x14ac:dyDescent="0.25">
      <c r="E154" s="115"/>
      <c r="F154" s="115"/>
    </row>
    <row r="155" spans="5:6" x14ac:dyDescent="0.25">
      <c r="E155" s="115"/>
      <c r="F155" s="115"/>
    </row>
    <row r="156" spans="5:6" x14ac:dyDescent="0.25">
      <c r="E156" s="115"/>
      <c r="F156" s="115"/>
    </row>
    <row r="157" spans="5:6" x14ac:dyDescent="0.25">
      <c r="E157" s="115"/>
      <c r="F157" s="115"/>
    </row>
    <row r="158" spans="5:6" x14ac:dyDescent="0.25">
      <c r="E158" s="115"/>
      <c r="F158" s="115"/>
    </row>
    <row r="159" spans="5:6" x14ac:dyDescent="0.25">
      <c r="E159" s="115"/>
      <c r="F159" s="115"/>
    </row>
    <row r="160" spans="5:6" x14ac:dyDescent="0.25">
      <c r="E160" s="115"/>
      <c r="F160" s="115"/>
    </row>
    <row r="161" spans="5:6" x14ac:dyDescent="0.25">
      <c r="E161" s="115"/>
      <c r="F161" s="115"/>
    </row>
    <row r="162" spans="5:6" x14ac:dyDescent="0.25">
      <c r="E162" s="115"/>
      <c r="F162" s="115"/>
    </row>
    <row r="163" spans="5:6" x14ac:dyDescent="0.25">
      <c r="E163" s="115"/>
      <c r="F163" s="115"/>
    </row>
    <row r="164" spans="5:6" x14ac:dyDescent="0.25">
      <c r="E164" s="115"/>
      <c r="F164" s="115"/>
    </row>
    <row r="165" spans="5:6" x14ac:dyDescent="0.25">
      <c r="E165" s="115"/>
      <c r="F165" s="115"/>
    </row>
    <row r="166" spans="5:6" x14ac:dyDescent="0.25">
      <c r="E166" s="115"/>
      <c r="F166" s="115"/>
    </row>
    <row r="167" spans="5:6" x14ac:dyDescent="0.25">
      <c r="E167" s="115"/>
      <c r="F167" s="115"/>
    </row>
    <row r="168" spans="5:6" x14ac:dyDescent="0.25">
      <c r="E168" s="115"/>
      <c r="F168" s="115"/>
    </row>
    <row r="169" spans="5:6" x14ac:dyDescent="0.25">
      <c r="E169" s="115"/>
      <c r="F169" s="115"/>
    </row>
    <row r="170" spans="5:6" x14ac:dyDescent="0.25">
      <c r="E170" s="115"/>
      <c r="F170" s="115"/>
    </row>
    <row r="171" spans="5:6" x14ac:dyDescent="0.25">
      <c r="E171" s="115"/>
      <c r="F171" s="115"/>
    </row>
    <row r="172" spans="5:6" x14ac:dyDescent="0.25">
      <c r="E172" s="115"/>
      <c r="F172" s="115"/>
    </row>
    <row r="173" spans="5:6" x14ac:dyDescent="0.25">
      <c r="E173" s="115"/>
      <c r="F173" s="115"/>
    </row>
    <row r="174" spans="5:6" x14ac:dyDescent="0.25">
      <c r="E174" s="115"/>
      <c r="F174" s="115"/>
    </row>
    <row r="175" spans="5:6" x14ac:dyDescent="0.25">
      <c r="E175" s="115"/>
      <c r="F175" s="115"/>
    </row>
    <row r="176" spans="5:6" x14ac:dyDescent="0.25">
      <c r="E176" s="115"/>
      <c r="F176" s="115"/>
    </row>
    <row r="177" spans="5:6" x14ac:dyDescent="0.25">
      <c r="E177" s="115"/>
      <c r="F177" s="115"/>
    </row>
    <row r="178" spans="5:6" x14ac:dyDescent="0.25">
      <c r="E178" s="115"/>
      <c r="F178" s="115"/>
    </row>
    <row r="179" spans="5:6" x14ac:dyDescent="0.25">
      <c r="E179" s="115"/>
      <c r="F179" s="115"/>
    </row>
    <row r="180" spans="5:6" x14ac:dyDescent="0.25">
      <c r="E180" s="115"/>
      <c r="F180" s="115"/>
    </row>
    <row r="181" spans="5:6" x14ac:dyDescent="0.25">
      <c r="E181" s="115"/>
      <c r="F181" s="115"/>
    </row>
    <row r="182" spans="5:6" x14ac:dyDescent="0.25">
      <c r="E182" s="115"/>
      <c r="F182" s="115"/>
    </row>
    <row r="183" spans="5:6" x14ac:dyDescent="0.25">
      <c r="E183" s="115"/>
      <c r="F183" s="115"/>
    </row>
    <row r="184" spans="5:6" x14ac:dyDescent="0.25">
      <c r="E184" s="115"/>
      <c r="F184" s="115"/>
    </row>
    <row r="185" spans="5:6" x14ac:dyDescent="0.25">
      <c r="E185" s="115"/>
      <c r="F185" s="115"/>
    </row>
    <row r="186" spans="5:6" x14ac:dyDescent="0.25">
      <c r="E186" s="115"/>
      <c r="F186" s="115"/>
    </row>
    <row r="187" spans="5:6" x14ac:dyDescent="0.25">
      <c r="E187" s="115"/>
      <c r="F187" s="115"/>
    </row>
    <row r="188" spans="5:6" x14ac:dyDescent="0.25">
      <c r="E188" s="115"/>
      <c r="F188" s="115"/>
    </row>
    <row r="189" spans="5:6" x14ac:dyDescent="0.25">
      <c r="E189" s="115"/>
      <c r="F189" s="115"/>
    </row>
  </sheetData>
  <mergeCells count="89">
    <mergeCell ref="B29:C29"/>
    <mergeCell ref="G29:I29"/>
    <mergeCell ref="B30:C30"/>
    <mergeCell ref="G30:I30"/>
    <mergeCell ref="B34:C34"/>
    <mergeCell ref="G34:I34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D63:F63"/>
    <mergeCell ref="G63:L63"/>
    <mergeCell ref="G44:I44"/>
    <mergeCell ref="B45:C45"/>
    <mergeCell ref="G45:I45"/>
    <mergeCell ref="B46:I46"/>
    <mergeCell ref="B47:I47"/>
    <mergeCell ref="B48:I48"/>
    <mergeCell ref="G38:I38"/>
    <mergeCell ref="B39:C39"/>
    <mergeCell ref="G39:I39"/>
    <mergeCell ref="B40:C40"/>
    <mergeCell ref="G40:I40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22:C22"/>
    <mergeCell ref="G22:I22"/>
    <mergeCell ref="B23:C23"/>
    <mergeCell ref="G23:I23"/>
    <mergeCell ref="B24:C24"/>
    <mergeCell ref="G24:I24"/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14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4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4" ht="18" x14ac:dyDescent="0.25">
      <c r="D4" s="53"/>
      <c r="E4" s="53"/>
      <c r="F4" s="64"/>
      <c r="G4" s="65"/>
      <c r="I4" s="66"/>
    </row>
    <row r="5" spans="1:14" ht="18" x14ac:dyDescent="0.25">
      <c r="A5" s="125" t="s">
        <v>307</v>
      </c>
      <c r="D5" s="53"/>
      <c r="E5" s="53"/>
      <c r="F5" s="64"/>
      <c r="G5" s="65"/>
      <c r="I5" s="66"/>
    </row>
    <row r="6" spans="1:14" ht="18" x14ac:dyDescent="0.25">
      <c r="D6" s="53"/>
      <c r="E6" s="53"/>
      <c r="F6" s="64"/>
      <c r="G6" s="65"/>
      <c r="I6" s="66"/>
    </row>
    <row r="8" spans="1:14" s="69" customFormat="1" ht="25.5" x14ac:dyDescent="0.25">
      <c r="A8" s="67" t="s">
        <v>136</v>
      </c>
      <c r="B8" s="412" t="s">
        <v>137</v>
      </c>
      <c r="C8" s="413"/>
      <c r="D8" s="413"/>
      <c r="E8" s="414"/>
      <c r="F8" s="68" t="s">
        <v>138</v>
      </c>
      <c r="G8" s="412" t="s">
        <v>186</v>
      </c>
      <c r="H8" s="356"/>
      <c r="I8" s="357"/>
    </row>
    <row r="10" spans="1:14" x14ac:dyDescent="0.25">
      <c r="F10" s="70"/>
    </row>
    <row r="11" spans="1:14" x14ac:dyDescent="0.25">
      <c r="A11" s="65"/>
      <c r="B11" s="65"/>
      <c r="C11" s="65" t="s">
        <v>453</v>
      </c>
      <c r="G11" s="85" t="s">
        <v>121</v>
      </c>
      <c r="I11" s="47" t="s">
        <v>454</v>
      </c>
    </row>
    <row r="12" spans="1:14" x14ac:dyDescent="0.25">
      <c r="A12" s="65"/>
      <c r="B12" s="65"/>
      <c r="C12" t="s">
        <v>455</v>
      </c>
      <c r="G12" s="86"/>
      <c r="I12" s="58">
        <v>0</v>
      </c>
    </row>
    <row r="13" spans="1:14" x14ac:dyDescent="0.25">
      <c r="A13" s="65"/>
      <c r="B13" s="65"/>
      <c r="C13" t="s">
        <v>456</v>
      </c>
      <c r="G13" s="86"/>
      <c r="I13" s="58">
        <f>+G13/11*0.75</f>
        <v>0</v>
      </c>
    </row>
    <row r="14" spans="1:14" x14ac:dyDescent="0.25">
      <c r="C14" t="s">
        <v>457</v>
      </c>
      <c r="G14" s="86"/>
      <c r="I14" s="58">
        <v>0</v>
      </c>
    </row>
    <row r="15" spans="1:14" x14ac:dyDescent="0.25">
      <c r="C15" t="s">
        <v>458</v>
      </c>
      <c r="G15" s="87"/>
      <c r="I15" s="88">
        <f>+G15/11*0.75</f>
        <v>0</v>
      </c>
      <c r="K15" t="s">
        <v>459</v>
      </c>
      <c r="N15" s="89" t="e">
        <f>+G15/G16</f>
        <v>#DIV/0!</v>
      </c>
    </row>
    <row r="16" spans="1:14" x14ac:dyDescent="0.25">
      <c r="G16" s="70">
        <f>SUM(G12:G15)</f>
        <v>0</v>
      </c>
      <c r="I16" s="70">
        <f>SUM(I12:I15)</f>
        <v>0</v>
      </c>
      <c r="K16" t="s">
        <v>460</v>
      </c>
      <c r="N16" s="90"/>
    </row>
    <row r="17" spans="1:14" x14ac:dyDescent="0.25">
      <c r="A17" s="65"/>
      <c r="B17" s="65"/>
      <c r="C17" s="65"/>
      <c r="F17" s="70"/>
      <c r="K17" t="s">
        <v>461</v>
      </c>
      <c r="N17" t="e">
        <f>ROUND(N16-N18,0)</f>
        <v>#DIV/0!</v>
      </c>
    </row>
    <row r="18" spans="1:14" x14ac:dyDescent="0.25">
      <c r="A18" s="77"/>
      <c r="B18" s="77"/>
      <c r="C18" s="65"/>
      <c r="F18" s="70"/>
      <c r="K18" t="s">
        <v>462</v>
      </c>
      <c r="N18" t="e">
        <f>ROUNDDOWN(N16*N15,0)</f>
        <v>#DIV/0!</v>
      </c>
    </row>
    <row r="19" spans="1:14" x14ac:dyDescent="0.25">
      <c r="C19" s="77" t="s">
        <v>463</v>
      </c>
      <c r="E19" s="47" t="s">
        <v>461</v>
      </c>
      <c r="F19" s="85" t="s">
        <v>462</v>
      </c>
      <c r="G19" s="47" t="s">
        <v>121</v>
      </c>
      <c r="I19" s="47" t="s">
        <v>464</v>
      </c>
    </row>
    <row r="20" spans="1:14" x14ac:dyDescent="0.25">
      <c r="C20" s="73">
        <v>44470</v>
      </c>
      <c r="E20" s="86"/>
      <c r="F20" s="86"/>
      <c r="G20" s="91">
        <f>SUM(E20:F20)</f>
        <v>0</v>
      </c>
      <c r="I20" s="58">
        <f>+F20/11*0.75</f>
        <v>0</v>
      </c>
    </row>
    <row r="21" spans="1:14" x14ac:dyDescent="0.25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 x14ac:dyDescent="0.25">
      <c r="C22" s="73">
        <v>44652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 x14ac:dyDescent="0.25">
      <c r="C23" s="73">
        <v>44743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 x14ac:dyDescent="0.25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 x14ac:dyDescent="0.25">
      <c r="F25" s="70"/>
    </row>
    <row r="26" spans="1:14" x14ac:dyDescent="0.25">
      <c r="C26" s="77" t="s">
        <v>465</v>
      </c>
      <c r="F26" s="80"/>
    </row>
    <row r="27" spans="1:14" x14ac:dyDescent="0.25">
      <c r="C27" t="s">
        <v>84</v>
      </c>
      <c r="G27" s="91">
        <f>+G12</f>
        <v>0</v>
      </c>
    </row>
    <row r="28" spans="1:14" x14ac:dyDescent="0.25">
      <c r="C28" t="s">
        <v>466</v>
      </c>
      <c r="F28" s="80"/>
      <c r="G28" s="91">
        <f>+G13</f>
        <v>0</v>
      </c>
      <c r="I28" s="58">
        <f>+G28/11*0.75</f>
        <v>0</v>
      </c>
    </row>
    <row r="29" spans="1:14" x14ac:dyDescent="0.25">
      <c r="C29" t="s">
        <v>461</v>
      </c>
      <c r="F29" s="79"/>
      <c r="G29" s="91">
        <f>+G14-E24</f>
        <v>0</v>
      </c>
    </row>
    <row r="30" spans="1:14" x14ac:dyDescent="0.25">
      <c r="C30" t="s">
        <v>462</v>
      </c>
      <c r="F30" s="70"/>
      <c r="G30" s="92">
        <f>+G15-F24</f>
        <v>0</v>
      </c>
      <c r="I30" s="88">
        <f>+G30/11*0.75</f>
        <v>0</v>
      </c>
    </row>
    <row r="31" spans="1:14" x14ac:dyDescent="0.25">
      <c r="G31" s="91">
        <f>SUM(G27:G30)</f>
        <v>0</v>
      </c>
      <c r="I31" s="58">
        <f>SUM(I27:I30)</f>
        <v>0</v>
      </c>
    </row>
    <row r="34" spans="3:3" x14ac:dyDescent="0.25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  <c r="J1" s="271"/>
    </row>
    <row r="2" spans="1:13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  <c r="J2" s="66"/>
    </row>
    <row r="3" spans="1:13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  <c r="J3" s="66"/>
    </row>
    <row r="4" spans="1:13" ht="18" x14ac:dyDescent="0.25">
      <c r="D4" s="53"/>
      <c r="E4" s="53"/>
      <c r="F4" s="64"/>
      <c r="G4" s="65"/>
      <c r="I4" s="66"/>
      <c r="J4" s="66"/>
    </row>
    <row r="5" spans="1:13" ht="18" x14ac:dyDescent="0.25">
      <c r="A5" s="125" t="s">
        <v>467</v>
      </c>
      <c r="D5" s="53"/>
      <c r="E5" s="53"/>
      <c r="F5" s="64"/>
      <c r="G5" s="65"/>
      <c r="I5" s="66"/>
      <c r="J5" s="66"/>
    </row>
    <row r="6" spans="1:13" ht="18.75" x14ac:dyDescent="0.3">
      <c r="D6" s="1"/>
      <c r="E6" s="1"/>
      <c r="F6" s="136"/>
      <c r="G6" s="4"/>
      <c r="I6" s="66"/>
      <c r="J6" s="66"/>
    </row>
    <row r="8" spans="1:13" s="69" customFormat="1" ht="25.5" x14ac:dyDescent="0.25">
      <c r="A8" s="130" t="s">
        <v>136</v>
      </c>
      <c r="B8" s="385" t="s">
        <v>137</v>
      </c>
      <c r="C8" s="386"/>
      <c r="D8" s="386"/>
      <c r="E8" s="415"/>
      <c r="F8" s="131" t="s">
        <v>138</v>
      </c>
      <c r="G8" s="385" t="s">
        <v>186</v>
      </c>
      <c r="H8" s="356"/>
      <c r="I8" s="357"/>
    </row>
    <row r="10" spans="1:13" x14ac:dyDescent="0.25">
      <c r="F10" s="70"/>
    </row>
    <row r="11" spans="1:13" x14ac:dyDescent="0.25">
      <c r="A11" s="77">
        <v>30900</v>
      </c>
      <c r="B11" s="77"/>
      <c r="C11" s="77" t="s">
        <v>468</v>
      </c>
      <c r="F11" s="70"/>
    </row>
    <row r="12" spans="1:13" x14ac:dyDescent="0.25">
      <c r="C12" t="s">
        <v>469</v>
      </c>
      <c r="G12" s="260">
        <f>L13</f>
        <v>0</v>
      </c>
      <c r="K12" s="47" t="s">
        <v>470</v>
      </c>
      <c r="L12" s="47" t="s">
        <v>138</v>
      </c>
    </row>
    <row r="13" spans="1:13" x14ac:dyDescent="0.25">
      <c r="C13" t="s">
        <v>471</v>
      </c>
      <c r="G13" s="70">
        <f>+G12/11*0.75</f>
        <v>0</v>
      </c>
      <c r="H13" t="s">
        <v>472</v>
      </c>
      <c r="K13" t="s">
        <v>473</v>
      </c>
    </row>
    <row r="14" spans="1:13" x14ac:dyDescent="0.25">
      <c r="C14" t="s">
        <v>474</v>
      </c>
      <c r="G14" s="84">
        <f>+G12-G13</f>
        <v>0</v>
      </c>
      <c r="K14" t="s">
        <v>475</v>
      </c>
    </row>
    <row r="15" spans="1:13" x14ac:dyDescent="0.25">
      <c r="G15" s="70"/>
      <c r="K15" t="s">
        <v>476</v>
      </c>
    </row>
    <row r="16" spans="1:13" ht="15.75" thickBot="1" x14ac:dyDescent="0.3">
      <c r="G16" s="58"/>
      <c r="L16" s="259">
        <f>SUM(L13:L15)</f>
        <v>0</v>
      </c>
      <c r="M16" t="s">
        <v>477</v>
      </c>
    </row>
    <row r="17" spans="1:8" ht="15.75" thickTop="1" x14ac:dyDescent="0.25">
      <c r="A17" s="77">
        <v>37500</v>
      </c>
      <c r="B17" s="77"/>
      <c r="C17" s="77" t="s">
        <v>478</v>
      </c>
      <c r="G17" s="58"/>
    </row>
    <row r="18" spans="1:8" x14ac:dyDescent="0.25">
      <c r="C18" t="s">
        <v>479</v>
      </c>
      <c r="G18" s="257">
        <f>L14</f>
        <v>0</v>
      </c>
    </row>
    <row r="19" spans="1:8" x14ac:dyDescent="0.25">
      <c r="C19" t="s">
        <v>480</v>
      </c>
      <c r="G19" s="261">
        <f>L15</f>
        <v>0</v>
      </c>
    </row>
    <row r="20" spans="1:8" x14ac:dyDescent="0.25">
      <c r="G20" s="58">
        <f>SUM(G18:G19)</f>
        <v>0</v>
      </c>
    </row>
    <row r="21" spans="1:8" x14ac:dyDescent="0.25">
      <c r="C21" t="s">
        <v>471</v>
      </c>
      <c r="G21" s="70">
        <f>+G20/11*0.75</f>
        <v>0</v>
      </c>
      <c r="H21" t="s">
        <v>472</v>
      </c>
    </row>
    <row r="22" spans="1:8" x14ac:dyDescent="0.25">
      <c r="C22" t="s">
        <v>481</v>
      </c>
      <c r="G22" s="84">
        <f>+G20-G21</f>
        <v>0</v>
      </c>
    </row>
    <row r="27" spans="1:8" x14ac:dyDescent="0.25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0B598-81C3-425C-B4D3-85C669800BBC}">
  <sheetPr>
    <tabColor rgb="FFFFFF00"/>
  </sheetPr>
  <dimension ref="A1:D25"/>
  <sheetViews>
    <sheetView workbookViewId="0">
      <selection activeCell="C13" sqref="C13"/>
    </sheetView>
  </sheetViews>
  <sheetFormatPr defaultRowHeight="15" x14ac:dyDescent="0.25"/>
  <cols>
    <col min="2" max="2" width="37.85546875" customWidth="1"/>
    <col min="3" max="3" width="36.140625" customWidth="1"/>
    <col min="4" max="4" width="12" customWidth="1"/>
  </cols>
  <sheetData>
    <row r="1" spans="1:4" x14ac:dyDescent="0.25">
      <c r="A1" s="321" t="s">
        <v>79</v>
      </c>
      <c r="B1" s="321" t="s">
        <v>80</v>
      </c>
      <c r="C1" s="321" t="s">
        <v>81</v>
      </c>
      <c r="D1" s="321" t="s">
        <v>82</v>
      </c>
    </row>
    <row r="2" spans="1:4" x14ac:dyDescent="0.25">
      <c r="A2" s="322"/>
      <c r="B2" s="322"/>
      <c r="C2" s="322"/>
      <c r="D2" s="322"/>
    </row>
    <row r="3" spans="1:4" x14ac:dyDescent="0.25">
      <c r="A3" s="322"/>
      <c r="B3" s="322"/>
      <c r="C3" s="322"/>
      <c r="D3" s="322"/>
    </row>
    <row r="4" spans="1:4" x14ac:dyDescent="0.25">
      <c r="A4" s="322"/>
      <c r="B4" s="322"/>
      <c r="C4" s="322"/>
      <c r="D4" s="322"/>
    </row>
    <row r="5" spans="1:4" x14ac:dyDescent="0.25">
      <c r="A5" s="322"/>
      <c r="B5" s="322"/>
      <c r="C5" s="322"/>
      <c r="D5" s="322"/>
    </row>
    <row r="6" spans="1:4" x14ac:dyDescent="0.25">
      <c r="A6" s="322"/>
      <c r="B6" s="322"/>
      <c r="C6" s="322"/>
      <c r="D6" s="322"/>
    </row>
    <row r="7" spans="1:4" x14ac:dyDescent="0.25">
      <c r="A7" s="322"/>
      <c r="B7" s="322"/>
      <c r="C7" s="322"/>
      <c r="D7" s="322"/>
    </row>
    <row r="8" spans="1:4" x14ac:dyDescent="0.25">
      <c r="A8" s="322"/>
      <c r="B8" s="322"/>
      <c r="C8" s="322"/>
      <c r="D8" s="322"/>
    </row>
    <row r="9" spans="1:4" x14ac:dyDescent="0.25">
      <c r="A9" s="322"/>
      <c r="B9" s="322"/>
      <c r="C9" s="322"/>
      <c r="D9" s="322"/>
    </row>
    <row r="10" spans="1:4" x14ac:dyDescent="0.25">
      <c r="A10" s="322"/>
      <c r="B10" s="322"/>
      <c r="C10" s="322"/>
      <c r="D10" s="322"/>
    </row>
    <row r="11" spans="1:4" x14ac:dyDescent="0.25">
      <c r="A11" s="322"/>
      <c r="B11" s="322"/>
      <c r="C11" s="322"/>
      <c r="D11" s="322"/>
    </row>
    <row r="12" spans="1:4" x14ac:dyDescent="0.25">
      <c r="A12" s="322"/>
      <c r="B12" s="322"/>
      <c r="C12" s="322"/>
      <c r="D12" s="322"/>
    </row>
    <row r="13" spans="1:4" x14ac:dyDescent="0.25">
      <c r="A13" s="322"/>
      <c r="B13" s="322"/>
      <c r="C13" s="322"/>
      <c r="D13" s="322"/>
    </row>
    <row r="14" spans="1:4" x14ac:dyDescent="0.25">
      <c r="A14" s="322"/>
      <c r="B14" s="322"/>
      <c r="C14" s="322"/>
      <c r="D14" s="322"/>
    </row>
    <row r="15" spans="1:4" x14ac:dyDescent="0.25">
      <c r="A15" s="322"/>
      <c r="B15" s="322"/>
      <c r="C15" s="322"/>
      <c r="D15" s="322"/>
    </row>
    <row r="16" spans="1:4" x14ac:dyDescent="0.25">
      <c r="A16" s="322"/>
      <c r="B16" s="322"/>
      <c r="C16" s="322"/>
      <c r="D16" s="322"/>
    </row>
    <row r="17" spans="1:4" x14ac:dyDescent="0.25">
      <c r="A17" s="322"/>
      <c r="B17" s="322"/>
      <c r="C17" s="322"/>
      <c r="D17" s="322"/>
    </row>
    <row r="18" spans="1:4" x14ac:dyDescent="0.25">
      <c r="A18" s="322"/>
      <c r="B18" s="322"/>
      <c r="C18" s="322"/>
      <c r="D18" s="322"/>
    </row>
    <row r="19" spans="1:4" x14ac:dyDescent="0.25">
      <c r="A19" s="322"/>
      <c r="B19" s="322"/>
      <c r="C19" s="322"/>
      <c r="D19" s="322"/>
    </row>
    <row r="20" spans="1:4" x14ac:dyDescent="0.25">
      <c r="A20" s="322"/>
      <c r="B20" s="322"/>
      <c r="C20" s="322"/>
      <c r="D20" s="322"/>
    </row>
    <row r="21" spans="1:4" x14ac:dyDescent="0.25">
      <c r="A21" s="322"/>
      <c r="B21" s="322"/>
      <c r="C21" s="322"/>
      <c r="D21" s="322"/>
    </row>
    <row r="22" spans="1:4" x14ac:dyDescent="0.25">
      <c r="A22" s="322"/>
      <c r="B22" s="322"/>
      <c r="C22" s="322"/>
      <c r="D22" s="322"/>
    </row>
    <row r="23" spans="1:4" x14ac:dyDescent="0.25">
      <c r="A23" s="322"/>
      <c r="B23" s="322"/>
      <c r="C23" s="322"/>
      <c r="D23" s="322"/>
    </row>
    <row r="24" spans="1:4" x14ac:dyDescent="0.25">
      <c r="A24" s="322"/>
      <c r="B24" s="322"/>
      <c r="C24" s="322"/>
      <c r="D24" s="322"/>
    </row>
    <row r="25" spans="1:4" x14ac:dyDescent="0.25">
      <c r="A25" s="322"/>
      <c r="B25" s="322"/>
      <c r="C25" s="322"/>
      <c r="D25" s="3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F14" sqref="F14"/>
    </sheetView>
  </sheetViews>
  <sheetFormatPr defaultColWidth="8.7109375" defaultRowHeight="15" x14ac:dyDescent="0.2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10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0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83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44"/>
      <c r="G7" s="144"/>
    </row>
    <row r="8" spans="1:10" x14ac:dyDescent="0.25">
      <c r="B8">
        <v>1</v>
      </c>
      <c r="C8" t="s">
        <v>84</v>
      </c>
    </row>
    <row r="10" spans="1:10" x14ac:dyDescent="0.25">
      <c r="B10">
        <v>2</v>
      </c>
      <c r="C10" t="s">
        <v>85</v>
      </c>
      <c r="F10" t="s">
        <v>86</v>
      </c>
    </row>
    <row r="12" spans="1:10" x14ac:dyDescent="0.25">
      <c r="B12">
        <v>3</v>
      </c>
      <c r="C12" t="s">
        <v>87</v>
      </c>
      <c r="F12" t="s">
        <v>86</v>
      </c>
    </row>
    <row r="13" spans="1:10" x14ac:dyDescent="0.25">
      <c r="C13" s="139"/>
    </row>
    <row r="14" spans="1:10" x14ac:dyDescent="0.25">
      <c r="B14">
        <v>4</v>
      </c>
      <c r="C14" t="s">
        <v>88</v>
      </c>
      <c r="F14" t="s">
        <v>86</v>
      </c>
    </row>
    <row r="16" spans="1:10" x14ac:dyDescent="0.25">
      <c r="B16">
        <v>5</v>
      </c>
      <c r="C16" t="s">
        <v>89</v>
      </c>
    </row>
    <row r="17" spans="3:3" x14ac:dyDescent="0.25">
      <c r="C17" t="s">
        <v>90</v>
      </c>
    </row>
    <row r="18" spans="3:3" x14ac:dyDescent="0.25">
      <c r="C18" s="139" t="s">
        <v>91</v>
      </c>
    </row>
    <row r="19" spans="3:3" x14ac:dyDescent="0.25">
      <c r="C19" s="139" t="s">
        <v>92</v>
      </c>
    </row>
    <row r="20" spans="3:3" x14ac:dyDescent="0.25">
      <c r="C20" s="139" t="s">
        <v>93</v>
      </c>
    </row>
    <row r="21" spans="3:3" x14ac:dyDescent="0.25">
      <c r="C21" s="139" t="s">
        <v>94</v>
      </c>
    </row>
    <row r="22" spans="3:3" x14ac:dyDescent="0.25">
      <c r="C22" s="139" t="s">
        <v>95</v>
      </c>
    </row>
    <row r="23" spans="3:3" x14ac:dyDescent="0.25">
      <c r="C23" t="s">
        <v>96</v>
      </c>
    </row>
    <row r="24" spans="3:3" x14ac:dyDescent="0.25">
      <c r="C24" s="139" t="s">
        <v>97</v>
      </c>
    </row>
    <row r="25" spans="3:3" x14ac:dyDescent="0.25">
      <c r="C25" s="139" t="s">
        <v>98</v>
      </c>
    </row>
    <row r="26" spans="3:3" x14ac:dyDescent="0.25">
      <c r="C26" t="s">
        <v>99</v>
      </c>
    </row>
    <row r="27" spans="3:3" x14ac:dyDescent="0.25">
      <c r="C27" t="s">
        <v>100</v>
      </c>
    </row>
    <row r="28" spans="3:3" x14ac:dyDescent="0.25">
      <c r="C28" t="s">
        <v>101</v>
      </c>
    </row>
    <row r="29" spans="3:3" x14ac:dyDescent="0.25">
      <c r="C29" t="s">
        <v>102</v>
      </c>
    </row>
    <row r="30" spans="3:3" x14ac:dyDescent="0.25">
      <c r="C30" s="139" t="s">
        <v>103</v>
      </c>
    </row>
    <row r="31" spans="3:3" x14ac:dyDescent="0.25">
      <c r="C31" s="139" t="s">
        <v>104</v>
      </c>
    </row>
    <row r="32" spans="3:3" x14ac:dyDescent="0.25">
      <c r="C32" s="139" t="s">
        <v>105</v>
      </c>
    </row>
    <row r="33" spans="3:3" x14ac:dyDescent="0.25">
      <c r="C33" s="139" t="s">
        <v>106</v>
      </c>
    </row>
    <row r="34" spans="3:3" x14ac:dyDescent="0.25">
      <c r="C34" t="s">
        <v>107</v>
      </c>
    </row>
    <row r="35" spans="3:3" x14ac:dyDescent="0.25">
      <c r="C35" s="139" t="s">
        <v>108</v>
      </c>
    </row>
    <row r="36" spans="3:3" x14ac:dyDescent="0.25">
      <c r="C36" s="139" t="s">
        <v>109</v>
      </c>
    </row>
    <row r="37" spans="3:3" x14ac:dyDescent="0.25">
      <c r="C37" t="s">
        <v>110</v>
      </c>
    </row>
    <row r="38" spans="3:3" x14ac:dyDescent="0.25">
      <c r="C38" s="139" t="s">
        <v>111</v>
      </c>
    </row>
    <row r="39" spans="3:3" x14ac:dyDescent="0.25">
      <c r="C39" s="139" t="s">
        <v>112</v>
      </c>
    </row>
    <row r="40" spans="3:3" x14ac:dyDescent="0.25">
      <c r="C40" s="139" t="s">
        <v>113</v>
      </c>
    </row>
    <row r="41" spans="3:3" x14ac:dyDescent="0.25">
      <c r="C41" s="139" t="s">
        <v>114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workbookViewId="0">
      <selection activeCell="D16" sqref="D16"/>
    </sheetView>
  </sheetViews>
  <sheetFormatPr defaultRowHeight="15" x14ac:dyDescent="0.2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J1" s="56" t="s">
        <v>2</v>
      </c>
      <c r="K1" s="56" t="s">
        <v>3</v>
      </c>
    </row>
    <row r="2" spans="1:14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I2" s="59" t="s">
        <v>6</v>
      </c>
      <c r="J2" s="60" t="str">
        <f>Index!$H$2</f>
        <v>MG</v>
      </c>
      <c r="K2" s="61">
        <f>Index!$I$2</f>
        <v>45174</v>
      </c>
    </row>
    <row r="3" spans="1:14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I3" s="59" t="s">
        <v>9</v>
      </c>
      <c r="J3" s="60" t="str">
        <f>Index!$H$3</f>
        <v>DB</v>
      </c>
      <c r="K3" s="61">
        <f>Index!$I$3</f>
        <v>45194</v>
      </c>
    </row>
    <row r="4" spans="1:14" ht="18" x14ac:dyDescent="0.25">
      <c r="D4" s="53"/>
      <c r="E4" s="53"/>
      <c r="F4" s="64"/>
      <c r="G4" s="65"/>
      <c r="I4" s="66"/>
    </row>
    <row r="5" spans="1:14" ht="18" x14ac:dyDescent="0.25">
      <c r="A5" s="125" t="s">
        <v>115</v>
      </c>
      <c r="D5" s="53"/>
      <c r="E5" s="53"/>
      <c r="F5" s="64"/>
      <c r="G5" s="65"/>
      <c r="I5" s="66"/>
    </row>
    <row r="6" spans="1:14" ht="18.75" x14ac:dyDescent="0.3">
      <c r="B6" s="1"/>
      <c r="C6" s="3"/>
      <c r="D6" s="1"/>
      <c r="E6" s="1"/>
      <c r="F6" s="126"/>
    </row>
    <row r="8" spans="1:14" x14ac:dyDescent="0.25">
      <c r="H8" s="47"/>
    </row>
    <row r="9" spans="1:14" x14ac:dyDescent="0.25">
      <c r="B9" t="s">
        <v>116</v>
      </c>
      <c r="D9" s="345" t="s">
        <v>117</v>
      </c>
      <c r="E9" s="345"/>
      <c r="F9" s="345"/>
      <c r="G9" s="345"/>
      <c r="I9" s="345" t="s">
        <v>118</v>
      </c>
      <c r="J9" s="345"/>
      <c r="K9" s="345"/>
      <c r="L9" s="345"/>
      <c r="N9" s="344" t="s">
        <v>119</v>
      </c>
    </row>
    <row r="10" spans="1:14" x14ac:dyDescent="0.25">
      <c r="B10" t="s">
        <v>120</v>
      </c>
      <c r="D10" s="127"/>
      <c r="E10" s="128">
        <f>+D10</f>
        <v>0</v>
      </c>
      <c r="F10" s="128">
        <f>+D10</f>
        <v>0</v>
      </c>
      <c r="G10" s="47" t="s">
        <v>121</v>
      </c>
      <c r="I10" s="127"/>
      <c r="J10" s="128">
        <f>+I10</f>
        <v>0</v>
      </c>
      <c r="K10" s="128">
        <f>+I10</f>
        <v>0</v>
      </c>
      <c r="L10" s="47" t="s">
        <v>121</v>
      </c>
      <c r="N10" s="344"/>
    </row>
    <row r="11" spans="1:14" x14ac:dyDescent="0.25">
      <c r="B11" t="s">
        <v>122</v>
      </c>
      <c r="D11" s="129">
        <f>(D14-D10)/365.25</f>
        <v>123.49897330595482</v>
      </c>
      <c r="E11" s="129">
        <f>(E14-E10)/365.25</f>
        <v>123.49897330595482</v>
      </c>
      <c r="F11" s="129">
        <f>(F14-F10)/365.25</f>
        <v>123.49897330595482</v>
      </c>
      <c r="G11" s="129"/>
      <c r="I11" s="129">
        <f>(I14-I10)/365.25</f>
        <v>123.49897330595482</v>
      </c>
      <c r="J11" s="129">
        <f>(J14-J10)/365.25</f>
        <v>123.49897330595482</v>
      </c>
      <c r="K11" s="129">
        <f>(K14-K10)/365.25</f>
        <v>123.49897330595482</v>
      </c>
      <c r="N11" s="344"/>
    </row>
    <row r="14" spans="1:14" x14ac:dyDescent="0.25">
      <c r="B14" t="s">
        <v>123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 x14ac:dyDescent="0.25">
      <c r="B16" t="s">
        <v>124</v>
      </c>
      <c r="D16" s="319"/>
      <c r="E16" s="319"/>
      <c r="F16" s="319"/>
      <c r="I16" s="319"/>
      <c r="J16" s="319"/>
      <c r="K16" s="319"/>
    </row>
    <row r="17" spans="1:14" x14ac:dyDescent="0.25">
      <c r="B17" t="s">
        <v>125</v>
      </c>
      <c r="D17" s="257" t="s">
        <v>126</v>
      </c>
      <c r="E17" s="257" t="s">
        <v>126</v>
      </c>
      <c r="F17" s="257" t="s">
        <v>126</v>
      </c>
      <c r="I17" s="257" t="s">
        <v>126</v>
      </c>
      <c r="J17" s="257" t="s">
        <v>126</v>
      </c>
      <c r="K17" s="257" t="s">
        <v>126</v>
      </c>
    </row>
    <row r="18" spans="1:14" x14ac:dyDescent="0.25">
      <c r="B18" t="s">
        <v>127</v>
      </c>
      <c r="D18" s="257"/>
      <c r="E18" s="257"/>
      <c r="F18" s="257"/>
      <c r="G18" s="258"/>
      <c r="I18" s="257"/>
      <c r="J18" s="257"/>
      <c r="K18" s="257"/>
    </row>
    <row r="20" spans="1:14" x14ac:dyDescent="0.25">
      <c r="B20" t="s">
        <v>128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 x14ac:dyDescent="0.25">
      <c r="B22" t="s">
        <v>129</v>
      </c>
      <c r="D22" s="91">
        <f>D18*D20</f>
        <v>0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4" customFormat="1" ht="15.75" thickBot="1" x14ac:dyDescent="0.3">
      <c r="B23" s="44" t="s">
        <v>130</v>
      </c>
      <c r="D23" s="51">
        <f>ROUND(D22,-1)</f>
        <v>0</v>
      </c>
      <c r="E23" s="51">
        <f>ROUND(E22,-1)</f>
        <v>0</v>
      </c>
      <c r="F23" s="51">
        <f>ROUND(F22,-1)</f>
        <v>0</v>
      </c>
      <c r="G23" s="46">
        <f>SUM(D23:F23)</f>
        <v>0</v>
      </c>
      <c r="I23" s="51">
        <f>ROUND(I22,-1)</f>
        <v>0</v>
      </c>
      <c r="J23" s="51">
        <f>ROUND(J22,-1)</f>
        <v>0</v>
      </c>
      <c r="K23" s="51">
        <f>ROUND(K22,-1)</f>
        <v>0</v>
      </c>
      <c r="L23" s="46">
        <f>SUM(I23:K23)</f>
        <v>0</v>
      </c>
      <c r="N23" s="52">
        <f>G23+L23</f>
        <v>0</v>
      </c>
    </row>
    <row r="24" spans="1:14" ht="15.75" thickTop="1" x14ac:dyDescent="0.25"/>
    <row r="25" spans="1:14" x14ac:dyDescent="0.25">
      <c r="B25" t="s">
        <v>131</v>
      </c>
      <c r="D25" s="91">
        <f>IF(D17="ABP",D18,D18*0.1)</f>
        <v>0</v>
      </c>
      <c r="E25" s="91">
        <f t="shared" ref="E25:F25" si="0">IF(E17="ABP",E18,E18*0.1)</f>
        <v>0</v>
      </c>
      <c r="F25" s="91">
        <f t="shared" si="0"/>
        <v>0</v>
      </c>
      <c r="G25" s="91"/>
      <c r="I25" s="91">
        <f t="shared" ref="I25:K25" si="1">IF(I17="ABP",I18,I18*0.1)</f>
        <v>0</v>
      </c>
      <c r="J25" s="91">
        <f t="shared" si="1"/>
        <v>0</v>
      </c>
      <c r="K25" s="91">
        <f t="shared" si="1"/>
        <v>0</v>
      </c>
    </row>
    <row r="29" spans="1:14" x14ac:dyDescent="0.25">
      <c r="A29" s="49" t="s">
        <v>132</v>
      </c>
      <c r="B29" s="49" t="s">
        <v>133</v>
      </c>
      <c r="C29" s="49" t="s">
        <v>134</v>
      </c>
      <c r="D29" s="47"/>
    </row>
    <row r="30" spans="1:14" x14ac:dyDescent="0.25">
      <c r="A30">
        <v>0</v>
      </c>
      <c r="B30">
        <v>64.989999999999995</v>
      </c>
      <c r="C30" s="48">
        <v>0.04</v>
      </c>
      <c r="D30" s="318"/>
    </row>
    <row r="31" spans="1:14" x14ac:dyDescent="0.25">
      <c r="A31">
        <v>64.989999999999995</v>
      </c>
      <c r="B31">
        <v>74</v>
      </c>
      <c r="C31" s="48">
        <v>0.05</v>
      </c>
      <c r="D31" s="318"/>
    </row>
    <row r="32" spans="1:14" x14ac:dyDescent="0.25">
      <c r="A32">
        <v>74.989999999999995</v>
      </c>
      <c r="B32">
        <v>79</v>
      </c>
      <c r="C32" s="48">
        <v>0.06</v>
      </c>
      <c r="D32" s="318"/>
    </row>
    <row r="33" spans="1:4" x14ac:dyDescent="0.25">
      <c r="A33">
        <v>79.989999999999995</v>
      </c>
      <c r="B33">
        <v>84</v>
      </c>
      <c r="C33" s="50">
        <v>7.0000000000000007E-2</v>
      </c>
      <c r="D33" s="318"/>
    </row>
    <row r="34" spans="1:4" x14ac:dyDescent="0.25">
      <c r="A34">
        <v>84.99</v>
      </c>
      <c r="B34">
        <v>89</v>
      </c>
      <c r="C34" s="50">
        <v>0.09</v>
      </c>
      <c r="D34" s="318"/>
    </row>
    <row r="35" spans="1:4" x14ac:dyDescent="0.25">
      <c r="A35">
        <v>89.99</v>
      </c>
      <c r="B35">
        <v>94</v>
      </c>
      <c r="C35" s="50">
        <v>0.11</v>
      </c>
      <c r="D35" s="318"/>
    </row>
    <row r="36" spans="1:4" x14ac:dyDescent="0.25">
      <c r="A36">
        <v>94.99</v>
      </c>
      <c r="B36">
        <v>122</v>
      </c>
      <c r="C36" s="48">
        <v>0.14000000000000001</v>
      </c>
      <c r="D36" s="318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C37" sqref="C37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9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9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9" ht="18" x14ac:dyDescent="0.25">
      <c r="D4" s="53"/>
      <c r="E4" s="53"/>
      <c r="F4" s="64"/>
      <c r="G4" s="65"/>
      <c r="I4" s="66"/>
    </row>
    <row r="5" spans="1:9" ht="18" x14ac:dyDescent="0.25">
      <c r="A5" s="125" t="s">
        <v>135</v>
      </c>
      <c r="D5" s="53"/>
      <c r="E5" s="53"/>
      <c r="F5" s="64"/>
      <c r="G5" s="65"/>
      <c r="I5" s="66"/>
    </row>
    <row r="6" spans="1:9" ht="18" x14ac:dyDescent="0.25">
      <c r="A6" s="125"/>
      <c r="D6" s="53"/>
      <c r="E6" s="53"/>
      <c r="F6" s="64"/>
      <c r="G6" s="65"/>
      <c r="I6" s="66"/>
    </row>
    <row r="8" spans="1:9" s="69" customFormat="1" ht="30" x14ac:dyDescent="0.25">
      <c r="A8" s="137" t="s">
        <v>136</v>
      </c>
      <c r="B8" s="346" t="s">
        <v>137</v>
      </c>
      <c r="C8" s="347"/>
      <c r="D8" s="347"/>
      <c r="E8" s="348"/>
      <c r="F8" s="138" t="s">
        <v>138</v>
      </c>
      <c r="G8" s="138" t="s">
        <v>138</v>
      </c>
      <c r="H8" s="138" t="s">
        <v>138</v>
      </c>
      <c r="I8" s="83"/>
    </row>
    <row r="10" spans="1:9" x14ac:dyDescent="0.25">
      <c r="F10" s="70"/>
    </row>
    <row r="11" spans="1:9" x14ac:dyDescent="0.25">
      <c r="A11" s="71"/>
      <c r="B11" s="71"/>
      <c r="C11" s="71" t="s">
        <v>139</v>
      </c>
      <c r="F11" s="72" t="s">
        <v>140</v>
      </c>
      <c r="G11" s="47" t="s">
        <v>141</v>
      </c>
      <c r="H11" s="47" t="s">
        <v>121</v>
      </c>
    </row>
    <row r="12" spans="1:9" x14ac:dyDescent="0.25">
      <c r="A12" s="71"/>
      <c r="B12" s="71"/>
      <c r="C12" s="71"/>
      <c r="F12" s="72"/>
      <c r="G12" s="47"/>
      <c r="H12" s="47"/>
    </row>
    <row r="13" spans="1:9" x14ac:dyDescent="0.25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142</v>
      </c>
    </row>
    <row r="14" spans="1:9" x14ac:dyDescent="0.25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143</v>
      </c>
    </row>
    <row r="15" spans="1:9" x14ac:dyDescent="0.25">
      <c r="C15" s="73">
        <v>44986</v>
      </c>
      <c r="F15" s="74"/>
      <c r="G15" s="132"/>
      <c r="H15" s="133">
        <f>SUM(F15:G15)</f>
        <v>0</v>
      </c>
      <c r="I15" t="s">
        <v>144</v>
      </c>
    </row>
    <row r="16" spans="1:9" x14ac:dyDescent="0.25">
      <c r="F16" s="75"/>
      <c r="G16" s="133"/>
      <c r="H16" s="133"/>
      <c r="I16" t="s">
        <v>145</v>
      </c>
    </row>
    <row r="17" spans="3:9" ht="15.75" thickBot="1" x14ac:dyDescent="0.3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 x14ac:dyDescent="0.25">
      <c r="C19" s="77" t="s">
        <v>146</v>
      </c>
      <c r="F19">
        <f>COUNT(F13:F15)</f>
        <v>2</v>
      </c>
      <c r="G19">
        <f>COUNT(G13:G15)</f>
        <v>2</v>
      </c>
    </row>
    <row r="21" spans="3:9" x14ac:dyDescent="0.25">
      <c r="C21" t="s">
        <v>147</v>
      </c>
      <c r="F21" s="74"/>
      <c r="I21" t="s">
        <v>148</v>
      </c>
    </row>
    <row r="23" spans="3:9" x14ac:dyDescent="0.25">
      <c r="C23" t="s">
        <v>149</v>
      </c>
      <c r="F23" s="78"/>
      <c r="G23" s="134"/>
      <c r="H23" s="79"/>
      <c r="I23" t="s">
        <v>150</v>
      </c>
    </row>
    <row r="24" spans="3:9" x14ac:dyDescent="0.25">
      <c r="C24" t="s">
        <v>151</v>
      </c>
      <c r="F24" s="80"/>
      <c r="G24" s="134"/>
      <c r="H24" s="79"/>
    </row>
    <row r="25" spans="3:9" x14ac:dyDescent="0.25">
      <c r="C25" t="s">
        <v>152</v>
      </c>
      <c r="F25" s="79"/>
      <c r="G25" s="135"/>
      <c r="H25" s="79"/>
    </row>
    <row r="26" spans="3:9" x14ac:dyDescent="0.25">
      <c r="C26" t="s">
        <v>153</v>
      </c>
      <c r="F26" s="81"/>
      <c r="G26" s="79">
        <f>G23-SUM(G24:G25)</f>
        <v>0</v>
      </c>
      <c r="H26" s="79"/>
    </row>
    <row r="27" spans="3:9" x14ac:dyDescent="0.25">
      <c r="F27" s="78"/>
      <c r="G27" s="79"/>
      <c r="H27" s="79"/>
    </row>
    <row r="28" spans="3:9" x14ac:dyDescent="0.25">
      <c r="F28" s="78"/>
      <c r="G28" s="79"/>
      <c r="H28" s="79"/>
    </row>
    <row r="29" spans="3:9" x14ac:dyDescent="0.25">
      <c r="C29" t="s">
        <v>154</v>
      </c>
      <c r="F29" s="75">
        <f>ROUND(F21/4,0)</f>
        <v>0</v>
      </c>
      <c r="G29" s="133">
        <f>ROUND(G26/4,0)</f>
        <v>0</v>
      </c>
      <c r="H29" s="79"/>
    </row>
    <row r="30" spans="3:9" x14ac:dyDescent="0.25">
      <c r="C30" t="s">
        <v>155</v>
      </c>
      <c r="F30" s="75">
        <f>(F29*F19)-F17</f>
        <v>0</v>
      </c>
      <c r="G30" s="75">
        <f>(G29*G19)-G17</f>
        <v>0</v>
      </c>
      <c r="H30" s="79"/>
    </row>
    <row r="31" spans="3:9" x14ac:dyDescent="0.25">
      <c r="F31" s="78"/>
      <c r="G31" s="79"/>
      <c r="H31" s="79"/>
    </row>
    <row r="32" spans="3:9" x14ac:dyDescent="0.25">
      <c r="C32" s="77" t="s">
        <v>156</v>
      </c>
      <c r="F32" s="78"/>
      <c r="G32" s="79"/>
      <c r="H32" s="79"/>
    </row>
    <row r="33" spans="3:12" x14ac:dyDescent="0.25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 x14ac:dyDescent="0.25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 x14ac:dyDescent="0.25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 x14ac:dyDescent="0.25">
      <c r="C36" s="73">
        <v>45444</v>
      </c>
      <c r="F36" s="82">
        <f>F21-SUM(F33:F35)</f>
        <v>0</v>
      </c>
      <c r="G36" s="82">
        <f>ROUND(G26,0)-SUM(G33:G35)</f>
        <v>0</v>
      </c>
      <c r="H36" s="133">
        <f t="shared" si="0"/>
        <v>0</v>
      </c>
    </row>
    <row r="38" spans="3:12" ht="15.75" thickBot="1" x14ac:dyDescent="0.3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 x14ac:dyDescent="0.2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 x14ac:dyDescent="0.25">
      <c r="A1" s="123" t="s">
        <v>0</v>
      </c>
      <c r="B1" s="342" t="str">
        <f>Index!$C$1</f>
        <v>CRAIG ROSS SUPERANNUATION FUND</v>
      </c>
      <c r="C1" s="342"/>
      <c r="D1" s="342"/>
      <c r="F1" s="54"/>
      <c r="H1" s="56" t="s">
        <v>2</v>
      </c>
      <c r="I1" s="56" t="s">
        <v>3</v>
      </c>
    </row>
    <row r="2" spans="1:10" customFormat="1" ht="18" x14ac:dyDescent="0.25">
      <c r="A2" s="123" t="s">
        <v>4</v>
      </c>
      <c r="B2" s="342" t="str">
        <f>Index!$C$2</f>
        <v>P9CRAI</v>
      </c>
      <c r="C2" s="342"/>
      <c r="D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0" customFormat="1" ht="18" x14ac:dyDescent="0.25">
      <c r="A3" s="123" t="s">
        <v>8</v>
      </c>
      <c r="B3" s="343">
        <f>Index!$C$3</f>
        <v>44377</v>
      </c>
      <c r="C3" s="343"/>
      <c r="D3" s="343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0" customFormat="1" ht="18" x14ac:dyDescent="0.25">
      <c r="A4" s="123"/>
      <c r="B4" s="53"/>
      <c r="D4" s="53"/>
      <c r="E4" s="53"/>
      <c r="F4" s="55"/>
      <c r="G4" s="124"/>
      <c r="H4" s="65"/>
      <c r="I4" s="66"/>
    </row>
    <row r="5" spans="1:10" customFormat="1" ht="18" x14ac:dyDescent="0.25">
      <c r="A5" s="53" t="s">
        <v>157</v>
      </c>
      <c r="C5" s="57"/>
      <c r="F5" s="58"/>
      <c r="G5" s="58"/>
      <c r="H5" s="65"/>
      <c r="J5" s="66"/>
    </row>
    <row r="6" spans="1:10" ht="18" x14ac:dyDescent="0.25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 x14ac:dyDescent="0.3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 x14ac:dyDescent="0.3">
      <c r="A8" s="351" t="s">
        <v>158</v>
      </c>
      <c r="B8" s="352"/>
      <c r="C8" s="165" t="s">
        <v>159</v>
      </c>
      <c r="D8" s="165" t="s">
        <v>160</v>
      </c>
      <c r="E8" s="165" t="s">
        <v>161</v>
      </c>
      <c r="F8" s="165" t="s">
        <v>162</v>
      </c>
      <c r="G8" s="165" t="s">
        <v>163</v>
      </c>
      <c r="H8" s="165" t="s">
        <v>164</v>
      </c>
      <c r="I8" s="166" t="s">
        <v>165</v>
      </c>
    </row>
    <row r="9" spans="1:10" s="145" customFormat="1" ht="15" x14ac:dyDescent="0.25">
      <c r="A9" s="167" t="s">
        <v>166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 x14ac:dyDescent="0.25">
      <c r="A10" s="171" t="s">
        <v>167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 x14ac:dyDescent="0.25">
      <c r="A11" s="171" t="s">
        <v>168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 x14ac:dyDescent="0.25">
      <c r="A12" s="171" t="s">
        <v>169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 x14ac:dyDescent="0.25">
      <c r="A13" s="175"/>
      <c r="B13" s="164" t="s">
        <v>170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 x14ac:dyDescent="0.3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 x14ac:dyDescent="0.3">
      <c r="A15" s="351" t="s">
        <v>171</v>
      </c>
      <c r="B15" s="353"/>
      <c r="C15" s="165" t="s">
        <v>159</v>
      </c>
      <c r="D15" s="165" t="s">
        <v>160</v>
      </c>
      <c r="E15" s="165" t="s">
        <v>161</v>
      </c>
      <c r="F15" s="165" t="s">
        <v>162</v>
      </c>
      <c r="G15" s="165" t="s">
        <v>163</v>
      </c>
      <c r="H15" s="165" t="s">
        <v>164</v>
      </c>
      <c r="I15" s="166" t="s">
        <v>165</v>
      </c>
    </row>
    <row r="16" spans="1:10" s="145" customFormat="1" ht="15" x14ac:dyDescent="0.25">
      <c r="A16" s="177" t="s">
        <v>166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 x14ac:dyDescent="0.25">
      <c r="A17" s="178" t="s">
        <v>167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 x14ac:dyDescent="0.25">
      <c r="A18" s="178" t="s">
        <v>168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 x14ac:dyDescent="0.25">
      <c r="A19" s="178" t="s">
        <v>172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 x14ac:dyDescent="0.25">
      <c r="A20" s="175"/>
      <c r="B20" s="164" t="s">
        <v>170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 x14ac:dyDescent="0.25">
      <c r="A21" s="147"/>
    </row>
    <row r="22" spans="1:9" s="145" customFormat="1" ht="15" x14ac:dyDescent="0.25">
      <c r="A22" s="354" t="s">
        <v>173</v>
      </c>
      <c r="B22" s="355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 x14ac:dyDescent="0.25">
      <c r="A23" s="147"/>
    </row>
    <row r="24" spans="1:9" s="145" customFormat="1" ht="15" x14ac:dyDescent="0.25">
      <c r="A24" s="145" t="s">
        <v>174</v>
      </c>
      <c r="B24" s="146"/>
      <c r="G24" s="146"/>
    </row>
    <row r="25" spans="1:9" s="145" customFormat="1" ht="15" x14ac:dyDescent="0.25">
      <c r="B25" s="146"/>
      <c r="C25" s="349" t="s">
        <v>175</v>
      </c>
      <c r="D25" s="349"/>
      <c r="E25" s="349" t="s">
        <v>176</v>
      </c>
      <c r="F25" s="349"/>
      <c r="G25" s="350" t="s">
        <v>177</v>
      </c>
      <c r="H25" s="350"/>
    </row>
    <row r="26" spans="1:9" s="145" customFormat="1" ht="15" x14ac:dyDescent="0.25">
      <c r="A26" s="147" t="s">
        <v>3</v>
      </c>
      <c r="B26" s="145" t="s">
        <v>178</v>
      </c>
      <c r="C26" s="145" t="s">
        <v>159</v>
      </c>
      <c r="D26" s="145" t="s">
        <v>160</v>
      </c>
      <c r="E26" s="145" t="s">
        <v>159</v>
      </c>
      <c r="F26" s="145" t="s">
        <v>160</v>
      </c>
      <c r="G26" s="145" t="s">
        <v>159</v>
      </c>
      <c r="H26" s="145" t="s">
        <v>160</v>
      </c>
    </row>
    <row r="27" spans="1:9" s="145" customFormat="1" ht="15" x14ac:dyDescent="0.2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 x14ac:dyDescent="0.2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 x14ac:dyDescent="0.2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 x14ac:dyDescent="0.2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 x14ac:dyDescent="0.2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 x14ac:dyDescent="0.2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 x14ac:dyDescent="0.2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 x14ac:dyDescent="0.2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 x14ac:dyDescent="0.2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 x14ac:dyDescent="0.2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 x14ac:dyDescent="0.2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 x14ac:dyDescent="0.2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 x14ac:dyDescent="0.25">
      <c r="A39" s="147"/>
      <c r="B39" s="152" t="s">
        <v>121</v>
      </c>
      <c r="H39" s="153">
        <f>SUM(H27:H38)</f>
        <v>0</v>
      </c>
    </row>
    <row r="40" spans="1:8" s="145" customFormat="1" ht="15" x14ac:dyDescent="0.25">
      <c r="A40" s="147"/>
      <c r="H40" s="145">
        <f t="shared" si="3"/>
        <v>0</v>
      </c>
    </row>
    <row r="41" spans="1:8" s="145" customFormat="1" ht="15.75" thickBot="1" x14ac:dyDescent="0.3">
      <c r="A41" s="147"/>
      <c r="G41" s="145" t="s">
        <v>179</v>
      </c>
      <c r="H41" s="154">
        <f>I22+H39</f>
        <v>0</v>
      </c>
    </row>
    <row r="42" spans="1:8" s="145" customFormat="1" ht="15" x14ac:dyDescent="0.25">
      <c r="A42" s="147"/>
      <c r="B42" s="155" t="s">
        <v>180</v>
      </c>
      <c r="C42" s="156">
        <f>I13</f>
        <v>0</v>
      </c>
      <c r="D42" s="157"/>
    </row>
    <row r="43" spans="1:8" s="145" customFormat="1" ht="15" x14ac:dyDescent="0.25">
      <c r="A43" s="147"/>
      <c r="B43" s="158" t="s">
        <v>181</v>
      </c>
      <c r="C43" s="153">
        <f>I20</f>
        <v>0</v>
      </c>
      <c r="D43" s="159"/>
    </row>
    <row r="44" spans="1:8" s="145" customFormat="1" ht="15" x14ac:dyDescent="0.25">
      <c r="A44" s="147"/>
      <c r="B44" s="160" t="s">
        <v>177</v>
      </c>
      <c r="C44" s="154">
        <f>C42-C43</f>
        <v>0</v>
      </c>
      <c r="D44" s="159"/>
    </row>
    <row r="45" spans="1:8" s="145" customFormat="1" ht="15" x14ac:dyDescent="0.25">
      <c r="A45" s="147"/>
      <c r="B45" s="158"/>
      <c r="D45" s="159"/>
    </row>
    <row r="46" spans="1:8" s="145" customFormat="1" ht="15" x14ac:dyDescent="0.25">
      <c r="A46" s="147"/>
      <c r="B46" s="158" t="s">
        <v>182</v>
      </c>
      <c r="C46" s="154">
        <v>0</v>
      </c>
      <c r="D46" s="159"/>
    </row>
    <row r="47" spans="1:8" s="145" customFormat="1" ht="15.75" thickBot="1" x14ac:dyDescent="0.3">
      <c r="A47" s="147"/>
      <c r="B47" s="161" t="s">
        <v>183</v>
      </c>
      <c r="C47" s="162">
        <f>C46-C44</f>
        <v>0</v>
      </c>
      <c r="D47" s="163" t="s">
        <v>184</v>
      </c>
    </row>
    <row r="48" spans="1:8" s="145" customFormat="1" ht="15" x14ac:dyDescent="0.25">
      <c r="A48" s="147"/>
    </row>
    <row r="49" spans="1:1" s="145" customFormat="1" ht="15" x14ac:dyDescent="0.25">
      <c r="A49" s="147"/>
    </row>
    <row r="50" spans="1:1" s="145" customFormat="1" ht="15" x14ac:dyDescent="0.25">
      <c r="A50" s="147"/>
    </row>
    <row r="51" spans="1:1" s="145" customFormat="1" ht="15" x14ac:dyDescent="0.25">
      <c r="A51" s="147"/>
    </row>
    <row r="52" spans="1:1" s="145" customFormat="1" ht="15" x14ac:dyDescent="0.25">
      <c r="A52" s="147"/>
    </row>
    <row r="53" spans="1:1" s="145" customFormat="1" ht="15" x14ac:dyDescent="0.25">
      <c r="A53" s="147"/>
    </row>
    <row r="54" spans="1:1" s="145" customFormat="1" ht="15" x14ac:dyDescent="0.2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 x14ac:dyDescent="0.2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10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0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185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44"/>
      <c r="G7" s="144"/>
    </row>
    <row r="8" spans="1:10" s="69" customFormat="1" ht="30" x14ac:dyDescent="0.25">
      <c r="A8" s="137" t="s">
        <v>136</v>
      </c>
      <c r="B8" s="346" t="s">
        <v>137</v>
      </c>
      <c r="C8" s="347"/>
      <c r="D8" s="348"/>
      <c r="E8" s="138" t="s">
        <v>138</v>
      </c>
      <c r="F8" s="138" t="s">
        <v>138</v>
      </c>
      <c r="G8" s="138" t="s">
        <v>138</v>
      </c>
      <c r="H8" s="346" t="s">
        <v>186</v>
      </c>
      <c r="I8" s="348"/>
    </row>
    <row r="11" spans="1:10" x14ac:dyDescent="0.25">
      <c r="A11" s="77"/>
      <c r="B11" s="77"/>
      <c r="C11" s="77" t="s">
        <v>187</v>
      </c>
      <c r="E11" s="47" t="s">
        <v>188</v>
      </c>
      <c r="F11" s="85" t="s">
        <v>189</v>
      </c>
      <c r="G11" s="85" t="s">
        <v>190</v>
      </c>
    </row>
    <row r="12" spans="1:10" x14ac:dyDescent="0.25">
      <c r="C12" t="s">
        <v>191</v>
      </c>
      <c r="E12" s="93"/>
      <c r="F12" s="93"/>
      <c r="G12" s="93">
        <f>+E12-F12</f>
        <v>0</v>
      </c>
      <c r="H12" s="93"/>
    </row>
    <row r="13" spans="1:10" x14ac:dyDescent="0.25">
      <c r="C13" t="s">
        <v>192</v>
      </c>
      <c r="E13" s="93"/>
      <c r="F13" s="93"/>
      <c r="G13" s="93">
        <f>+E13-F13</f>
        <v>0</v>
      </c>
      <c r="H13" s="93"/>
    </row>
    <row r="14" spans="1:10" x14ac:dyDescent="0.25">
      <c r="E14" s="93"/>
      <c r="F14" s="93"/>
      <c r="G14" s="93"/>
      <c r="H14" s="93"/>
    </row>
    <row r="16" spans="1:10" x14ac:dyDescent="0.25">
      <c r="A16" s="43" t="s">
        <v>193</v>
      </c>
    </row>
    <row r="17" spans="1:1" x14ac:dyDescent="0.25">
      <c r="A17" s="43" t="s">
        <v>194</v>
      </c>
    </row>
    <row r="18" spans="1:1" x14ac:dyDescent="0.25">
      <c r="A18" s="43" t="s">
        <v>195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10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0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196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44"/>
      <c r="G7" s="144"/>
    </row>
    <row r="8" spans="1:10" s="69" customFormat="1" ht="30" x14ac:dyDescent="0.25">
      <c r="A8" s="137" t="s">
        <v>136</v>
      </c>
      <c r="B8" s="346" t="s">
        <v>137</v>
      </c>
      <c r="C8" s="347"/>
      <c r="D8" s="347"/>
      <c r="E8" s="348"/>
      <c r="F8" s="138" t="s">
        <v>138</v>
      </c>
      <c r="G8" s="346" t="s">
        <v>186</v>
      </c>
      <c r="H8" s="356"/>
      <c r="I8" s="357"/>
    </row>
    <row r="10" spans="1:10" x14ac:dyDescent="0.25">
      <c r="F10" s="80"/>
    </row>
    <row r="11" spans="1:10" x14ac:dyDescent="0.25">
      <c r="C11" t="s">
        <v>197</v>
      </c>
      <c r="F11" s="93"/>
      <c r="G11" s="43" t="s">
        <v>198</v>
      </c>
    </row>
    <row r="12" spans="1:10" x14ac:dyDescent="0.25">
      <c r="C12" t="s">
        <v>199</v>
      </c>
      <c r="F12" s="116"/>
    </row>
    <row r="13" spans="1:10" x14ac:dyDescent="0.25">
      <c r="C13" t="s">
        <v>200</v>
      </c>
      <c r="F13" s="93">
        <f>+F11-F12</f>
        <v>0</v>
      </c>
      <c r="H13" t="s">
        <v>201</v>
      </c>
      <c r="I13" s="96" t="e">
        <f>+F13/F12</f>
        <v>#DIV/0!</v>
      </c>
    </row>
    <row r="14" spans="1:10" x14ac:dyDescent="0.25">
      <c r="C14" s="311" t="s">
        <v>202</v>
      </c>
      <c r="F14" s="313">
        <f>G45</f>
        <v>0</v>
      </c>
    </row>
    <row r="15" spans="1:10" x14ac:dyDescent="0.25">
      <c r="C15" s="43" t="s">
        <v>203</v>
      </c>
      <c r="F15" s="312"/>
      <c r="H15" s="43" t="s">
        <v>204</v>
      </c>
      <c r="I15" s="43" t="e">
        <f>+F15/F12</f>
        <v>#DIV/0!</v>
      </c>
      <c r="J15" s="43" t="s">
        <v>205</v>
      </c>
    </row>
    <row r="16" spans="1:10" x14ac:dyDescent="0.25">
      <c r="F16" s="95"/>
      <c r="H16" s="43"/>
      <c r="I16" s="97"/>
    </row>
    <row r="17" spans="3:7" x14ac:dyDescent="0.25">
      <c r="C17" t="s">
        <v>206</v>
      </c>
      <c r="F17"/>
    </row>
    <row r="18" spans="3:7" x14ac:dyDescent="0.25">
      <c r="C18" t="s">
        <v>207</v>
      </c>
    </row>
    <row r="19" spans="3:7" x14ac:dyDescent="0.25">
      <c r="C19" t="s">
        <v>208</v>
      </c>
    </row>
    <row r="22" spans="3:7" x14ac:dyDescent="0.25">
      <c r="C22" s="98" t="s">
        <v>209</v>
      </c>
      <c r="E22" s="47" t="s">
        <v>210</v>
      </c>
      <c r="F22" s="47" t="s">
        <v>211</v>
      </c>
      <c r="G22" s="99" t="s">
        <v>212</v>
      </c>
    </row>
    <row r="23" spans="3:7" x14ac:dyDescent="0.25">
      <c r="C23" t="s">
        <v>213</v>
      </c>
      <c r="E23" s="93"/>
      <c r="F23" s="93"/>
      <c r="G23" s="93">
        <f t="shared" ref="G23:G44" si="0">+E23-F23</f>
        <v>0</v>
      </c>
    </row>
    <row r="24" spans="3:7" x14ac:dyDescent="0.25">
      <c r="C24" t="s">
        <v>214</v>
      </c>
      <c r="E24" s="93"/>
      <c r="F24" s="93"/>
      <c r="G24" s="93">
        <f t="shared" si="0"/>
        <v>0</v>
      </c>
    </row>
    <row r="25" spans="3:7" x14ac:dyDescent="0.25">
      <c r="C25" t="s">
        <v>215</v>
      </c>
      <c r="E25" s="93"/>
      <c r="F25" s="93"/>
      <c r="G25" s="93">
        <f t="shared" si="0"/>
        <v>0</v>
      </c>
    </row>
    <row r="26" spans="3:7" x14ac:dyDescent="0.25">
      <c r="C26" t="s">
        <v>216</v>
      </c>
      <c r="E26" s="93"/>
      <c r="F26" s="93"/>
      <c r="G26" s="93">
        <f t="shared" si="0"/>
        <v>0</v>
      </c>
    </row>
    <row r="27" spans="3:7" x14ac:dyDescent="0.25">
      <c r="C27" t="s">
        <v>217</v>
      </c>
      <c r="E27" s="93"/>
      <c r="F27" s="93"/>
      <c r="G27" s="93">
        <f t="shared" si="0"/>
        <v>0</v>
      </c>
    </row>
    <row r="28" spans="3:7" x14ac:dyDescent="0.25">
      <c r="C28" t="s">
        <v>218</v>
      </c>
      <c r="E28" s="93"/>
      <c r="F28" s="93"/>
      <c r="G28" s="93">
        <f t="shared" si="0"/>
        <v>0</v>
      </c>
    </row>
    <row r="29" spans="3:7" x14ac:dyDescent="0.25">
      <c r="C29" t="s">
        <v>219</v>
      </c>
      <c r="E29" s="93"/>
      <c r="F29" s="93"/>
      <c r="G29" s="93">
        <f t="shared" si="0"/>
        <v>0</v>
      </c>
    </row>
    <row r="30" spans="3:7" x14ac:dyDescent="0.25">
      <c r="C30" t="s">
        <v>220</v>
      </c>
      <c r="E30" s="93"/>
      <c r="F30" s="93"/>
      <c r="G30" s="93">
        <f t="shared" si="0"/>
        <v>0</v>
      </c>
    </row>
    <row r="31" spans="3:7" x14ac:dyDescent="0.25">
      <c r="C31" t="s">
        <v>221</v>
      </c>
      <c r="E31" s="93"/>
      <c r="F31" s="93"/>
      <c r="G31" s="93">
        <f t="shared" si="0"/>
        <v>0</v>
      </c>
    </row>
    <row r="32" spans="3:7" x14ac:dyDescent="0.25">
      <c r="C32" t="s">
        <v>222</v>
      </c>
      <c r="E32" s="93"/>
      <c r="F32" s="93"/>
      <c r="G32" s="93">
        <f t="shared" si="0"/>
        <v>0</v>
      </c>
    </row>
    <row r="33" spans="3:7" x14ac:dyDescent="0.25">
      <c r="C33" t="s">
        <v>223</v>
      </c>
      <c r="E33" s="93"/>
      <c r="F33" s="93"/>
      <c r="G33" s="93">
        <f t="shared" si="0"/>
        <v>0</v>
      </c>
    </row>
    <row r="34" spans="3:7" x14ac:dyDescent="0.25">
      <c r="C34" t="s">
        <v>224</v>
      </c>
      <c r="E34" s="93"/>
      <c r="F34" s="93"/>
      <c r="G34" s="93">
        <f t="shared" si="0"/>
        <v>0</v>
      </c>
    </row>
    <row r="35" spans="3:7" x14ac:dyDescent="0.25">
      <c r="C35" t="s">
        <v>225</v>
      </c>
      <c r="E35" s="93"/>
      <c r="F35" s="93"/>
      <c r="G35" s="93">
        <f t="shared" si="0"/>
        <v>0</v>
      </c>
    </row>
    <row r="36" spans="3:7" x14ac:dyDescent="0.25">
      <c r="C36" t="s">
        <v>226</v>
      </c>
      <c r="E36" s="93"/>
      <c r="F36" s="93"/>
      <c r="G36" s="93">
        <f t="shared" si="0"/>
        <v>0</v>
      </c>
    </row>
    <row r="37" spans="3:7" x14ac:dyDescent="0.25">
      <c r="C37" t="s">
        <v>227</v>
      </c>
      <c r="E37" s="93"/>
      <c r="F37" s="93"/>
      <c r="G37" s="93">
        <f t="shared" si="0"/>
        <v>0</v>
      </c>
    </row>
    <row r="38" spans="3:7" x14ac:dyDescent="0.25">
      <c r="C38" t="s">
        <v>228</v>
      </c>
      <c r="E38" s="93"/>
      <c r="F38" s="93"/>
      <c r="G38" s="93">
        <f t="shared" si="0"/>
        <v>0</v>
      </c>
    </row>
    <row r="39" spans="3:7" x14ac:dyDescent="0.25">
      <c r="C39" t="s">
        <v>229</v>
      </c>
      <c r="E39" s="93"/>
      <c r="F39" s="93"/>
      <c r="G39" s="93">
        <f t="shared" si="0"/>
        <v>0</v>
      </c>
    </row>
    <row r="40" spans="3:7" x14ac:dyDescent="0.25">
      <c r="C40" t="s">
        <v>230</v>
      </c>
      <c r="E40" s="93"/>
      <c r="F40" s="93"/>
      <c r="G40" s="93">
        <f t="shared" si="0"/>
        <v>0</v>
      </c>
    </row>
    <row r="41" spans="3:7" x14ac:dyDescent="0.25">
      <c r="C41" t="s">
        <v>231</v>
      </c>
      <c r="E41" s="93"/>
      <c r="F41" s="93"/>
      <c r="G41" s="93">
        <f t="shared" si="0"/>
        <v>0</v>
      </c>
    </row>
    <row r="42" spans="3:7" x14ac:dyDescent="0.25">
      <c r="C42" t="s">
        <v>232</v>
      </c>
      <c r="E42" s="93"/>
      <c r="F42" s="93"/>
      <c r="G42" s="93">
        <f t="shared" si="0"/>
        <v>0</v>
      </c>
    </row>
    <row r="43" spans="3:7" x14ac:dyDescent="0.25">
      <c r="C43" t="s">
        <v>233</v>
      </c>
      <c r="E43" s="93"/>
      <c r="F43" s="93"/>
      <c r="G43" s="93">
        <f t="shared" si="0"/>
        <v>0</v>
      </c>
    </row>
    <row r="44" spans="3:7" x14ac:dyDescent="0.25">
      <c r="C44" t="s">
        <v>234</v>
      </c>
      <c r="E44" s="262"/>
      <c r="F44" s="262"/>
      <c r="G44" s="93">
        <f t="shared" si="0"/>
        <v>0</v>
      </c>
    </row>
    <row r="45" spans="3:7" ht="15.75" thickBot="1" x14ac:dyDescent="0.3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 x14ac:dyDescent="0.25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2C5FF"/>
  </sheetPr>
  <dimension ref="A1:J34"/>
  <sheetViews>
    <sheetView topLeftCell="A3" workbookViewId="0">
      <selection activeCell="K25" sqref="K25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3" t="s">
        <v>0</v>
      </c>
      <c r="B1" s="53"/>
      <c r="C1" s="342" t="str">
        <f>Index!$C$1</f>
        <v>CRAIG ROSS SUPERANNUATION FUND</v>
      </c>
      <c r="D1" s="342"/>
      <c r="E1" s="342"/>
      <c r="F1" s="54"/>
      <c r="H1" s="56" t="s">
        <v>2</v>
      </c>
      <c r="I1" s="56" t="s">
        <v>3</v>
      </c>
    </row>
    <row r="2" spans="1:10" ht="18" x14ac:dyDescent="0.25">
      <c r="A2" s="123" t="s">
        <v>4</v>
      </c>
      <c r="B2" s="53"/>
      <c r="C2" s="342" t="str">
        <f>Index!$C$2</f>
        <v>P9CRAI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45174</v>
      </c>
    </row>
    <row r="3" spans="1:10" ht="18" x14ac:dyDescent="0.25">
      <c r="A3" s="123" t="s">
        <v>8</v>
      </c>
      <c r="B3" s="53"/>
      <c r="C3" s="343">
        <f>Index!$C$3</f>
        <v>44377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45194</v>
      </c>
    </row>
    <row r="4" spans="1:10" ht="18" x14ac:dyDescent="0.25">
      <c r="A4" s="123"/>
      <c r="B4" s="53"/>
      <c r="D4" s="53"/>
      <c r="E4" s="53"/>
      <c r="F4" s="55"/>
      <c r="G4" s="124"/>
      <c r="H4" s="65"/>
      <c r="I4" s="66"/>
    </row>
    <row r="5" spans="1:10" ht="18" x14ac:dyDescent="0.25">
      <c r="A5" s="53" t="s">
        <v>235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44"/>
      <c r="G7" s="144"/>
    </row>
    <row r="8" spans="1:10" s="69" customFormat="1" ht="30" x14ac:dyDescent="0.25">
      <c r="A8" s="137" t="s">
        <v>136</v>
      </c>
      <c r="B8" s="346" t="s">
        <v>137</v>
      </c>
      <c r="C8" s="347"/>
      <c r="D8" s="347"/>
      <c r="E8" s="348"/>
      <c r="F8" s="138" t="s">
        <v>138</v>
      </c>
      <c r="G8" s="346" t="s">
        <v>186</v>
      </c>
      <c r="H8" s="356"/>
      <c r="I8" s="357"/>
    </row>
    <row r="10" spans="1:10" x14ac:dyDescent="0.25">
      <c r="A10" s="269"/>
      <c r="F10" s="70"/>
    </row>
    <row r="11" spans="1:10" x14ac:dyDescent="0.25">
      <c r="C11" s="77" t="s">
        <v>236</v>
      </c>
      <c r="F11" s="70"/>
    </row>
    <row r="12" spans="1:10" x14ac:dyDescent="0.25">
      <c r="C12" t="s">
        <v>44</v>
      </c>
      <c r="F12" s="70">
        <v>1373809.59</v>
      </c>
    </row>
    <row r="13" spans="1:10" x14ac:dyDescent="0.25">
      <c r="C13" t="s">
        <v>237</v>
      </c>
      <c r="F13" s="70"/>
    </row>
    <row r="14" spans="1:10" x14ac:dyDescent="0.25">
      <c r="C14" t="s">
        <v>238</v>
      </c>
      <c r="F14" s="70">
        <v>303195.03999999998</v>
      </c>
    </row>
    <row r="15" spans="1:10" x14ac:dyDescent="0.25">
      <c r="C15" t="s">
        <v>239</v>
      </c>
      <c r="F15" s="70"/>
    </row>
    <row r="16" spans="1:10" x14ac:dyDescent="0.25">
      <c r="F16" s="268">
        <f>SUM(F12:F15)</f>
        <v>1677004.6300000001</v>
      </c>
    </row>
    <row r="17" spans="3:10" x14ac:dyDescent="0.25">
      <c r="F17" s="70"/>
    </row>
    <row r="18" spans="3:10" x14ac:dyDescent="0.25">
      <c r="C18" s="77" t="s">
        <v>240</v>
      </c>
      <c r="F18" s="70"/>
    </row>
    <row r="19" spans="3:10" x14ac:dyDescent="0.25">
      <c r="C19" t="s">
        <v>241</v>
      </c>
      <c r="F19" s="70"/>
    </row>
    <row r="20" spans="3:10" x14ac:dyDescent="0.25">
      <c r="C20" t="s">
        <v>242</v>
      </c>
      <c r="F20" s="70">
        <v>1677004.63</v>
      </c>
    </row>
    <row r="21" spans="3:10" x14ac:dyDescent="0.25">
      <c r="C21" t="s">
        <v>243</v>
      </c>
      <c r="F21" s="70"/>
    </row>
    <row r="22" spans="3:10" x14ac:dyDescent="0.25">
      <c r="F22" s="268">
        <f>SUM(F19:F21)</f>
        <v>1677004.63</v>
      </c>
    </row>
    <row r="23" spans="3:10" x14ac:dyDescent="0.25">
      <c r="F23" s="70"/>
    </row>
    <row r="24" spans="3:10" x14ac:dyDescent="0.25">
      <c r="C24" t="s">
        <v>203</v>
      </c>
      <c r="F24" s="70">
        <f>+F16-F22</f>
        <v>0</v>
      </c>
      <c r="H24" s="43" t="s">
        <v>204</v>
      </c>
      <c r="I24" s="97">
        <f>F24/F16</f>
        <v>0</v>
      </c>
      <c r="J24" s="43" t="s">
        <v>205</v>
      </c>
    </row>
    <row r="25" spans="3:10" x14ac:dyDescent="0.25">
      <c r="F25" s="70"/>
    </row>
    <row r="26" spans="3:10" x14ac:dyDescent="0.25">
      <c r="F26" s="70"/>
    </row>
    <row r="27" spans="3:10" x14ac:dyDescent="0.25">
      <c r="C27" s="43" t="s">
        <v>244</v>
      </c>
      <c r="F27" s="70"/>
    </row>
    <row r="28" spans="3:10" ht="30" x14ac:dyDescent="0.25">
      <c r="C28" s="264" t="s">
        <v>209</v>
      </c>
      <c r="D28" s="265"/>
      <c r="E28" s="266" t="s">
        <v>245</v>
      </c>
      <c r="F28" s="266" t="s">
        <v>246</v>
      </c>
      <c r="G28" s="267" t="s">
        <v>212</v>
      </c>
    </row>
    <row r="29" spans="3:10" x14ac:dyDescent="0.25">
      <c r="C29" t="s">
        <v>247</v>
      </c>
      <c r="E29" s="100"/>
      <c r="F29" s="100"/>
      <c r="G29" s="91">
        <f t="shared" ref="G29:G32" si="0">+E29-F29</f>
        <v>0</v>
      </c>
    </row>
    <row r="30" spans="3:10" x14ac:dyDescent="0.25">
      <c r="C30" t="s">
        <v>248</v>
      </c>
      <c r="E30" s="100"/>
      <c r="F30" s="100"/>
      <c r="G30" s="91">
        <f t="shared" si="0"/>
        <v>0</v>
      </c>
    </row>
    <row r="31" spans="3:10" x14ac:dyDescent="0.25">
      <c r="C31" t="s">
        <v>249</v>
      </c>
      <c r="E31" s="100"/>
      <c r="F31" s="100"/>
      <c r="G31" s="91">
        <f t="shared" si="0"/>
        <v>0</v>
      </c>
    </row>
    <row r="32" spans="3:10" x14ac:dyDescent="0.25">
      <c r="C32" t="s">
        <v>250</v>
      </c>
      <c r="E32" s="100"/>
      <c r="F32" s="100"/>
      <c r="G32" s="91">
        <f t="shared" si="0"/>
        <v>0</v>
      </c>
    </row>
    <row r="33" spans="5:7" ht="15.75" thickBot="1" x14ac:dyDescent="0.3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thickTop="1" x14ac:dyDescent="0.25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367CB7-C7EE-4550-AA50-649AAE9EC8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656D15-951E-4BC8-8C1B-CC55757A87A9}">
  <ds:schemaRefs>
    <ds:schemaRef ds:uri="http://schemas.microsoft.com/office/2006/documentManagement/types"/>
    <ds:schemaRef ds:uri="http://purl.org/dc/terms/"/>
    <ds:schemaRef ds:uri="http://purl.org/dc/dcmitype/"/>
    <ds:schemaRef ds:uri="077343a5-f496-4cd1-834d-0cf298977a10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0c3cfaf5-15c2-4e95-ab2a-6b5b51b7940e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C650295-9D6D-4D87-A743-4EEAEA6453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Index</vt:lpstr>
      <vt:lpstr>Queries</vt:lpstr>
      <vt:lpstr>Invoicing</vt:lpstr>
      <vt:lpstr>Min Pension</vt:lpstr>
      <vt:lpstr>PAYG &amp; GST Instal</vt:lpstr>
      <vt:lpstr>GST Rec</vt:lpstr>
      <vt:lpstr>Bank Balance</vt:lpstr>
      <vt:lpstr>Investment Recon - BT</vt:lpstr>
      <vt:lpstr>Investment Recon - Other</vt:lpstr>
      <vt:lpstr>Related UT </vt:lpstr>
      <vt:lpstr>Property Valn</vt:lpstr>
      <vt:lpstr>Debtors</vt:lpstr>
      <vt:lpstr>Creditors</vt:lpstr>
      <vt:lpstr>Distbn Income </vt:lpstr>
      <vt:lpstr>Dividend Income</vt:lpstr>
      <vt:lpstr>Foreign Div</vt:lpstr>
      <vt:lpstr>Rental Income</vt:lpstr>
      <vt:lpstr>Acc fees</vt:lpstr>
      <vt:lpstr>Advisor Fees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Maddison Martin</cp:lastModifiedBy>
  <cp:revision/>
  <dcterms:created xsi:type="dcterms:W3CDTF">2022-11-07T08:18:33Z</dcterms:created>
  <dcterms:modified xsi:type="dcterms:W3CDTF">2023-09-29T05:13:29Z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