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924"/>
  <workbookPr/>
  <mc:AlternateContent xmlns:mc="http://schemas.openxmlformats.org/markup-compatibility/2006">
    <mc:Choice Requires="x15">
      <x15ac:absPath xmlns:x15ac="http://schemas.microsoft.com/office/spreadsheetml/2010/11/ac" url="\\SHOST\HSoft\DOC\DocBase\Clients\NICO0021\2023\Year End\"/>
    </mc:Choice>
  </mc:AlternateContent>
  <xr:revisionPtr revIDLastSave="0" documentId="8_{D94AC927-B748-41B1-BC93-C8198EE7638D}" xr6:coauthVersionLast="47" xr6:coauthVersionMax="47" xr10:uidLastSave="{00000000-0000-0000-0000-000000000000}"/>
  <bookViews>
    <workbookView xWindow="-28920" yWindow="15" windowWidth="29040" windowHeight="15840" xr2:uid="{00000000-000D-0000-FFFF-FFFF00000000}"/>
  </bookViews>
  <sheets>
    <sheet name="Sheet 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L15" i="1" l="1"/>
  <c r="D16" i="1"/>
  <c r="D15" i="1"/>
  <c r="D14" i="1"/>
  <c r="D13" i="1"/>
  <c r="D12" i="1"/>
  <c r="F12" i="1" s="1"/>
  <c r="L16" i="1"/>
  <c r="L12" i="1"/>
  <c r="L14" i="1"/>
  <c r="L13" i="1"/>
  <c r="M12" i="1"/>
  <c r="M7" i="1" s="1"/>
  <c r="F13" i="1" l="1"/>
  <c r="F14" i="1" l="1"/>
  <c r="I17" i="1"/>
  <c r="H17" i="1"/>
  <c r="M13" i="1"/>
  <c r="M14" i="1"/>
  <c r="M15" i="1"/>
  <c r="M16" i="1"/>
  <c r="L17" i="1"/>
  <c r="K17" i="1"/>
  <c r="P13" i="1"/>
  <c r="P14" i="1"/>
  <c r="P15" i="1"/>
  <c r="P16" i="1"/>
  <c r="P12" i="1"/>
  <c r="O13" i="1"/>
  <c r="F15" i="1"/>
  <c r="O16" i="1"/>
  <c r="Q15" i="1" l="1"/>
  <c r="M17" i="1"/>
  <c r="M18" i="1" s="1"/>
  <c r="Q14" i="1"/>
  <c r="P17" i="1"/>
  <c r="Q12" i="1"/>
  <c r="D17" i="1"/>
  <c r="O12" i="1"/>
  <c r="Q13" i="1"/>
  <c r="O14" i="1"/>
  <c r="O15" i="1"/>
  <c r="F16" i="1"/>
  <c r="Q16" i="1" s="1"/>
  <c r="F17" i="1" l="1"/>
  <c r="E17" i="1" s="1"/>
  <c r="Q17" i="1"/>
  <c r="O17" i="1"/>
</calcChain>
</file>

<file path=xl/sharedStrings.xml><?xml version="1.0" encoding="utf-8"?>
<sst xmlns="http://schemas.openxmlformats.org/spreadsheetml/2006/main" count="44" uniqueCount="37">
  <si>
    <t>Staff Time</t>
  </si>
  <si>
    <t>Manager Time</t>
  </si>
  <si>
    <t>Partner Time</t>
  </si>
  <si>
    <t>Admin and Wrap Up Time</t>
  </si>
  <si>
    <t>Hours</t>
  </si>
  <si>
    <t>Agreed Fee with Client</t>
  </si>
  <si>
    <t>Client Type</t>
  </si>
  <si>
    <t>(Insert A/B or C/D)</t>
  </si>
  <si>
    <t>A/B</t>
  </si>
  <si>
    <t>C/D</t>
  </si>
  <si>
    <t>Guidelines</t>
  </si>
  <si>
    <t>Budget</t>
  </si>
  <si>
    <t>Actual</t>
  </si>
  <si>
    <t>Amount</t>
  </si>
  <si>
    <t>Variance</t>
  </si>
  <si>
    <t>Rate</t>
  </si>
  <si>
    <t>BUDGET TEMPLATE</t>
  </si>
  <si>
    <t>Instructions:</t>
  </si>
  <si>
    <t xml:space="preserve">1. Add client name to file and save into working file and name appropriately.  Eg BAS Budget 2018 Q3 </t>
  </si>
  <si>
    <t>2. Enter in data into yellow items.</t>
  </si>
  <si>
    <t xml:space="preserve">Recovery </t>
  </si>
  <si>
    <t>6.  Do not type in Green cells - these are automatic formulas</t>
  </si>
  <si>
    <t>Client Code or Name</t>
  </si>
  <si>
    <t>Job Description</t>
  </si>
  <si>
    <t>Time on Wip at start of job</t>
  </si>
  <si>
    <t>(Insert GST exclusive Fee from engagement letter)</t>
  </si>
  <si>
    <t>3. Before you send the job to review, add your actual time spent on job.</t>
  </si>
  <si>
    <t>Select Client --&gt; Reports --&gt; WIP Management --&gt; WIP reconciliation report.</t>
  </si>
  <si>
    <t>Notes:</t>
  </si>
  <si>
    <t>If Time on WIP at start of job is Greater than 20% of fee - you should discuss time allocated to job with your manager</t>
  </si>
  <si>
    <t>To input time on WIP at start of job, you can put the full $ amount in cell L12 and a 1 in K12, if the time is split across different people</t>
  </si>
  <si>
    <t>If the time is only 1 person can put in the actual hours and rate</t>
  </si>
  <si>
    <t>How to get a WIP Report from Time&amp;Billing</t>
  </si>
  <si>
    <t>5.  Aim for recovery of 110%</t>
  </si>
  <si>
    <t>Tick selected client, insert activity code, choose youself as the staff member and enter period</t>
  </si>
  <si>
    <t xml:space="preserve">4. Aim to spend no more than 75% of allotted Staff Time before manager review.  If you overspend, please see your manager for approval to proceed. </t>
  </si>
  <si>
    <t>NICO0021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</si>
</sst>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_-;\-* #,##0.00_-;_-* &quot;-&quot;??_-;_-@_-"/>
    <numFmt numFmtId="164" formatCode="_-* #,##0.0_-;\-* #,##0.0_-;_-* &quot;-&quot;??_-;_-@_-"/>
    <numFmt numFmtId="165" formatCode="_-* #,##0_-;\-* #,##0_-;_-* &quot;-&quot;??_-;_-@_-"/>
    <numFmt numFmtId="166" formatCode="0.0"/>
    <numFmt numFmtId="167" formatCode="0.000%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8"/>
      <color theme="1"/>
      <name val="Arial"/>
      <family val="2"/>
    </font>
    <font>
      <b/>
      <sz val="18"/>
      <color theme="1"/>
      <name val="Arial"/>
      <family val="2"/>
    </font>
    <font>
      <sz val="22"/>
      <color theme="1"/>
      <name val="Calibri"/>
      <family val="2"/>
      <scheme val="minor"/>
    </font>
    <font>
      <u/>
      <sz val="18"/>
      <color theme="1"/>
      <name val="Arial"/>
      <family val="2"/>
    </font>
    <font>
      <sz val="20"/>
      <color rgb="FFFF0000"/>
      <name val="Calibri"/>
      <family val="2"/>
      <scheme val="minor"/>
    </font>
    <font>
      <sz val="22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39997558519241921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47">
    <xf numFmtId="0" fontId="0" fillId="0" borderId="0" xfId="0"/>
    <xf numFmtId="0" fontId="3" fillId="0" borderId="0" xfId="0" applyFont="1"/>
    <xf numFmtId="0" fontId="4" fillId="0" borderId="1" xfId="0" applyFont="1" applyBorder="1"/>
    <xf numFmtId="0" fontId="4" fillId="0" borderId="2" xfId="0" applyFont="1" applyBorder="1"/>
    <xf numFmtId="0" fontId="2" fillId="0" borderId="2" xfId="0" applyFont="1" applyBorder="1"/>
    <xf numFmtId="0" fontId="4" fillId="0" borderId="3" xfId="0" applyFont="1" applyBorder="1"/>
    <xf numFmtId="0" fontId="3" fillId="0" borderId="4" xfId="0" applyFont="1" applyBorder="1"/>
    <xf numFmtId="0" fontId="4" fillId="0" borderId="0" xfId="0" applyFont="1"/>
    <xf numFmtId="0" fontId="2" fillId="0" borderId="0" xfId="0" applyFont="1"/>
    <xf numFmtId="0" fontId="4" fillId="0" borderId="5" xfId="0" applyFont="1" applyBorder="1"/>
    <xf numFmtId="0" fontId="0" fillId="0" borderId="5" xfId="0" applyBorder="1"/>
    <xf numFmtId="0" fontId="3" fillId="0" borderId="5" xfId="0" applyFont="1" applyBorder="1"/>
    <xf numFmtId="165" fontId="3" fillId="2" borderId="0" xfId="1" applyNumberFormat="1" applyFont="1" applyFill="1" applyBorder="1"/>
    <xf numFmtId="0" fontId="3" fillId="3" borderId="0" xfId="0" applyFont="1" applyFill="1"/>
    <xf numFmtId="165" fontId="3" fillId="3" borderId="0" xfId="1" applyNumberFormat="1" applyFont="1" applyFill="1" applyBorder="1"/>
    <xf numFmtId="0" fontId="3" fillId="0" borderId="6" xfId="0" applyFont="1" applyBorder="1"/>
    <xf numFmtId="0" fontId="3" fillId="0" borderId="7" xfId="0" applyFont="1" applyBorder="1"/>
    <xf numFmtId="0" fontId="0" fillId="0" borderId="7" xfId="0" applyBorder="1"/>
    <xf numFmtId="0" fontId="0" fillId="0" borderId="8" xfId="0" applyBorder="1"/>
    <xf numFmtId="0" fontId="4" fillId="0" borderId="4" xfId="0" applyFont="1" applyBorder="1"/>
    <xf numFmtId="164" fontId="3" fillId="3" borderId="4" xfId="1" applyNumberFormat="1" applyFont="1" applyFill="1" applyBorder="1"/>
    <xf numFmtId="0" fontId="3" fillId="0" borderId="8" xfId="0" applyFont="1" applyBorder="1"/>
    <xf numFmtId="9" fontId="3" fillId="3" borderId="4" xfId="2" applyFont="1" applyFill="1" applyBorder="1"/>
    <xf numFmtId="9" fontId="3" fillId="3" borderId="5" xfId="2" applyFont="1" applyFill="1" applyBorder="1"/>
    <xf numFmtId="9" fontId="3" fillId="3" borderId="4" xfId="0" applyNumberFormat="1" applyFont="1" applyFill="1" applyBorder="1"/>
    <xf numFmtId="9" fontId="3" fillId="3" borderId="5" xfId="0" applyNumberFormat="1" applyFont="1" applyFill="1" applyBorder="1"/>
    <xf numFmtId="0" fontId="0" fillId="0" borderId="4" xfId="0" applyBorder="1"/>
    <xf numFmtId="0" fontId="0" fillId="0" borderId="6" xfId="0" applyBorder="1"/>
    <xf numFmtId="0" fontId="3" fillId="0" borderId="1" xfId="0" applyFont="1" applyBorder="1"/>
    <xf numFmtId="0" fontId="0" fillId="2" borderId="2" xfId="0" applyFill="1" applyBorder="1"/>
    <xf numFmtId="0" fontId="0" fillId="0" borderId="2" xfId="0" applyBorder="1"/>
    <xf numFmtId="0" fontId="0" fillId="0" borderId="3" xfId="0" applyBorder="1"/>
    <xf numFmtId="0" fontId="0" fillId="2" borderId="0" xfId="0" applyFill="1"/>
    <xf numFmtId="0" fontId="3" fillId="2" borderId="7" xfId="0" applyFont="1" applyFill="1" applyBorder="1"/>
    <xf numFmtId="167" fontId="3" fillId="0" borderId="8" xfId="2" applyNumberFormat="1" applyFont="1" applyBorder="1"/>
    <xf numFmtId="165" fontId="3" fillId="3" borderId="5" xfId="1" applyNumberFormat="1" applyFont="1" applyFill="1" applyBorder="1"/>
    <xf numFmtId="165" fontId="3" fillId="3" borderId="5" xfId="0" applyNumberFormat="1" applyFont="1" applyFill="1" applyBorder="1"/>
    <xf numFmtId="164" fontId="3" fillId="3" borderId="4" xfId="0" applyNumberFormat="1" applyFont="1" applyFill="1" applyBorder="1"/>
    <xf numFmtId="165" fontId="3" fillId="3" borderId="0" xfId="0" applyNumberFormat="1" applyFont="1" applyFill="1"/>
    <xf numFmtId="166" fontId="3" fillId="2" borderId="4" xfId="0" applyNumberFormat="1" applyFont="1" applyFill="1" applyBorder="1"/>
    <xf numFmtId="166" fontId="3" fillId="3" borderId="4" xfId="0" applyNumberFormat="1" applyFont="1" applyFill="1" applyBorder="1"/>
    <xf numFmtId="0" fontId="5" fillId="2" borderId="2" xfId="0" applyFont="1" applyFill="1" applyBorder="1"/>
    <xf numFmtId="0" fontId="5" fillId="2" borderId="0" xfId="0" applyFont="1" applyFill="1"/>
    <xf numFmtId="0" fontId="6" fillId="0" borderId="0" xfId="0" applyFont="1"/>
    <xf numFmtId="43" fontId="0" fillId="0" borderId="0" xfId="0" applyNumberFormat="1"/>
    <xf numFmtId="0" fontId="8" fillId="0" borderId="0" xfId="0" applyFont="1" applyAlignment="1">
      <alignment vertical="center"/>
    </xf>
    <xf numFmtId="0" fontId="7" fillId="0" borderId="0" xfId="0" applyFont="1" applyAlignment="1">
      <alignment vertical="center"/>
    </xf>
  </cellXfs>
  <cellStyles count="4">
    <cellStyle name="Comma" xfId="1" builtinId="3"/>
    <cellStyle name="Comma 2" xfId="3" xr:uid="{D67E34CB-5DF6-436E-A772-26F7A5E9FD83}"/>
    <cellStyle name="Normal" xfId="0" builtinId="0"/>
    <cellStyle name="Percent" xfId="2" builtinId="5"/>
  </cellStyles>
  <dxfs count="2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627530</xdr:colOff>
      <xdr:row>0</xdr:row>
      <xdr:rowOff>156883</xdr:rowOff>
    </xdr:from>
    <xdr:to>
      <xdr:col>16</xdr:col>
      <xdr:colOff>1109383</xdr:colOff>
      <xdr:row>5</xdr:row>
      <xdr:rowOff>221805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483354" y="156883"/>
          <a:ext cx="4247029" cy="146056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C2:S42"/>
  <sheetViews>
    <sheetView tabSelected="1" zoomScale="55" zoomScaleNormal="55" workbookViewId="0">
      <selection activeCell="Q29" sqref="Q29"/>
    </sheetView>
  </sheetViews>
  <sheetFormatPr defaultRowHeight="15" x14ac:dyDescent="0.25"/>
  <cols>
    <col min="3" max="3" width="54.140625" customWidth="1"/>
    <col min="4" max="4" width="15.28515625" customWidth="1"/>
    <col min="5" max="5" width="15.140625" customWidth="1"/>
    <col min="6" max="6" width="14.7109375" bestFit="1" customWidth="1"/>
    <col min="8" max="9" width="10.42578125" bestFit="1" customWidth="1"/>
    <col min="11" max="11" width="12" bestFit="1" customWidth="1"/>
    <col min="12" max="12" width="9.42578125" bestFit="1" customWidth="1"/>
    <col min="13" max="13" width="19.140625" bestFit="1" customWidth="1"/>
    <col min="15" max="15" width="15.85546875" bestFit="1" customWidth="1"/>
    <col min="16" max="16" width="12.42578125" customWidth="1"/>
    <col min="17" max="17" width="19.140625" bestFit="1" customWidth="1"/>
  </cols>
  <sheetData>
    <row r="2" spans="3:19" ht="15.75" thickBot="1" x14ac:dyDescent="0.3"/>
    <row r="3" spans="3:19" ht="28.5" x14ac:dyDescent="0.45">
      <c r="C3" s="28" t="s">
        <v>22</v>
      </c>
      <c r="D3" s="41" t="s">
        <v>36</v>
      </c>
      <c r="E3" s="29"/>
      <c r="F3" s="29"/>
      <c r="G3" s="30"/>
      <c r="H3" s="30"/>
      <c r="I3" s="30"/>
      <c r="J3" s="30"/>
      <c r="K3" s="31"/>
    </row>
    <row r="4" spans="3:19" ht="28.5" x14ac:dyDescent="0.45">
      <c r="C4" s="6" t="s">
        <v>23</v>
      </c>
      <c r="D4" s="42">
        <v>2023</v>
      </c>
      <c r="E4" s="32"/>
      <c r="F4" s="32"/>
      <c r="K4" s="10"/>
    </row>
    <row r="5" spans="3:19" ht="23.25" x14ac:dyDescent="0.35">
      <c r="C5" s="6" t="s">
        <v>5</v>
      </c>
      <c r="D5" s="12">
        <v>5600</v>
      </c>
      <c r="E5" s="1" t="s">
        <v>25</v>
      </c>
      <c r="F5" s="1"/>
      <c r="G5" s="1"/>
      <c r="H5" s="1"/>
      <c r="I5" s="1"/>
      <c r="J5" s="1"/>
      <c r="K5" s="10"/>
    </row>
    <row r="6" spans="3:19" ht="24" thickBot="1" x14ac:dyDescent="0.4">
      <c r="C6" s="15" t="s">
        <v>6</v>
      </c>
      <c r="D6" s="33" t="s">
        <v>8</v>
      </c>
      <c r="E6" s="16" t="s">
        <v>7</v>
      </c>
      <c r="F6" s="16"/>
      <c r="G6" s="16"/>
      <c r="H6" s="16"/>
      <c r="I6" s="16"/>
      <c r="J6" s="16"/>
      <c r="K6" s="18"/>
    </row>
    <row r="7" spans="3:19" ht="72" customHeight="1" thickBot="1" x14ac:dyDescent="0.4">
      <c r="C7" s="1"/>
      <c r="D7" s="1"/>
      <c r="E7" s="1"/>
      <c r="F7" s="1"/>
      <c r="G7" s="1"/>
      <c r="J7" s="1"/>
      <c r="M7" s="45">
        <f>IF(AND(D5&gt;0,M12&gt;=(D5*0.2)),"Speak to Manager about current time on WIP",0)</f>
        <v>0</v>
      </c>
      <c r="N7" s="46"/>
      <c r="O7" s="46"/>
      <c r="P7" s="46"/>
      <c r="Q7" s="46"/>
    </row>
    <row r="8" spans="3:19" ht="23.25" x14ac:dyDescent="0.35">
      <c r="C8" s="2" t="s">
        <v>16</v>
      </c>
      <c r="D8" s="2" t="s">
        <v>11</v>
      </c>
      <c r="E8" s="3"/>
      <c r="F8" s="5"/>
      <c r="G8" s="3"/>
      <c r="H8" s="2" t="s">
        <v>10</v>
      </c>
      <c r="I8" s="5"/>
      <c r="J8" s="3"/>
      <c r="K8" s="2" t="s">
        <v>12</v>
      </c>
      <c r="L8" s="3"/>
      <c r="M8" s="5"/>
      <c r="N8" s="4"/>
      <c r="O8" s="2" t="s">
        <v>14</v>
      </c>
      <c r="P8" s="3"/>
      <c r="Q8" s="5"/>
    </row>
    <row r="9" spans="3:19" ht="23.25" x14ac:dyDescent="0.35">
      <c r="C9" s="6"/>
      <c r="D9" s="19" t="s">
        <v>4</v>
      </c>
      <c r="E9" s="7" t="s">
        <v>15</v>
      </c>
      <c r="F9" s="9" t="s">
        <v>13</v>
      </c>
      <c r="G9" s="7"/>
      <c r="H9" s="19" t="s">
        <v>8</v>
      </c>
      <c r="I9" s="9" t="s">
        <v>9</v>
      </c>
      <c r="J9" s="7"/>
      <c r="K9" s="19" t="s">
        <v>4</v>
      </c>
      <c r="L9" s="7" t="s">
        <v>15</v>
      </c>
      <c r="M9" s="9" t="s">
        <v>13</v>
      </c>
      <c r="N9" s="8"/>
      <c r="O9" s="19" t="s">
        <v>4</v>
      </c>
      <c r="P9" s="7" t="s">
        <v>15</v>
      </c>
      <c r="Q9" s="9" t="s">
        <v>13</v>
      </c>
    </row>
    <row r="10" spans="3:19" ht="23.25" x14ac:dyDescent="0.35">
      <c r="C10" s="6"/>
      <c r="D10" s="6"/>
      <c r="E10" s="1"/>
      <c r="F10" s="11"/>
      <c r="G10" s="1"/>
      <c r="H10" s="6"/>
      <c r="I10" s="11"/>
      <c r="J10" s="1"/>
      <c r="K10" s="26"/>
      <c r="M10" s="10"/>
      <c r="O10" s="26"/>
      <c r="Q10" s="10"/>
    </row>
    <row r="11" spans="3:19" ht="23.25" x14ac:dyDescent="0.35">
      <c r="C11" s="6"/>
      <c r="D11" s="6"/>
      <c r="E11" s="1"/>
      <c r="F11" s="11"/>
      <c r="G11" s="1"/>
      <c r="H11" s="6"/>
      <c r="I11" s="11"/>
      <c r="J11" s="1"/>
      <c r="K11" s="6"/>
      <c r="L11" s="1"/>
      <c r="M11" s="11"/>
      <c r="N11" s="1"/>
      <c r="O11" s="6"/>
      <c r="P11" s="1"/>
      <c r="Q11" s="11"/>
      <c r="R11" s="1"/>
    </row>
    <row r="12" spans="3:19" ht="23.25" x14ac:dyDescent="0.35">
      <c r="C12" s="6" t="s">
        <v>24</v>
      </c>
      <c r="D12" s="20">
        <f>IF($D$6="A/B",H12*$D$5/E12,I12*$D$5/E12)</f>
        <v>1.6470588235294117</v>
      </c>
      <c r="E12" s="12">
        <v>170</v>
      </c>
      <c r="F12" s="35">
        <f>D12*E12</f>
        <v>280</v>
      </c>
      <c r="G12" s="1"/>
      <c r="H12" s="22">
        <v>0.05</v>
      </c>
      <c r="I12" s="23">
        <v>0.05</v>
      </c>
      <c r="J12" s="1"/>
      <c r="K12" s="39"/>
      <c r="L12" s="12">
        <f>E12</f>
        <v>170</v>
      </c>
      <c r="M12" s="35">
        <f>K12*L12</f>
        <v>0</v>
      </c>
      <c r="N12" s="1"/>
      <c r="O12" s="37">
        <f>K12-D12</f>
        <v>-1.6470588235294117</v>
      </c>
      <c r="P12" s="38">
        <f t="shared" ref="P12:Q12" si="0">L12-E12</f>
        <v>0</v>
      </c>
      <c r="Q12" s="36">
        <f t="shared" si="0"/>
        <v>-280</v>
      </c>
      <c r="R12" s="1"/>
      <c r="S12" s="44"/>
    </row>
    <row r="13" spans="3:19" ht="23.25" x14ac:dyDescent="0.35">
      <c r="C13" s="6" t="s">
        <v>0</v>
      </c>
      <c r="D13" s="20">
        <f>IF($D$6="A/B",H13*$D$5/E13,I13*$D$5/E13)</f>
        <v>13.472941176470586</v>
      </c>
      <c r="E13" s="12">
        <v>170</v>
      </c>
      <c r="F13" s="35">
        <f>D13*E13</f>
        <v>2290.3999999999996</v>
      </c>
      <c r="G13" s="1"/>
      <c r="H13" s="22">
        <v>0.40899999999999997</v>
      </c>
      <c r="I13" s="23">
        <v>0.60899999999999999</v>
      </c>
      <c r="J13" s="1"/>
      <c r="K13" s="39"/>
      <c r="L13" s="12">
        <f>E13</f>
        <v>170</v>
      </c>
      <c r="M13" s="35">
        <f t="shared" ref="M13:M16" si="1">K13*L13</f>
        <v>0</v>
      </c>
      <c r="N13" s="1"/>
      <c r="O13" s="37">
        <f t="shared" ref="O13:O16" si="2">K13-D13</f>
        <v>-13.472941176470586</v>
      </c>
      <c r="P13" s="38">
        <f t="shared" ref="P13:P16" si="3">L13-E13</f>
        <v>0</v>
      </c>
      <c r="Q13" s="36">
        <f t="shared" ref="Q13:Q16" si="4">M13-F13</f>
        <v>-2290.3999999999996</v>
      </c>
      <c r="R13" s="1"/>
    </row>
    <row r="14" spans="3:19" ht="23.25" x14ac:dyDescent="0.35">
      <c r="C14" s="6" t="s">
        <v>1</v>
      </c>
      <c r="D14" s="20">
        <f>IF($D$6="A/B",H14*$D$5/E14,I14*$D$5/E14)</f>
        <v>2.6046511627906979</v>
      </c>
      <c r="E14" s="12">
        <v>430</v>
      </c>
      <c r="F14" s="35">
        <f t="shared" ref="F14:F16" si="5">D14*E14</f>
        <v>1120</v>
      </c>
      <c r="G14" s="1"/>
      <c r="H14" s="22">
        <v>0.2</v>
      </c>
      <c r="I14" s="23">
        <v>0.1</v>
      </c>
      <c r="J14" s="1"/>
      <c r="K14" s="39"/>
      <c r="L14" s="12">
        <f>E14</f>
        <v>430</v>
      </c>
      <c r="M14" s="35">
        <f t="shared" si="1"/>
        <v>0</v>
      </c>
      <c r="N14" s="1"/>
      <c r="O14" s="37">
        <f t="shared" si="2"/>
        <v>-2.6046511627906979</v>
      </c>
      <c r="P14" s="38">
        <f t="shared" si="3"/>
        <v>0</v>
      </c>
      <c r="Q14" s="36">
        <f t="shared" si="4"/>
        <v>-1120</v>
      </c>
      <c r="R14" s="1"/>
    </row>
    <row r="15" spans="3:19" ht="23.25" x14ac:dyDescent="0.35">
      <c r="C15" s="6" t="s">
        <v>2</v>
      </c>
      <c r="D15" s="20">
        <f>IF($D$6="A/B",H15*$D$5/E15,I15*$D$5/E15)</f>
        <v>1.75</v>
      </c>
      <c r="E15" s="12">
        <v>480</v>
      </c>
      <c r="F15" s="35">
        <f t="shared" si="5"/>
        <v>840</v>
      </c>
      <c r="G15" s="1"/>
      <c r="H15" s="22">
        <v>0.15</v>
      </c>
      <c r="I15" s="23">
        <v>0.05</v>
      </c>
      <c r="J15" s="1"/>
      <c r="K15" s="39"/>
      <c r="L15" s="12">
        <f>E15</f>
        <v>480</v>
      </c>
      <c r="M15" s="35">
        <f t="shared" si="1"/>
        <v>0</v>
      </c>
      <c r="N15" s="1"/>
      <c r="O15" s="37">
        <f t="shared" si="2"/>
        <v>-1.75</v>
      </c>
      <c r="P15" s="38">
        <f t="shared" si="3"/>
        <v>0</v>
      </c>
      <c r="Q15" s="36">
        <f t="shared" si="4"/>
        <v>-840</v>
      </c>
      <c r="R15" s="1"/>
    </row>
    <row r="16" spans="3:19" ht="23.25" x14ac:dyDescent="0.35">
      <c r="C16" s="6" t="s">
        <v>3</v>
      </c>
      <c r="D16" s="20">
        <f>IF($D$6="A/B",H16*$D$5/E16,I16*$D$5/E16)</f>
        <v>3.2941176470588234</v>
      </c>
      <c r="E16" s="12">
        <v>170</v>
      </c>
      <c r="F16" s="35">
        <f t="shared" si="5"/>
        <v>560</v>
      </c>
      <c r="G16" s="1"/>
      <c r="H16" s="22">
        <v>0.1</v>
      </c>
      <c r="I16" s="23">
        <v>0.1</v>
      </c>
      <c r="J16" s="1"/>
      <c r="K16" s="39"/>
      <c r="L16" s="12">
        <f>E16</f>
        <v>170</v>
      </c>
      <c r="M16" s="35">
        <f t="shared" si="1"/>
        <v>0</v>
      </c>
      <c r="N16" s="1"/>
      <c r="O16" s="37">
        <f t="shared" si="2"/>
        <v>-3.2941176470588234</v>
      </c>
      <c r="P16" s="38">
        <f t="shared" si="3"/>
        <v>0</v>
      </c>
      <c r="Q16" s="36">
        <f t="shared" si="4"/>
        <v>-560</v>
      </c>
      <c r="R16" s="1"/>
    </row>
    <row r="17" spans="3:18" ht="23.25" x14ac:dyDescent="0.35">
      <c r="C17" s="6"/>
      <c r="D17" s="20">
        <f>SUM(D12:D16)</f>
        <v>22.768768809849519</v>
      </c>
      <c r="E17" s="14">
        <f>F17/D17</f>
        <v>223.5694008100231</v>
      </c>
      <c r="F17" s="35">
        <f>SUM(F12:F16)</f>
        <v>5090.3999999999996</v>
      </c>
      <c r="G17" s="1"/>
      <c r="H17" s="24">
        <f>SUM(H12:H16)</f>
        <v>0.90900000000000003</v>
      </c>
      <c r="I17" s="25">
        <f>SUM(I12:I16)</f>
        <v>0.90900000000000003</v>
      </c>
      <c r="J17" s="1"/>
      <c r="K17" s="40">
        <f>SUM(K12:K16)</f>
        <v>0</v>
      </c>
      <c r="L17" s="13">
        <f t="shared" ref="L17:M17" si="6">SUM(L12:L16)</f>
        <v>1420</v>
      </c>
      <c r="M17" s="35">
        <f t="shared" si="6"/>
        <v>0</v>
      </c>
      <c r="N17" s="1"/>
      <c r="O17" s="37">
        <f>SUM(O12:O16)</f>
        <v>-22.768768809849519</v>
      </c>
      <c r="P17" s="38">
        <f t="shared" ref="P17:Q17" si="7">SUM(P12:P16)</f>
        <v>0</v>
      </c>
      <c r="Q17" s="36">
        <f t="shared" si="7"/>
        <v>-5090.3999999999996</v>
      </c>
      <c r="R17" s="1"/>
    </row>
    <row r="18" spans="3:18" ht="24" thickBot="1" x14ac:dyDescent="0.4">
      <c r="C18" s="15"/>
      <c r="D18" s="15"/>
      <c r="E18" s="16"/>
      <c r="F18" s="21"/>
      <c r="G18" s="16"/>
      <c r="H18" s="15"/>
      <c r="I18" s="21"/>
      <c r="J18" s="16"/>
      <c r="K18" s="15" t="s">
        <v>20</v>
      </c>
      <c r="L18" s="16"/>
      <c r="M18" s="34" t="e">
        <f>D5/M17</f>
        <v>#DIV/0!</v>
      </c>
      <c r="N18" s="17"/>
      <c r="O18" s="27"/>
      <c r="P18" s="17"/>
      <c r="Q18" s="18"/>
    </row>
    <row r="19" spans="3:18" ht="23.25" x14ac:dyDescent="0.35">
      <c r="C19" s="7" t="s">
        <v>17</v>
      </c>
      <c r="D19" s="1"/>
      <c r="E19" s="1"/>
      <c r="F19" s="1"/>
      <c r="G19" s="1"/>
      <c r="H19" s="1"/>
      <c r="I19" s="1"/>
      <c r="J19" s="1"/>
    </row>
    <row r="20" spans="3:18" ht="23.25" x14ac:dyDescent="0.35">
      <c r="C20" s="1"/>
      <c r="D20" s="1"/>
      <c r="E20" s="1"/>
      <c r="F20" s="1"/>
      <c r="G20" s="1"/>
      <c r="H20" s="1"/>
      <c r="I20" s="1"/>
      <c r="J20" s="1"/>
    </row>
    <row r="21" spans="3:18" ht="23.25" x14ac:dyDescent="0.35">
      <c r="C21" s="1" t="s">
        <v>18</v>
      </c>
      <c r="D21" s="1"/>
      <c r="E21" s="1"/>
      <c r="F21" s="1"/>
      <c r="G21" s="1"/>
      <c r="H21" s="1"/>
      <c r="I21" s="1"/>
      <c r="J21" s="1"/>
    </row>
    <row r="22" spans="3:18" ht="23.25" x14ac:dyDescent="0.35">
      <c r="C22" s="1" t="s">
        <v>19</v>
      </c>
    </row>
    <row r="23" spans="3:18" ht="23.25" x14ac:dyDescent="0.35">
      <c r="C23" s="1" t="s">
        <v>26</v>
      </c>
    </row>
    <row r="24" spans="3:18" ht="23.25" x14ac:dyDescent="0.35">
      <c r="C24" s="1" t="s">
        <v>35</v>
      </c>
    </row>
    <row r="25" spans="3:18" ht="23.25" x14ac:dyDescent="0.35">
      <c r="C25" s="1" t="s">
        <v>33</v>
      </c>
    </row>
    <row r="26" spans="3:18" ht="23.25" x14ac:dyDescent="0.35">
      <c r="C26" s="1" t="s">
        <v>21</v>
      </c>
    </row>
    <row r="28" spans="3:18" ht="23.25" x14ac:dyDescent="0.35">
      <c r="C28" s="7" t="s">
        <v>32</v>
      </c>
    </row>
    <row r="29" spans="3:18" ht="23.25" x14ac:dyDescent="0.35">
      <c r="C29" s="1" t="s">
        <v>27</v>
      </c>
    </row>
    <row r="30" spans="3:18" ht="23.25" x14ac:dyDescent="0.35">
      <c r="C30" s="1" t="s">
        <v>34</v>
      </c>
    </row>
    <row r="36" spans="3:3" ht="23.25" x14ac:dyDescent="0.35">
      <c r="C36" s="43" t="s">
        <v>28</v>
      </c>
    </row>
    <row r="37" spans="3:3" ht="23.25" x14ac:dyDescent="0.35">
      <c r="C37" s="1" t="s">
        <v>29</v>
      </c>
    </row>
    <row r="38" spans="3:3" ht="23.25" x14ac:dyDescent="0.35">
      <c r="C38" s="1" t="s">
        <v>30</v>
      </c>
    </row>
    <row r="39" spans="3:3" ht="23.25" x14ac:dyDescent="0.35">
      <c r="C39" s="1" t="s">
        <v>31</v>
      </c>
    </row>
    <row r="40" spans="3:3" ht="23.25" x14ac:dyDescent="0.35">
      <c r="C40" s="1"/>
    </row>
    <row r="41" spans="3:3" ht="23.25" x14ac:dyDescent="0.35">
      <c r="C41" s="1"/>
    </row>
    <row r="42" spans="3:3" ht="23.25" x14ac:dyDescent="0.35">
      <c r="C42" s="1"/>
    </row>
  </sheetData>
  <conditionalFormatting sqref="M18">
    <cfRule type="cellIs" dxfId="1" priority="3" operator="greaterThan">
      <formula>0.85</formula>
    </cfRule>
    <cfRule type="colorScale" priority="4">
      <colorScale>
        <cfvo type="percent" val="85"/>
        <cfvo type="percent" val="100"/>
        <color rgb="FFFF0000"/>
        <color theme="9" tint="0.39997558519241921"/>
      </colorScale>
    </cfRule>
    <cfRule type="colorScale" priority="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M7:Q7">
    <cfRule type="expression" dxfId="0" priority="1">
      <formula>$M$7&gt;0</formula>
    </cfRule>
  </conditionalFormatting>
  <pageMargins left="0.7" right="0.7" top="0.75" bottom="0.75" header="0.3" footer="0.3"/>
  <pageSetup paperSize="9" orientation="portrait" horizontalDpi="4294967293" vertic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Kate Bruce</cp:lastModifiedBy>
  <dcterms:created xsi:type="dcterms:W3CDTF">2018-06-16T06:43:15Z</dcterms:created>
  <dcterms:modified xsi:type="dcterms:W3CDTF">2023-11-24T02:05:50Z</dcterms:modified>
</cp:coreProperties>
</file>