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arke Family Super Fund\2022\"/>
    </mc:Choice>
  </mc:AlternateContent>
  <xr:revisionPtr revIDLastSave="0" documentId="8_{427CA1F6-C06E-44F7-9CD9-7FBA270FA4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E53" i="1"/>
  <c r="E17" i="1"/>
  <c r="E15" i="1"/>
  <c r="E9" i="1" l="1"/>
  <c r="F44" i="1"/>
  <c r="E44" i="1"/>
  <c r="D45" i="1"/>
  <c r="E45" i="1" s="1"/>
  <c r="F45" i="1" s="1"/>
  <c r="G16" i="1"/>
  <c r="G17" i="1"/>
  <c r="E54" i="1"/>
  <c r="H35" i="1"/>
  <c r="H39" i="1" s="1"/>
  <c r="G31" i="1"/>
  <c r="G19" i="1"/>
  <c r="G10" i="1"/>
  <c r="E46" i="1" l="1"/>
  <c r="E48" i="1" s="1"/>
  <c r="C25" i="1"/>
  <c r="C24" i="1"/>
  <c r="F34" i="1" l="1"/>
  <c r="F37" i="1"/>
  <c r="F38" i="1" l="1"/>
  <c r="F36" i="1"/>
  <c r="F33" i="1"/>
  <c r="G39" i="1"/>
  <c r="E32" i="1"/>
  <c r="E39" i="1" s="1"/>
  <c r="H20" i="1"/>
  <c r="D39" i="1"/>
  <c r="E13" i="1" s="1"/>
  <c r="E14" i="1" s="1"/>
  <c r="D26" i="1"/>
  <c r="G6" i="1" s="1"/>
  <c r="F41" i="1" s="1"/>
  <c r="F46" i="1" s="1"/>
  <c r="G46" i="1" l="1"/>
  <c r="H15" i="1" s="1"/>
  <c r="G15" i="1"/>
  <c r="G14" i="1"/>
  <c r="H14" i="1" s="1"/>
  <c r="F39" i="1"/>
  <c r="H6" i="1"/>
  <c r="G41" i="1" s="1"/>
  <c r="H21" i="1" l="1"/>
  <c r="G21" i="1"/>
  <c r="E18" i="1"/>
  <c r="E21" i="1" l="1"/>
</calcChain>
</file>

<file path=xl/sharedStrings.xml><?xml version="1.0" encoding="utf-8"?>
<sst xmlns="http://schemas.openxmlformats.org/spreadsheetml/2006/main" count="40" uniqueCount="35">
  <si>
    <t>Share of Profits</t>
  </si>
  <si>
    <t>NET REMAINING</t>
  </si>
  <si>
    <t>Expenses</t>
  </si>
  <si>
    <t>Accy</t>
  </si>
  <si>
    <t>Audit</t>
  </si>
  <si>
    <t>Inves exp</t>
  </si>
  <si>
    <t>Man Exp</t>
  </si>
  <si>
    <t>Opening loan Balance</t>
  </si>
  <si>
    <t>Filing</t>
  </si>
  <si>
    <t>Mike</t>
  </si>
  <si>
    <t>Deidre</t>
  </si>
  <si>
    <t>Benefits paid Mike</t>
  </si>
  <si>
    <t>Benefits paid Deidre</t>
  </si>
  <si>
    <t>The Clarke Family Superrannuation Fund</t>
  </si>
  <si>
    <t>Tax Charge</t>
  </si>
  <si>
    <t>Contributions</t>
  </si>
  <si>
    <t>Earnings</t>
  </si>
  <si>
    <t>Man. fees</t>
  </si>
  <si>
    <t>Contributn</t>
  </si>
  <si>
    <t>Insurance</t>
  </si>
  <si>
    <t>Changes in Mrky Values</t>
  </si>
  <si>
    <t>Tax on Contributns</t>
  </si>
  <si>
    <t>Diedre</t>
  </si>
  <si>
    <t>Subscription</t>
  </si>
  <si>
    <t>Div + interest</t>
  </si>
  <si>
    <t>Divn 293 tax</t>
  </si>
  <si>
    <t>Tax on earnings</t>
  </si>
  <si>
    <t>Y.E. 30 June 2022</t>
  </si>
  <si>
    <t>CapitalProfits</t>
  </si>
  <si>
    <t>2021 refund after Levy</t>
  </si>
  <si>
    <t>Tax Balance at 30 June 2022</t>
  </si>
  <si>
    <t>Profit for 2022</t>
  </si>
  <si>
    <t>Activity Account</t>
  </si>
  <si>
    <t>2022 refund B4 Levy</t>
  </si>
  <si>
    <t>"TAXATION" on Bal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</si>
</sst>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0" fillId="0" borderId="3" xfId="1" applyFont="1" applyBorder="1"/>
    <xf numFmtId="9" fontId="2" fillId="0" borderId="0" xfId="2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3" xfId="1" applyFont="1" applyFill="1" applyBorder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  <xf numFmtId="43" fontId="2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7"/>
  <sheetViews>
    <sheetView tabSelected="1" workbookViewId="0">
      <selection activeCell="D60" sqref="D60"/>
    </sheetView>
  </sheetViews>
  <sheetFormatPr defaultRowHeight="15" x14ac:dyDescent="0.25"/>
  <cols>
    <col min="1" max="1" width="12.28515625" style="1" customWidth="1"/>
    <col min="2" max="2" width="9.140625" style="3"/>
    <col min="3" max="3" width="13.5703125" style="1" customWidth="1"/>
    <col min="4" max="4" width="13.140625" style="1" customWidth="1"/>
    <col min="5" max="5" width="12.5703125" style="1" customWidth="1"/>
    <col min="6" max="6" width="12.85546875" style="1" customWidth="1"/>
    <col min="7" max="7" width="12.140625" style="1" customWidth="1"/>
    <col min="8" max="8" width="11.42578125" style="1" customWidth="1"/>
    <col min="9" max="9" width="9.140625" style="1"/>
    <col min="10" max="10" width="11.42578125" style="1" customWidth="1"/>
    <col min="11" max="11" width="10.5703125" style="1" bestFit="1" customWidth="1"/>
    <col min="12" max="12" width="11.85546875" style="1" customWidth="1"/>
    <col min="13" max="16384" width="9.140625" style="1"/>
  </cols>
  <sheetData>
    <row r="2" spans="2:8" x14ac:dyDescent="0.25">
      <c r="B2" s="2" t="s">
        <v>13</v>
      </c>
    </row>
    <row r="4" spans="2:8" x14ac:dyDescent="0.25">
      <c r="B4" s="2" t="s">
        <v>27</v>
      </c>
    </row>
    <row r="6" spans="2:8" x14ac:dyDescent="0.25">
      <c r="B6" s="2" t="s">
        <v>0</v>
      </c>
      <c r="G6" s="8">
        <f>D24/D26</f>
        <v>0.96810166701568778</v>
      </c>
      <c r="H6" s="8">
        <f>D25/D26</f>
        <v>3.1898332984312161E-2</v>
      </c>
    </row>
    <row r="7" spans="2:8" x14ac:dyDescent="0.25">
      <c r="G7" s="9" t="s">
        <v>9</v>
      </c>
      <c r="H7" s="9" t="s">
        <v>10</v>
      </c>
    </row>
    <row r="8" spans="2:8" x14ac:dyDescent="0.25">
      <c r="C8" s="6" t="s">
        <v>31</v>
      </c>
    </row>
    <row r="9" spans="2:8" x14ac:dyDescent="0.25">
      <c r="C9" s="1" t="s">
        <v>24</v>
      </c>
      <c r="E9" s="1">
        <f>58479.11+1992.45</f>
        <v>60471.56</v>
      </c>
    </row>
    <row r="10" spans="2:8" x14ac:dyDescent="0.25">
      <c r="C10" s="1" t="s">
        <v>18</v>
      </c>
      <c r="E10" s="1">
        <v>24985.34</v>
      </c>
      <c r="G10" s="1">
        <f>E10</f>
        <v>24985.34</v>
      </c>
    </row>
    <row r="11" spans="2:8" x14ac:dyDescent="0.25">
      <c r="C11" s="1" t="s">
        <v>20</v>
      </c>
      <c r="E11" s="1">
        <v>-104051.06</v>
      </c>
    </row>
    <row r="12" spans="2:8" x14ac:dyDescent="0.25">
      <c r="C12" s="1" t="s">
        <v>28</v>
      </c>
      <c r="E12" s="1">
        <v>25814.16</v>
      </c>
    </row>
    <row r="13" spans="2:8" x14ac:dyDescent="0.25">
      <c r="C13" s="1" t="s">
        <v>2</v>
      </c>
      <c r="E13" s="10">
        <f>-D39</f>
        <v>-9418.9</v>
      </c>
    </row>
    <row r="14" spans="2:8" x14ac:dyDescent="0.25">
      <c r="E14" s="11">
        <f>SUM(E9:E13)</f>
        <v>-2198.9000000000033</v>
      </c>
      <c r="G14" s="1">
        <f>ROUND((E14*G6),2)</f>
        <v>-2128.7600000000002</v>
      </c>
      <c r="H14" s="1">
        <f t="shared" ref="H14" si="0">E14-G14</f>
        <v>-70.140000000003056</v>
      </c>
    </row>
    <row r="15" spans="2:8" x14ac:dyDescent="0.25">
      <c r="C15" s="1" t="s">
        <v>26</v>
      </c>
      <c r="E15" s="1">
        <f>E46</f>
        <v>-10895.95</v>
      </c>
      <c r="G15" s="1">
        <f>F46</f>
        <v>-10548.387358719585</v>
      </c>
      <c r="H15" s="1">
        <f>G46</f>
        <v>-347.56264128041585</v>
      </c>
    </row>
    <row r="16" spans="2:8" x14ac:dyDescent="0.25">
      <c r="C16" s="1" t="s">
        <v>25</v>
      </c>
      <c r="E16" s="1">
        <v>-577.20000000000005</v>
      </c>
      <c r="G16" s="1">
        <f>E16</f>
        <v>-577.20000000000005</v>
      </c>
    </row>
    <row r="17" spans="3:8" x14ac:dyDescent="0.25">
      <c r="C17" s="1" t="s">
        <v>21</v>
      </c>
      <c r="E17" s="7">
        <f>E45</f>
        <v>-3747.8</v>
      </c>
      <c r="G17" s="1">
        <f>E17</f>
        <v>-3747.8</v>
      </c>
    </row>
    <row r="18" spans="3:8" x14ac:dyDescent="0.25">
      <c r="C18" s="1" t="s">
        <v>1</v>
      </c>
      <c r="E18" s="1">
        <f>SUM(E14:E17)</f>
        <v>-17419.850000000006</v>
      </c>
    </row>
    <row r="19" spans="3:8" x14ac:dyDescent="0.25">
      <c r="C19" s="1" t="s">
        <v>11</v>
      </c>
      <c r="E19" s="1">
        <v>0</v>
      </c>
      <c r="G19" s="1">
        <f>E19</f>
        <v>0</v>
      </c>
    </row>
    <row r="20" spans="3:8" x14ac:dyDescent="0.25">
      <c r="C20" s="1" t="s">
        <v>12</v>
      </c>
      <c r="E20" s="1">
        <v>0</v>
      </c>
      <c r="H20" s="1">
        <f>E20</f>
        <v>0</v>
      </c>
    </row>
    <row r="21" spans="3:8" ht="15.75" thickBot="1" x14ac:dyDescent="0.3">
      <c r="E21" s="12">
        <f>SUM(E18:E20)</f>
        <v>-17419.850000000006</v>
      </c>
      <c r="G21" s="13">
        <f>SUM(G14:G20)</f>
        <v>-17002.147358719587</v>
      </c>
      <c r="H21" s="13">
        <f>SUM(H14:H20)</f>
        <v>-417.7026412804189</v>
      </c>
    </row>
    <row r="22" spans="3:8" ht="15.75" thickTop="1" x14ac:dyDescent="0.25"/>
    <row r="23" spans="3:8" x14ac:dyDescent="0.25">
      <c r="C23" s="6" t="s">
        <v>7</v>
      </c>
    </row>
    <row r="24" spans="3:8" x14ac:dyDescent="0.25">
      <c r="C24" s="1" t="str">
        <f>G7</f>
        <v>Mike</v>
      </c>
      <c r="D24" s="1">
        <v>1051995.46</v>
      </c>
    </row>
    <row r="25" spans="3:8" x14ac:dyDescent="0.25">
      <c r="C25" s="1" t="str">
        <f>H7</f>
        <v>Deidre</v>
      </c>
      <c r="D25" s="1">
        <v>34662.58</v>
      </c>
    </row>
    <row r="26" spans="3:8" ht="15.75" thickBot="1" x14ac:dyDescent="0.3">
      <c r="D26" s="4">
        <f>SUM(D24:D25)</f>
        <v>1086658.04</v>
      </c>
    </row>
    <row r="27" spans="3:8" ht="15.75" thickTop="1" x14ac:dyDescent="0.25"/>
    <row r="29" spans="3:8" x14ac:dyDescent="0.25">
      <c r="C29" s="6" t="s">
        <v>2</v>
      </c>
      <c r="E29" s="1" t="s">
        <v>4</v>
      </c>
      <c r="F29" s="1" t="s">
        <v>5</v>
      </c>
      <c r="G29" s="1" t="s">
        <v>6</v>
      </c>
      <c r="H29" s="1" t="s">
        <v>19</v>
      </c>
    </row>
    <row r="31" spans="3:8" x14ac:dyDescent="0.25">
      <c r="C31" s="1" t="s">
        <v>3</v>
      </c>
      <c r="D31" s="1">
        <v>1320</v>
      </c>
      <c r="G31" s="1">
        <f>D31</f>
        <v>1320</v>
      </c>
    </row>
    <row r="32" spans="3:8" x14ac:dyDescent="0.25">
      <c r="C32" s="1" t="s">
        <v>4</v>
      </c>
      <c r="D32" s="1">
        <v>440</v>
      </c>
      <c r="E32" s="1">
        <f>D32</f>
        <v>440</v>
      </c>
    </row>
    <row r="33" spans="3:8" x14ac:dyDescent="0.25">
      <c r="C33" s="1" t="s">
        <v>17</v>
      </c>
      <c r="D33" s="1">
        <v>0</v>
      </c>
      <c r="F33" s="1">
        <f t="shared" ref="F33:F38" si="1">D33</f>
        <v>0</v>
      </c>
    </row>
    <row r="34" spans="3:8" x14ac:dyDescent="0.25">
      <c r="C34" s="1" t="s">
        <v>8</v>
      </c>
      <c r="D34" s="1">
        <v>259</v>
      </c>
      <c r="F34" s="1">
        <f t="shared" si="1"/>
        <v>259</v>
      </c>
    </row>
    <row r="35" spans="3:8" x14ac:dyDescent="0.25">
      <c r="C35" s="1" t="s">
        <v>19</v>
      </c>
      <c r="D35" s="1">
        <v>7399.9</v>
      </c>
      <c r="H35" s="1">
        <f>D35</f>
        <v>7399.9</v>
      </c>
    </row>
    <row r="36" spans="3:8" x14ac:dyDescent="0.25">
      <c r="C36" s="1" t="s">
        <v>23</v>
      </c>
      <c r="D36" s="1">
        <v>0</v>
      </c>
      <c r="F36" s="1">
        <f t="shared" si="1"/>
        <v>0</v>
      </c>
    </row>
    <row r="37" spans="3:8" x14ac:dyDescent="0.25">
      <c r="F37" s="1">
        <f t="shared" si="1"/>
        <v>0</v>
      </c>
    </row>
    <row r="38" spans="3:8" x14ac:dyDescent="0.25">
      <c r="F38" s="1">
        <f t="shared" si="1"/>
        <v>0</v>
      </c>
    </row>
    <row r="39" spans="3:8" ht="15.75" thickBot="1" x14ac:dyDescent="0.3">
      <c r="D39" s="4">
        <f>SUM(D31:D38)</f>
        <v>9418.9</v>
      </c>
      <c r="E39" s="5">
        <f>SUM(E31:E38)</f>
        <v>440</v>
      </c>
      <c r="F39" s="5">
        <f t="shared" ref="F39:H39" si="2">SUM(F31:F38)</f>
        <v>259</v>
      </c>
      <c r="G39" s="5">
        <f t="shared" si="2"/>
        <v>1320</v>
      </c>
      <c r="H39" s="5">
        <f t="shared" si="2"/>
        <v>7399.9</v>
      </c>
    </row>
    <row r="40" spans="3:8" ht="15.75" thickTop="1" x14ac:dyDescent="0.25"/>
    <row r="41" spans="3:8" x14ac:dyDescent="0.25">
      <c r="F41" s="8">
        <f>G6</f>
        <v>0.96810166701568778</v>
      </c>
      <c r="G41" s="8">
        <f>H6</f>
        <v>3.1898332984312161E-2</v>
      </c>
    </row>
    <row r="42" spans="3:8" x14ac:dyDescent="0.25">
      <c r="F42" s="1" t="s">
        <v>9</v>
      </c>
      <c r="G42" s="1" t="s">
        <v>22</v>
      </c>
    </row>
    <row r="43" spans="3:8" x14ac:dyDescent="0.25">
      <c r="C43" s="6" t="s">
        <v>14</v>
      </c>
      <c r="D43" s="1">
        <v>-14643.75</v>
      </c>
    </row>
    <row r="44" spans="3:8" x14ac:dyDescent="0.25">
      <c r="C44" s="1" t="s">
        <v>25</v>
      </c>
      <c r="E44" s="1">
        <f>E16</f>
        <v>-577.20000000000005</v>
      </c>
      <c r="F44" s="1">
        <f>E44</f>
        <v>-577.20000000000005</v>
      </c>
    </row>
    <row r="45" spans="3:8" x14ac:dyDescent="0.25">
      <c r="C45" s="1" t="s">
        <v>15</v>
      </c>
      <c r="D45" s="1">
        <f>E10</f>
        <v>24985.34</v>
      </c>
      <c r="E45" s="1">
        <f>-ROUND((D45*0.15),2)</f>
        <v>-3747.8</v>
      </c>
      <c r="F45" s="1">
        <f>E45</f>
        <v>-3747.8</v>
      </c>
    </row>
    <row r="46" spans="3:8" x14ac:dyDescent="0.25">
      <c r="C46" s="1" t="s">
        <v>16</v>
      </c>
      <c r="E46" s="1">
        <f>-E45+D43</f>
        <v>-10895.95</v>
      </c>
      <c r="F46" s="1">
        <f>E46*F41</f>
        <v>-10548.387358719585</v>
      </c>
      <c r="G46" s="1">
        <f>E46-F46</f>
        <v>-347.56264128041585</v>
      </c>
    </row>
    <row r="48" spans="3:8" x14ac:dyDescent="0.25">
      <c r="E48" s="5">
        <f>SUM(E45:E47)</f>
        <v>-14643.75</v>
      </c>
    </row>
    <row r="50" spans="3:5" x14ac:dyDescent="0.25">
      <c r="C50" s="6" t="s">
        <v>30</v>
      </c>
    </row>
    <row r="52" spans="3:5" x14ac:dyDescent="0.25">
      <c r="C52" s="1" t="s">
        <v>29</v>
      </c>
      <c r="E52" s="1">
        <v>0</v>
      </c>
    </row>
    <row r="53" spans="3:5" x14ac:dyDescent="0.25">
      <c r="C53" s="1" t="s">
        <v>33</v>
      </c>
      <c r="E53" s="1">
        <f>6885.98+259</f>
        <v>7144.98</v>
      </c>
    </row>
    <row r="54" spans="3:5" ht="15.75" thickBot="1" x14ac:dyDescent="0.3">
      <c r="E54" s="14">
        <f>SUM(E52:E53)</f>
        <v>7144.98</v>
      </c>
    </row>
    <row r="55" spans="3:5" ht="15.75" thickTop="1" x14ac:dyDescent="0.25">
      <c r="C55" s="1" t="s">
        <v>32</v>
      </c>
      <c r="E55" s="1">
        <v>1415</v>
      </c>
    </row>
    <row r="57" spans="3:5" x14ac:dyDescent="0.25">
      <c r="C57" s="1" t="s">
        <v>34</v>
      </c>
      <c r="E57" s="11">
        <f>E55+E54</f>
        <v>8559.98</v>
      </c>
    </row>
  </sheetData>
  <pageMargins left="0.19685039370078741" right="0.19685039370078741" top="0.19685039370078741" bottom="0.39370078740157483" header="0.31496062992125984" footer="3.937007874015748E-2"/>
  <pageSetup paperSize="9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2022-01-09T13:26:02Z</cp:lastPrinted>
  <dcterms:created xsi:type="dcterms:W3CDTF">2011-09-24T02:49:51Z</dcterms:created>
  <dcterms:modified xsi:type="dcterms:W3CDTF">2023-05-30T11:26:02Z</dcterms:modified>
</cp:coreProperties>
</file>