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pinnacleaccountinggroup-my.sharepoint.com/personal/alex_tridentfinancial_com_au/Documents/Desktop/2023 SMSF - Irwin and Stephanie/"/>
    </mc:Choice>
  </mc:AlternateContent>
  <xr:revisionPtr revIDLastSave="0" documentId="13_ncr:1_{778D839E-70F2-4226-A723-71229F6A075C}" xr6:coauthVersionLast="47" xr6:coauthVersionMax="47" xr10:uidLastSave="{00000000-0000-0000-0000-000000000000}"/>
  <bookViews>
    <workbookView xWindow="25490" yWindow="-110" windowWidth="19420" windowHeight="10300" activeTab="2" xr2:uid="{00000000-000D-0000-FFFF-FFFF00000000}"/>
  </bookViews>
  <sheets>
    <sheet name="CBA" sheetId="1" r:id="rId1"/>
    <sheet name="NAB cash account" sheetId="2" r:id="rId2"/>
    <sheet name="NAB High interest AUD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1" l="1"/>
  <c r="H55" i="1"/>
  <c r="N65" i="2"/>
  <c r="N64" i="2"/>
  <c r="N52" i="2"/>
  <c r="N48" i="2"/>
  <c r="N40" i="2"/>
  <c r="N39" i="2"/>
  <c r="N38" i="2"/>
  <c r="N35" i="2"/>
  <c r="N34" i="2"/>
  <c r="N18" i="2"/>
  <c r="L63" i="1"/>
  <c r="K110" i="2"/>
  <c r="K109" i="2"/>
  <c r="K105" i="2"/>
  <c r="J96" i="2"/>
  <c r="J107" i="2"/>
  <c r="J114" i="2"/>
  <c r="F3" i="2"/>
  <c r="F4" i="2" s="1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P111" i="2"/>
  <c r="P106" i="2"/>
  <c r="P44" i="2"/>
  <c r="P89" i="2"/>
  <c r="I116" i="2"/>
  <c r="L116" i="2"/>
  <c r="K63" i="1" s="1"/>
  <c r="M116" i="2"/>
  <c r="O116" i="2"/>
  <c r="G112" i="2"/>
  <c r="G103" i="2"/>
  <c r="N32" i="2"/>
  <c r="J27" i="2"/>
  <c r="K23" i="2"/>
  <c r="Q12" i="2"/>
  <c r="Q113" i="2"/>
  <c r="Q108" i="2"/>
  <c r="Q104" i="2"/>
  <c r="N101" i="2"/>
  <c r="N102" i="2"/>
  <c r="N100" i="2"/>
  <c r="Q98" i="2"/>
  <c r="Q99" i="2"/>
  <c r="Q97" i="2"/>
  <c r="Q95" i="2"/>
  <c r="G94" i="2"/>
  <c r="K93" i="2"/>
  <c r="Q92" i="2"/>
  <c r="Q91" i="2"/>
  <c r="K90" i="2"/>
  <c r="H88" i="2"/>
  <c r="H116" i="2" s="1"/>
  <c r="F63" i="1" s="1"/>
  <c r="K87" i="2"/>
  <c r="Q86" i="2"/>
  <c r="K85" i="2"/>
  <c r="K84" i="2"/>
  <c r="K83" i="2"/>
  <c r="J82" i="2"/>
  <c r="Q81" i="2"/>
  <c r="Q80" i="2"/>
  <c r="K72" i="2"/>
  <c r="K73" i="2"/>
  <c r="K74" i="2"/>
  <c r="K75" i="2"/>
  <c r="K76" i="2"/>
  <c r="K77" i="2"/>
  <c r="K78" i="2"/>
  <c r="K79" i="2"/>
  <c r="K71" i="2"/>
  <c r="Q70" i="2"/>
  <c r="G69" i="2"/>
  <c r="Q68" i="2"/>
  <c r="K67" i="2"/>
  <c r="K66" i="2"/>
  <c r="J63" i="2"/>
  <c r="Q60" i="2"/>
  <c r="Q61" i="2"/>
  <c r="Q62" i="2"/>
  <c r="Q59" i="2"/>
  <c r="Q57" i="2"/>
  <c r="Q58" i="2"/>
  <c r="Q56" i="2"/>
  <c r="K55" i="2"/>
  <c r="Q53" i="2"/>
  <c r="Q51" i="2"/>
  <c r="Q50" i="2"/>
  <c r="K49" i="2"/>
  <c r="Q47" i="2"/>
  <c r="Q46" i="2"/>
  <c r="Q45" i="2"/>
  <c r="Q43" i="2"/>
  <c r="Q42" i="2"/>
  <c r="Q41" i="2"/>
  <c r="P37" i="2"/>
  <c r="Q36" i="2"/>
  <c r="Q33" i="2"/>
  <c r="P31" i="2"/>
  <c r="Q30" i="2"/>
  <c r="Q29" i="2"/>
  <c r="Q28" i="2"/>
  <c r="Q25" i="2"/>
  <c r="P22" i="2"/>
  <c r="P20" i="2"/>
  <c r="G43" i="4"/>
  <c r="H6" i="4"/>
  <c r="H55" i="4"/>
  <c r="H54" i="4"/>
  <c r="H52" i="4"/>
  <c r="H49" i="4"/>
  <c r="H50" i="4"/>
  <c r="H48" i="4"/>
  <c r="G48" i="4"/>
  <c r="H47" i="4"/>
  <c r="H46" i="4"/>
  <c r="H45" i="4"/>
  <c r="H44" i="4"/>
  <c r="H42" i="4"/>
  <c r="H41" i="4"/>
  <c r="H40" i="4"/>
  <c r="H39" i="4"/>
  <c r="H35" i="4"/>
  <c r="H36" i="4"/>
  <c r="H37" i="4"/>
  <c r="H34" i="4"/>
  <c r="H32" i="4"/>
  <c r="H33" i="4"/>
  <c r="H31" i="4"/>
  <c r="H30" i="4"/>
  <c r="H29" i="4"/>
  <c r="H28" i="4"/>
  <c r="H27" i="4"/>
  <c r="H26" i="4"/>
  <c r="H25" i="4"/>
  <c r="H24" i="4"/>
  <c r="H23" i="4"/>
  <c r="H22" i="4"/>
  <c r="H21" i="4"/>
  <c r="H20" i="4"/>
  <c r="H18" i="4"/>
  <c r="H19" i="4"/>
  <c r="H17" i="4"/>
  <c r="H15" i="4"/>
  <c r="H14" i="4"/>
  <c r="H13" i="4"/>
  <c r="H12" i="4"/>
  <c r="H11" i="4"/>
  <c r="H9" i="4"/>
  <c r="G56" i="4"/>
  <c r="G53" i="4"/>
  <c r="G38" i="4"/>
  <c r="G16" i="4"/>
  <c r="G10" i="4"/>
  <c r="G8" i="4"/>
  <c r="G7" i="4"/>
  <c r="G5" i="4"/>
  <c r="G4" i="4"/>
  <c r="G3" i="4"/>
  <c r="O59" i="1"/>
  <c r="G58" i="1"/>
  <c r="O57" i="1"/>
  <c r="O54" i="1"/>
  <c r="G56" i="1"/>
  <c r="G53" i="1"/>
  <c r="I52" i="1"/>
  <c r="G51" i="1"/>
  <c r="L50" i="1"/>
  <c r="J116" i="2" l="1"/>
  <c r="I63" i="1" s="1"/>
  <c r="G58" i="4"/>
  <c r="I64" i="1" s="1"/>
  <c r="H58" i="4"/>
  <c r="N26" i="2"/>
  <c r="N116" i="2" s="1"/>
  <c r="M63" i="1" s="1"/>
  <c r="Q24" i="2"/>
  <c r="Q21" i="2"/>
  <c r="Q19" i="2"/>
  <c r="Q17" i="2"/>
  <c r="Q8" i="2"/>
  <c r="P16" i="2"/>
  <c r="P15" i="2"/>
  <c r="J14" i="2"/>
  <c r="G54" i="2"/>
  <c r="G116" i="2" s="1"/>
  <c r="E63" i="1" s="1"/>
  <c r="K13" i="2"/>
  <c r="K11" i="2"/>
  <c r="K116" i="2" s="1"/>
  <c r="J63" i="1" s="1"/>
  <c r="K10" i="2"/>
  <c r="K9" i="2"/>
  <c r="K7" i="2"/>
  <c r="K6" i="2"/>
  <c r="K5" i="2"/>
  <c r="K4" i="2"/>
  <c r="K3" i="2"/>
  <c r="M48" i="1"/>
  <c r="O47" i="1"/>
  <c r="M46" i="1"/>
  <c r="O45" i="1"/>
  <c r="L44" i="1"/>
  <c r="O43" i="1"/>
  <c r="K42" i="1"/>
  <c r="O39" i="1"/>
  <c r="M38" i="1"/>
  <c r="O37" i="1"/>
  <c r="M36" i="1"/>
  <c r="O35" i="1"/>
  <c r="O34" i="1"/>
  <c r="I33" i="1"/>
  <c r="G49" i="1"/>
  <c r="G40" i="1"/>
  <c r="E41" i="1"/>
  <c r="P116" i="2" l="1"/>
  <c r="F116" i="2" s="1"/>
  <c r="Q116" i="2"/>
  <c r="I58" i="4"/>
  <c r="O61" i="1"/>
  <c r="L61" i="1"/>
  <c r="L66" i="1" s="1"/>
  <c r="K61" i="1"/>
  <c r="K66" i="1" s="1"/>
  <c r="F61" i="1"/>
  <c r="F66" i="1" s="1"/>
  <c r="C61" i="1"/>
  <c r="N29" i="1"/>
  <c r="N61" i="1" s="1"/>
  <c r="I24" i="1"/>
  <c r="I61" i="1" s="1"/>
  <c r="I66" i="1" s="1"/>
  <c r="J23" i="1"/>
  <c r="J22" i="1"/>
  <c r="J21" i="1"/>
  <c r="J20" i="1"/>
  <c r="J17" i="1"/>
  <c r="J16" i="1"/>
  <c r="G31" i="1"/>
  <c r="G27" i="1"/>
  <c r="G25" i="1"/>
  <c r="G18" i="1"/>
  <c r="G11" i="1"/>
  <c r="E32" i="1"/>
  <c r="E28" i="1"/>
  <c r="E26" i="1"/>
  <c r="E19" i="1"/>
  <c r="E12" i="1"/>
  <c r="M30" i="1"/>
  <c r="M15" i="1"/>
  <c r="M14" i="1"/>
  <c r="M13" i="1"/>
  <c r="M10" i="1"/>
  <c r="M9" i="1"/>
  <c r="M8" i="1"/>
  <c r="E7" i="1"/>
  <c r="G6" i="1"/>
  <c r="M4" i="1"/>
  <c r="M5" i="1"/>
  <c r="M3" i="1"/>
  <c r="E61" i="1" l="1"/>
  <c r="E66" i="1" s="1"/>
  <c r="J61" i="1"/>
  <c r="J66" i="1" s="1"/>
  <c r="M61" i="1"/>
  <c r="M66" i="1" s="1"/>
  <c r="G61" i="1"/>
  <c r="G66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P61" i="1" l="1"/>
</calcChain>
</file>

<file path=xl/sharedStrings.xml><?xml version="1.0" encoding="utf-8"?>
<sst xmlns="http://schemas.openxmlformats.org/spreadsheetml/2006/main" count="434" uniqueCount="122">
  <si>
    <t>Direct Credit 361578 QUICKSUPER QUICKSPR3372971482</t>
  </si>
  <si>
    <t>Direct Credit 361578 QUICKSUPER QUICKSPR3370261325</t>
  </si>
  <si>
    <t>Direct Credit 062895 COMMONWEALTH SEC COMMSEC</t>
  </si>
  <si>
    <t>AUTOMIC PL 161 NetBank BPAY 365197 1600590910725961 SFR Share entitle</t>
  </si>
  <si>
    <t>Direct Credit 361578 QUICKSUPER QUICKSPR3350771665</t>
  </si>
  <si>
    <t>Direct Credit 361578 QUICKSUPER QUICKSPR3347451595</t>
  </si>
  <si>
    <t>Direct Credit 361578 QUICKSUPER QUICKSPR3327753712</t>
  </si>
  <si>
    <t>Direct Credit 361578 QUICKSUPER QUICKSPR3323793395</t>
  </si>
  <si>
    <t>Credit Interest</t>
  </si>
  <si>
    <t>Direct Credit 436383 FMG DIVIDEND 001283987207</t>
  </si>
  <si>
    <t>Direct Credit 436383 FMG DIVIDEND 001283987208</t>
  </si>
  <si>
    <t>Direct Credit 516612 WOW FNL DIV 001283495189</t>
  </si>
  <si>
    <t>Direct Credit 458106 AGL PAYMENT AUF22/00830099</t>
  </si>
  <si>
    <t>Direct Credit 361578 QUICKSUPER QUICKSPR3303906360</t>
  </si>
  <si>
    <t>Direct Credit 361578 QUICKSUPER QUICKSPR3302068368</t>
  </si>
  <si>
    <t>Direct Credit 458106 ALUMINA LIMITED SEP22/00819116</t>
  </si>
  <si>
    <t>Direct Credit 396297 JBH DIVIDEND SEP22/00802589</t>
  </si>
  <si>
    <t>Direct Debit 062934 COMMSEC SECURITI COMMSEC</t>
  </si>
  <si>
    <t>Direct Credit 361578 QUICKSUPER QUICKSPR3281540350</t>
  </si>
  <si>
    <t>Direct Credit 361578 QUICKSUPER QUICKSPR3276845425</t>
  </si>
  <si>
    <t>Direct Credit 361578 QUICKSUPER QUICKSPR3257784127</t>
  </si>
  <si>
    <t>Direct Credit 361578 QUICKSUPER QUICKSPR3253785552</t>
  </si>
  <si>
    <t>Date</t>
  </si>
  <si>
    <t>Amount</t>
  </si>
  <si>
    <t>Balance</t>
  </si>
  <si>
    <t>Balance brought forward</t>
  </si>
  <si>
    <t>Description</t>
  </si>
  <si>
    <t>Interest</t>
  </si>
  <si>
    <t>Dividend</t>
  </si>
  <si>
    <t>Expense</t>
  </si>
  <si>
    <t>Tax</t>
  </si>
  <si>
    <t>Shares trading</t>
  </si>
  <si>
    <t>Direct Credit 361578 QUICKSUPER QUICKSPR3412138692</t>
  </si>
  <si>
    <t>Transfer to other Bank NetBank Interbank transfer</t>
  </si>
  <si>
    <t>Direct Credit 012721 ATO ATO002000017867862</t>
  </si>
  <si>
    <t>Transfer To Trident Financial Gp NetBank Annual audit fee 2022</t>
  </si>
  <si>
    <t>Direct Credit 361578 QUICKSUPER QUICKSPR3393877062</t>
  </si>
  <si>
    <t>Direct Credit 361578 QUICKSUPER QUICKSPR3391649108</t>
  </si>
  <si>
    <t>Transfer to other Bank NetBank Transfer to NAB</t>
  </si>
  <si>
    <t>Transfer to other Bank NetBank Transfer to NAB SF</t>
  </si>
  <si>
    <t>BUY WDS.ASX 800 AUD 35 124944938 NT2471353-002</t>
  </si>
  <si>
    <t>Debit</t>
  </si>
  <si>
    <t>BUY SFR.ASX 1500 AUD 5.8 124961839 NT2471353-002</t>
  </si>
  <si>
    <t>INTEREST</t>
  </si>
  <si>
    <t>FUNDS TRANSFER Transfer Transfer</t>
  </si>
  <si>
    <t>Credit</t>
  </si>
  <si>
    <t>FUNDS TRANSFER transfer Irwin</t>
  </si>
  <si>
    <t>FUNDS TRANSFER Transfer Irwin</t>
  </si>
  <si>
    <t>DIVIDEND on AAPL.US (WHT of USD -3.66) - USD to AUD @ 1.4474</t>
  </si>
  <si>
    <t>FUNDS TRANSFER - QUICKSUPER QUICKSPR3415003092</t>
  </si>
  <si>
    <t>BUY CBA.ASX 121 AUD 103.1 124473960 NT2471353-002</t>
  </si>
  <si>
    <t>FUNDS TRANSFER DIVIDEND - MQG CASH RES 001289480460</t>
  </si>
  <si>
    <t>BUY JBH.ASX 400 AUD 44.27 124372554 NT2471353-002</t>
  </si>
  <si>
    <t>FUNDS TRANSFER - IRWIN KAM Interbank transfer</t>
  </si>
  <si>
    <t>SELL AWC.ASX 10000 AUD 1.68 123954886 NT2471353-002</t>
  </si>
  <si>
    <t>BUY BHP.ASX 200 AUD 47.71 123968856 NT2471353-002</t>
  </si>
  <si>
    <t>BUY SFR.ASX 1500 AUD 6.19 123988352 NT2471353-002</t>
  </si>
  <si>
    <t>BUY WDS.ASX 550 AUD 35.45 123895764 NT2471353-002</t>
  </si>
  <si>
    <t>SELL AWC.ASX 20000 AUD 1.64 123865326 NT2471353-002</t>
  </si>
  <si>
    <t>BUY TSLA.NAS 19 USD 182.28 123864756 NT2471353-004 0.7083</t>
  </si>
  <si>
    <t>BUY TSLA.NAS 19 USD 179.54 123663956 NT2471353-004 0.7051</t>
  </si>
  <si>
    <t>DIVIDEND on TSM.US (WHT of USD -6.10) - USD to AUD @ 1.4140</t>
  </si>
  <si>
    <t>FUNDS TRANSFER - IRWIN KAM Transfer to NAB</t>
  </si>
  <si>
    <t xml:space="preserve">FUNDS TRANSFER Transfer  Irwin </t>
  </si>
  <si>
    <t>BUY TSLA.NAS 28 USD 118.33 122631812 NT2471353-004 0.6696</t>
  </si>
  <si>
    <t>FUNDS TRANSFER - IRWIN KAM Transfer to NAB SF</t>
  </si>
  <si>
    <t>DIVIDEND on NVDA.US (WHT of USD -0.46) - USD to AUD @ 1.4809</t>
  </si>
  <si>
    <t>FUNDS TRANSFER Transfer Super</t>
  </si>
  <si>
    <t>DIVIDEND on AA.US (WHT of USD -3.00) - USD to AUD @ 1.4941</t>
  </si>
  <si>
    <t>DIVIDEND on AAPL.US (WHT of USD -3.66) - USD to AUD @ 1.5024</t>
  </si>
  <si>
    <t>DIVIDEND on TSM.US (WHT of USD -5.94) - USD to AUD @ 1.5911</t>
  </si>
  <si>
    <t>DIVIDEND on NVDA.US (WHT of USD -0.46) - USD to AUD @ 1.5305</t>
  </si>
  <si>
    <t>DIVIDEND on AA.US (WHT of USD -3.00) - USD to AUD @ 1.4412</t>
  </si>
  <si>
    <t>DIVIDEND on AAPL.US (WHT of USD -3.66) - USD to AUD @ 1.3943</t>
  </si>
  <si>
    <t>DIVIDEND on TSM.US (WHT of USD -6.30) - USD to AUD @ 1.4565</t>
  </si>
  <si>
    <t>DIVIDEND on NVDA.US (WHT of USD -0.46) - USD to AUD @ 1.4580</t>
  </si>
  <si>
    <t>Type</t>
  </si>
  <si>
    <t>Direct Credit 361578 QUICKSUPER QUICKSPR3501558060</t>
  </si>
  <si>
    <t>Direct Credit 361578 QUICKSUPER QUICKSPR3477694172</t>
  </si>
  <si>
    <t>Direct Credit 012721 ATO ATO001100017384228</t>
  </si>
  <si>
    <t>Direct Credit 361578 QUICKSUPER QUICKSPR3456386508</t>
  </si>
  <si>
    <t>Direct Credit 361578 QUICKSUPER QUICKSPR3432517953</t>
  </si>
  <si>
    <t>TAX OFFICE PAYMENTS NetBank BPAY 75556 551001503512933511 Div 293 tax 2022</t>
  </si>
  <si>
    <t>FUNDS TRANSFER - QUICKSUPER QUICKSPR3504921401</t>
  </si>
  <si>
    <t>DIVIDEND on AA.US (WHT of USD -3.00) - USD to AUD @ 1.5018</t>
  </si>
  <si>
    <t>FUNDS TRANSFER DIVIDEND - CBA CASH RES 001296039585</t>
  </si>
  <si>
    <t>DIVIDEND on AAPL.US (WHT of USD -3.82) - USD to AUD @ 1.4949</t>
  </si>
  <si>
    <t>FUNDS TRANSFER - QUICKSUPER QUICKSPR3481837780</t>
  </si>
  <si>
    <t>BUY MQG.ASX 100 AUD 175.47 127728753 NT2471353-002</t>
  </si>
  <si>
    <t>BUY NAB.ASX 550 AUD 25.9 127726357 NT2471353-002</t>
  </si>
  <si>
    <t>BUY NAB.ASX 550 AUD 26.9 127693046 NT2471353-002</t>
  </si>
  <si>
    <t>FUNDS TRANSFER - QUICKSUPER QUICKSPR3460506297</t>
  </si>
  <si>
    <t>FUNDS TRANSFER - BHP DRP RESIDUAL 23RES/00800286</t>
  </si>
  <si>
    <t>DIVIDEND on TSM.US (WHT of USD -6.16) - USD to AUD @ 1.4788</t>
  </si>
  <si>
    <t>FUNDS TRANSFER - IRWIN KAM Spouse contributio</t>
  </si>
  <si>
    <t>FUNDS TRANSFER DIVIDEND - WOW DIV 001294347366</t>
  </si>
  <si>
    <t>FUNDS TRANSFER - WOODSIDE RES23/00112188</t>
  </si>
  <si>
    <t>FUNDS TRANSFER DIVIDEND - WOODSIDE FIN22/01098078</t>
  </si>
  <si>
    <t>DIVIDEND on NVDA.US (WHT of USD -0.46) - USD to AUD @ 1.4885</t>
  </si>
  <si>
    <t>FUNDS TRANSFER DIVIDEND - CBA DIV 001291459284</t>
  </si>
  <si>
    <t>FUNDS TRANSFER DIVIDEND - BHP GROUP DIV AI387/00562959</t>
  </si>
  <si>
    <t>FUNDS TRANSFER - COLES GROUP LTD IDA23/00800161</t>
  </si>
  <si>
    <t>FUNDS TRANSFER DIVIDEND - FMG DIVIDEND 001292059820</t>
  </si>
  <si>
    <t>DIVIDEND on AA.US (WHT of USD -3.00) - USD to AUD @ 1.4876</t>
  </si>
  <si>
    <t>FUNDS TRANSFER - WESFARMERS LTD IDI23/00830533</t>
  </si>
  <si>
    <t>FUNDS TRANSFER DIVIDEND - WESFARMERS LTD INT23/01153835</t>
  </si>
  <si>
    <t>FUNDS TRANSFER - AGL PAYMENT AUD23/00800219</t>
  </si>
  <si>
    <t>FUNDS TRANSFER DIVIDEND - AGL PAYMENT AUI23/00901114</t>
  </si>
  <si>
    <t>FUNDS TRANSFER - QUICKSUPER QUICKSPR3435830819</t>
  </si>
  <si>
    <t>FUNDS TRANSFER DIVIDEND - JBH DIVIDEND MAR23/00802737</t>
  </si>
  <si>
    <t>FUNDS TRANSFER DIVIDEND - JBH DIVIDEND MAR23/00833958</t>
  </si>
  <si>
    <t>opening balance</t>
  </si>
  <si>
    <t>Transfer between NAB cash accounts</t>
  </si>
  <si>
    <t>Opeing balance</t>
  </si>
  <si>
    <t>NAB cash account</t>
  </si>
  <si>
    <t>NAB hign interest account</t>
  </si>
  <si>
    <t>Shares subscription</t>
  </si>
  <si>
    <t>Personal Contribution Stephanie</t>
  </si>
  <si>
    <t>Employer Contribution Irwin Kam</t>
  </si>
  <si>
    <t>Employer Contribution Janice Kam</t>
  </si>
  <si>
    <t>Transfer between CBA and NAB</t>
  </si>
  <si>
    <t>Super rollover Janice Kam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</si>
</sst>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43" fontId="0" fillId="0" borderId="0" xfId="1" applyFont="1"/>
    <xf numFmtId="43" fontId="0" fillId="0" borderId="0" xfId="0" applyNumberFormat="1"/>
    <xf numFmtId="0" fontId="0" fillId="0" borderId="10" xfId="0" applyBorder="1"/>
    <xf numFmtId="43" fontId="0" fillId="0" borderId="10" xfId="1" applyFont="1" applyBorder="1"/>
    <xf numFmtId="0" fontId="0" fillId="0" borderId="10" xfId="1" applyNumberFormat="1" applyFont="1" applyBorder="1" applyAlignment="1">
      <alignment wrapText="1"/>
    </xf>
    <xf numFmtId="43" fontId="0" fillId="0" borderId="10" xfId="1" applyFont="1" applyBorder="1" applyAlignment="1">
      <alignment wrapText="1"/>
    </xf>
    <xf numFmtId="43" fontId="18" fillId="0" borderId="0" xfId="43" applyNumberForma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=F2+@sum(G116:Q116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7"/>
  <sheetViews>
    <sheetView zoomScale="120" zoomScaleNormal="120" workbookViewId="0">
      <pane xSplit="4" ySplit="1" topLeftCell="N27" activePane="bottomRight" state="frozen"/>
      <selection pane="topRight" activeCell="E1" sqref="E1"/>
      <selection pane="bottomLeft" activeCell="A2" sqref="A2"/>
      <selection pane="bottomRight" activeCell="A29" sqref="A29:XFD29"/>
    </sheetView>
  </sheetViews>
  <sheetFormatPr defaultRowHeight="14.6" x14ac:dyDescent="0.4"/>
  <cols>
    <col min="1" max="1" width="11.3046875" bestFit="1" customWidth="1"/>
    <col min="2" max="2" width="68.53515625" bestFit="1" customWidth="1"/>
    <col min="3" max="4" width="12.15234375" style="2" bestFit="1" customWidth="1"/>
    <col min="5" max="15" width="13.15234375" style="2" customWidth="1"/>
    <col min="16" max="16" width="12.15234375" bestFit="1" customWidth="1"/>
  </cols>
  <sheetData>
    <row r="1" spans="1:15" ht="44.15" thickBot="1" x14ac:dyDescent="0.45">
      <c r="A1" s="4" t="s">
        <v>22</v>
      </c>
      <c r="B1" s="4" t="s">
        <v>26</v>
      </c>
      <c r="C1" s="5" t="s">
        <v>23</v>
      </c>
      <c r="D1" s="5" t="s">
        <v>24</v>
      </c>
      <c r="E1" s="7" t="s">
        <v>118</v>
      </c>
      <c r="F1" s="7" t="s">
        <v>117</v>
      </c>
      <c r="G1" s="7" t="s">
        <v>119</v>
      </c>
      <c r="H1" s="7" t="s">
        <v>121</v>
      </c>
      <c r="I1" s="7" t="s">
        <v>27</v>
      </c>
      <c r="J1" s="7" t="s">
        <v>28</v>
      </c>
      <c r="K1" s="7" t="s">
        <v>29</v>
      </c>
      <c r="L1" s="7" t="s">
        <v>30</v>
      </c>
      <c r="M1" s="7" t="s">
        <v>31</v>
      </c>
      <c r="N1" s="7" t="s">
        <v>116</v>
      </c>
      <c r="O1" s="7" t="s">
        <v>120</v>
      </c>
    </row>
    <row r="2" spans="1:15" ht="15" thickTop="1" x14ac:dyDescent="0.4">
      <c r="A2" s="1">
        <v>44742</v>
      </c>
      <c r="B2" t="s">
        <v>25</v>
      </c>
      <c r="D2" s="2">
        <v>147400</v>
      </c>
    </row>
    <row r="3" spans="1:15" x14ac:dyDescent="0.4">
      <c r="A3" s="1">
        <v>44747</v>
      </c>
      <c r="B3" t="s">
        <v>17</v>
      </c>
      <c r="C3" s="2">
        <v>-49371.48</v>
      </c>
      <c r="D3" s="2">
        <f>D2+C3</f>
        <v>98028.51999999999</v>
      </c>
      <c r="M3" s="2">
        <f>C3</f>
        <v>-49371.48</v>
      </c>
    </row>
    <row r="4" spans="1:15" x14ac:dyDescent="0.4">
      <c r="A4" s="1">
        <v>44750</v>
      </c>
      <c r="B4" t="s">
        <v>17</v>
      </c>
      <c r="C4" s="2">
        <v>-76321.48</v>
      </c>
      <c r="D4" s="2">
        <f t="shared" ref="D4:D59" si="0">D3+C4</f>
        <v>21707.039999999994</v>
      </c>
      <c r="M4" s="2">
        <f t="shared" ref="M4:M5" si="1">C4</f>
        <v>-76321.48</v>
      </c>
    </row>
    <row r="5" spans="1:15" x14ac:dyDescent="0.4">
      <c r="A5" s="1">
        <v>44760</v>
      </c>
      <c r="B5" t="s">
        <v>17</v>
      </c>
      <c r="C5" s="2">
        <v>-14079.95</v>
      </c>
      <c r="D5" s="2">
        <f t="shared" si="0"/>
        <v>7627.0899999999929</v>
      </c>
      <c r="M5" s="2">
        <f t="shared" si="1"/>
        <v>-14079.95</v>
      </c>
    </row>
    <row r="6" spans="1:15" x14ac:dyDescent="0.4">
      <c r="A6" s="1">
        <v>44760</v>
      </c>
      <c r="B6" t="s">
        <v>21</v>
      </c>
      <c r="C6" s="2">
        <v>493.72</v>
      </c>
      <c r="D6" s="2">
        <f t="shared" si="0"/>
        <v>8120.8099999999931</v>
      </c>
      <c r="G6" s="2">
        <f>C6</f>
        <v>493.72</v>
      </c>
    </row>
    <row r="7" spans="1:15" x14ac:dyDescent="0.4">
      <c r="A7" s="1">
        <v>44764</v>
      </c>
      <c r="B7" t="s">
        <v>20</v>
      </c>
      <c r="C7" s="2">
        <v>2107.6999999999998</v>
      </c>
      <c r="D7" s="2">
        <f t="shared" si="0"/>
        <v>10228.509999999993</v>
      </c>
      <c r="E7" s="2">
        <f>C7</f>
        <v>2107.6999999999998</v>
      </c>
    </row>
    <row r="8" spans="1:15" x14ac:dyDescent="0.4">
      <c r="A8" s="1">
        <v>44783</v>
      </c>
      <c r="B8" t="s">
        <v>2</v>
      </c>
      <c r="C8" s="2">
        <v>37775.370000000003</v>
      </c>
      <c r="D8" s="2">
        <f t="shared" si="0"/>
        <v>48003.88</v>
      </c>
      <c r="M8" s="2">
        <f>C8</f>
        <v>37775.370000000003</v>
      </c>
    </row>
    <row r="9" spans="1:15" x14ac:dyDescent="0.4">
      <c r="A9" s="1">
        <v>44784</v>
      </c>
      <c r="B9" t="s">
        <v>2</v>
      </c>
      <c r="C9" s="2">
        <v>37878.92</v>
      </c>
      <c r="D9" s="2">
        <f t="shared" si="0"/>
        <v>85882.799999999988</v>
      </c>
      <c r="M9" s="2">
        <f>C9</f>
        <v>37878.92</v>
      </c>
    </row>
    <row r="10" spans="1:15" x14ac:dyDescent="0.4">
      <c r="A10" s="1">
        <v>44785</v>
      </c>
      <c r="B10" t="s">
        <v>2</v>
      </c>
      <c r="C10" s="2">
        <v>30962.799999999999</v>
      </c>
      <c r="D10" s="2">
        <f t="shared" si="0"/>
        <v>116845.59999999999</v>
      </c>
      <c r="M10" s="2">
        <f>C10</f>
        <v>30962.799999999999</v>
      </c>
    </row>
    <row r="11" spans="1:15" x14ac:dyDescent="0.4">
      <c r="A11" s="1">
        <v>44789</v>
      </c>
      <c r="B11" t="s">
        <v>19</v>
      </c>
      <c r="C11" s="2">
        <v>495.15</v>
      </c>
      <c r="D11" s="2">
        <f t="shared" si="0"/>
        <v>117340.74999999999</v>
      </c>
      <c r="G11" s="2">
        <f>C11</f>
        <v>495.15</v>
      </c>
    </row>
    <row r="12" spans="1:15" x14ac:dyDescent="0.4">
      <c r="A12" s="1">
        <v>44796</v>
      </c>
      <c r="B12" t="s">
        <v>18</v>
      </c>
      <c r="C12" s="2">
        <v>2107.6999999999998</v>
      </c>
      <c r="D12" s="2">
        <f t="shared" si="0"/>
        <v>119448.44999999998</v>
      </c>
      <c r="E12" s="2">
        <f>C12</f>
        <v>2107.6999999999998</v>
      </c>
    </row>
    <row r="13" spans="1:15" x14ac:dyDescent="0.4">
      <c r="A13" s="1">
        <v>44804</v>
      </c>
      <c r="B13" t="s">
        <v>17</v>
      </c>
      <c r="C13" s="2">
        <v>-18929.95</v>
      </c>
      <c r="D13" s="2">
        <f t="shared" si="0"/>
        <v>100518.49999999999</v>
      </c>
      <c r="M13" s="2">
        <f>C13</f>
        <v>-18929.95</v>
      </c>
    </row>
    <row r="14" spans="1:15" x14ac:dyDescent="0.4">
      <c r="A14" s="1">
        <v>44805</v>
      </c>
      <c r="B14" t="s">
        <v>17</v>
      </c>
      <c r="C14" s="2">
        <v>-33480.129999999997</v>
      </c>
      <c r="D14" s="2">
        <f t="shared" si="0"/>
        <v>67038.37</v>
      </c>
      <c r="M14" s="2">
        <f>C14</f>
        <v>-33480.129999999997</v>
      </c>
    </row>
    <row r="15" spans="1:15" x14ac:dyDescent="0.4">
      <c r="A15" s="1">
        <v>44806</v>
      </c>
      <c r="B15" t="s">
        <v>17</v>
      </c>
      <c r="C15" s="2">
        <v>-62218.01</v>
      </c>
      <c r="D15" s="2">
        <f t="shared" si="0"/>
        <v>4820.3599999999933</v>
      </c>
      <c r="M15" s="2">
        <f>C15</f>
        <v>-62218.01</v>
      </c>
    </row>
    <row r="16" spans="1:15" x14ac:dyDescent="0.4">
      <c r="A16" s="1">
        <v>44813</v>
      </c>
      <c r="B16" t="s">
        <v>16</v>
      </c>
      <c r="C16" s="2">
        <v>612</v>
      </c>
      <c r="D16" s="2">
        <f t="shared" si="0"/>
        <v>5432.3599999999933</v>
      </c>
      <c r="J16" s="2">
        <f>C16</f>
        <v>612</v>
      </c>
    </row>
    <row r="17" spans="1:14" x14ac:dyDescent="0.4">
      <c r="A17" s="1">
        <v>44819</v>
      </c>
      <c r="B17" t="s">
        <v>15</v>
      </c>
      <c r="C17" s="2">
        <v>4892.6400000000003</v>
      </c>
      <c r="D17" s="2">
        <f t="shared" si="0"/>
        <v>10324.999999999993</v>
      </c>
      <c r="J17" s="2">
        <f>C17</f>
        <v>4892.6400000000003</v>
      </c>
    </row>
    <row r="18" spans="1:14" x14ac:dyDescent="0.4">
      <c r="A18" s="1">
        <v>44823</v>
      </c>
      <c r="B18" t="s">
        <v>14</v>
      </c>
      <c r="C18" s="2">
        <v>533.62</v>
      </c>
      <c r="D18" s="2">
        <f t="shared" si="0"/>
        <v>10858.619999999994</v>
      </c>
      <c r="G18" s="2">
        <f>C18</f>
        <v>533.62</v>
      </c>
    </row>
    <row r="19" spans="1:14" x14ac:dyDescent="0.4">
      <c r="A19" s="1">
        <v>44825</v>
      </c>
      <c r="B19" t="s">
        <v>13</v>
      </c>
      <c r="C19" s="2">
        <v>2107.6999999999998</v>
      </c>
      <c r="D19" s="2">
        <f t="shared" si="0"/>
        <v>12966.319999999992</v>
      </c>
      <c r="E19" s="2">
        <f>C19</f>
        <v>2107.6999999999998</v>
      </c>
    </row>
    <row r="20" spans="1:14" x14ac:dyDescent="0.4">
      <c r="A20" s="1">
        <v>44831</v>
      </c>
      <c r="B20" t="s">
        <v>11</v>
      </c>
      <c r="C20" s="2">
        <v>286.2</v>
      </c>
      <c r="D20" s="2">
        <f t="shared" si="0"/>
        <v>13252.519999999993</v>
      </c>
      <c r="J20" s="2">
        <f>C20</f>
        <v>286.2</v>
      </c>
    </row>
    <row r="21" spans="1:14" x14ac:dyDescent="0.4">
      <c r="A21" s="1">
        <v>44831</v>
      </c>
      <c r="B21" t="s">
        <v>12</v>
      </c>
      <c r="C21" s="2">
        <v>471.1</v>
      </c>
      <c r="D21" s="2">
        <f t="shared" si="0"/>
        <v>13723.619999999994</v>
      </c>
      <c r="J21" s="2">
        <f>C21</f>
        <v>471.1</v>
      </c>
    </row>
    <row r="22" spans="1:14" x14ac:dyDescent="0.4">
      <c r="A22" s="1">
        <v>44833</v>
      </c>
      <c r="B22" t="s">
        <v>9</v>
      </c>
      <c r="C22" s="2">
        <v>4270.09</v>
      </c>
      <c r="D22" s="2">
        <f t="shared" si="0"/>
        <v>17993.709999999992</v>
      </c>
      <c r="J22" s="2">
        <f t="shared" ref="J22:J23" si="2">C22</f>
        <v>4270.09</v>
      </c>
    </row>
    <row r="23" spans="1:14" x14ac:dyDescent="0.4">
      <c r="A23" s="1">
        <v>44833</v>
      </c>
      <c r="B23" t="s">
        <v>10</v>
      </c>
      <c r="C23" s="2">
        <v>1815</v>
      </c>
      <c r="D23" s="2">
        <f t="shared" si="0"/>
        <v>19808.709999999992</v>
      </c>
      <c r="J23" s="2">
        <f t="shared" si="2"/>
        <v>1815</v>
      </c>
    </row>
    <row r="24" spans="1:14" x14ac:dyDescent="0.4">
      <c r="A24" s="1">
        <v>44835</v>
      </c>
      <c r="B24" t="s">
        <v>8</v>
      </c>
      <c r="C24" s="2">
        <v>30.6</v>
      </c>
      <c r="D24" s="2">
        <f t="shared" si="0"/>
        <v>19839.30999999999</v>
      </c>
      <c r="I24" s="2">
        <f>C24</f>
        <v>30.6</v>
      </c>
    </row>
    <row r="25" spans="1:14" x14ac:dyDescent="0.4">
      <c r="A25" s="1">
        <v>44851</v>
      </c>
      <c r="B25" t="s">
        <v>7</v>
      </c>
      <c r="C25" s="2">
        <v>616.30999999999995</v>
      </c>
      <c r="D25" s="2">
        <f t="shared" si="0"/>
        <v>20455.619999999992</v>
      </c>
      <c r="G25" s="2">
        <f>C25</f>
        <v>616.30999999999995</v>
      </c>
    </row>
    <row r="26" spans="1:14" x14ac:dyDescent="0.4">
      <c r="A26" s="1">
        <v>44855</v>
      </c>
      <c r="B26" t="s">
        <v>6</v>
      </c>
      <c r="C26" s="2">
        <v>2107.6999999999998</v>
      </c>
      <c r="D26" s="2">
        <f t="shared" si="0"/>
        <v>22563.319999999992</v>
      </c>
      <c r="E26" s="2">
        <f>C26</f>
        <v>2107.6999999999998</v>
      </c>
    </row>
    <row r="27" spans="1:14" x14ac:dyDescent="0.4">
      <c r="A27" s="1">
        <v>44881</v>
      </c>
      <c r="B27" t="s">
        <v>5</v>
      </c>
      <c r="C27" s="2">
        <v>568.11</v>
      </c>
      <c r="D27" s="2">
        <f t="shared" si="0"/>
        <v>23131.429999999993</v>
      </c>
      <c r="G27" s="2">
        <f>C27</f>
        <v>568.11</v>
      </c>
    </row>
    <row r="28" spans="1:14" x14ac:dyDescent="0.4">
      <c r="A28" s="1">
        <v>44886</v>
      </c>
      <c r="B28" t="s">
        <v>4</v>
      </c>
      <c r="C28" s="2">
        <v>2107.6999999999998</v>
      </c>
      <c r="D28" s="2">
        <f t="shared" si="0"/>
        <v>25239.129999999994</v>
      </c>
      <c r="E28" s="2">
        <f>C28</f>
        <v>2107.6999999999998</v>
      </c>
    </row>
    <row r="29" spans="1:14" x14ac:dyDescent="0.4">
      <c r="A29" s="1">
        <v>44895</v>
      </c>
      <c r="B29" t="s">
        <v>3</v>
      </c>
      <c r="C29" s="2">
        <v>-980.4</v>
      </c>
      <c r="D29" s="2">
        <f t="shared" si="0"/>
        <v>24258.729999999992</v>
      </c>
      <c r="N29" s="2">
        <f>C29</f>
        <v>-980.4</v>
      </c>
    </row>
    <row r="30" spans="1:14" x14ac:dyDescent="0.4">
      <c r="A30" s="1">
        <v>44902</v>
      </c>
      <c r="B30" t="s">
        <v>2</v>
      </c>
      <c r="C30" s="2">
        <v>11369.9</v>
      </c>
      <c r="D30" s="2">
        <f t="shared" si="0"/>
        <v>35628.62999999999</v>
      </c>
      <c r="M30" s="2">
        <f>C30</f>
        <v>11369.9</v>
      </c>
    </row>
    <row r="31" spans="1:14" x14ac:dyDescent="0.4">
      <c r="A31" s="1">
        <v>44911</v>
      </c>
      <c r="B31" t="s">
        <v>1</v>
      </c>
      <c r="C31" s="2">
        <v>536.66999999999996</v>
      </c>
      <c r="D31" s="2">
        <f t="shared" si="0"/>
        <v>36165.299999999988</v>
      </c>
      <c r="G31" s="2">
        <f>C31</f>
        <v>536.66999999999996</v>
      </c>
    </row>
    <row r="32" spans="1:14" x14ac:dyDescent="0.4">
      <c r="A32" s="1">
        <v>44916</v>
      </c>
      <c r="B32" t="s">
        <v>0</v>
      </c>
      <c r="C32" s="2">
        <v>2107.6999999999998</v>
      </c>
      <c r="D32" s="2">
        <f t="shared" si="0"/>
        <v>38272.999999999985</v>
      </c>
      <c r="E32" s="2">
        <f>C32</f>
        <v>2107.6999999999998</v>
      </c>
    </row>
    <row r="33" spans="1:15" x14ac:dyDescent="0.4">
      <c r="A33" s="1">
        <v>44927</v>
      </c>
      <c r="B33" t="s">
        <v>8</v>
      </c>
      <c r="C33" s="2">
        <v>22.02</v>
      </c>
      <c r="D33" s="2">
        <f t="shared" si="0"/>
        <v>38295.019999999982</v>
      </c>
      <c r="I33" s="2">
        <f>C33</f>
        <v>22.02</v>
      </c>
    </row>
    <row r="34" spans="1:15" x14ac:dyDescent="0.4">
      <c r="A34" s="1">
        <v>44930</v>
      </c>
      <c r="B34" t="s">
        <v>39</v>
      </c>
      <c r="C34" s="2">
        <v>-20000</v>
      </c>
      <c r="D34" s="2">
        <f t="shared" si="0"/>
        <v>18295.019999999982</v>
      </c>
      <c r="O34" s="2">
        <f>C34</f>
        <v>-20000</v>
      </c>
    </row>
    <row r="35" spans="1:15" x14ac:dyDescent="0.4">
      <c r="A35" s="1">
        <v>44931</v>
      </c>
      <c r="B35" t="s">
        <v>33</v>
      </c>
      <c r="C35" s="2">
        <v>-15000</v>
      </c>
      <c r="D35" s="2">
        <f t="shared" si="0"/>
        <v>3295.0199999999822</v>
      </c>
      <c r="O35" s="2">
        <f>C35</f>
        <v>-15000</v>
      </c>
    </row>
    <row r="36" spans="1:15" x14ac:dyDescent="0.4">
      <c r="A36" s="1">
        <v>44935</v>
      </c>
      <c r="B36" t="s">
        <v>2</v>
      </c>
      <c r="C36" s="2">
        <v>15420.05</v>
      </c>
      <c r="D36" s="2">
        <f t="shared" si="0"/>
        <v>18715.069999999982</v>
      </c>
      <c r="M36" s="2">
        <f>C36</f>
        <v>15420.05</v>
      </c>
    </row>
    <row r="37" spans="1:15" x14ac:dyDescent="0.4">
      <c r="A37" s="1">
        <v>44936</v>
      </c>
      <c r="B37" t="s">
        <v>38</v>
      </c>
      <c r="C37" s="2">
        <v>-15000</v>
      </c>
      <c r="D37" s="2">
        <f t="shared" si="0"/>
        <v>3715.0699999999815</v>
      </c>
      <c r="O37" s="2">
        <f>C37</f>
        <v>-15000</v>
      </c>
    </row>
    <row r="38" spans="1:15" x14ac:dyDescent="0.4">
      <c r="A38" s="1">
        <v>44943</v>
      </c>
      <c r="B38" t="s">
        <v>2</v>
      </c>
      <c r="C38" s="2">
        <v>16670.05</v>
      </c>
      <c r="D38" s="2">
        <f t="shared" si="0"/>
        <v>20385.119999999981</v>
      </c>
      <c r="M38" s="2">
        <f>C38</f>
        <v>16670.05</v>
      </c>
    </row>
    <row r="39" spans="1:15" x14ac:dyDescent="0.4">
      <c r="A39" s="1">
        <v>44944</v>
      </c>
      <c r="B39" t="s">
        <v>33</v>
      </c>
      <c r="C39" s="2">
        <v>-20000</v>
      </c>
      <c r="D39" s="2">
        <f t="shared" si="0"/>
        <v>385.11999999998079</v>
      </c>
      <c r="O39" s="2">
        <f>C39</f>
        <v>-20000</v>
      </c>
    </row>
    <row r="40" spans="1:15" x14ac:dyDescent="0.4">
      <c r="A40" s="1">
        <v>44945</v>
      </c>
      <c r="B40" t="s">
        <v>37</v>
      </c>
      <c r="C40" s="2">
        <v>567.1</v>
      </c>
      <c r="D40" s="2">
        <f t="shared" si="0"/>
        <v>952.21999999998081</v>
      </c>
      <c r="G40" s="2">
        <f>C40</f>
        <v>567.1</v>
      </c>
    </row>
    <row r="41" spans="1:15" x14ac:dyDescent="0.4">
      <c r="A41" s="1">
        <v>44949</v>
      </c>
      <c r="B41" t="s">
        <v>36</v>
      </c>
      <c r="C41" s="2">
        <v>2107.6999999999998</v>
      </c>
      <c r="D41" s="2">
        <f t="shared" si="0"/>
        <v>3059.9199999999805</v>
      </c>
      <c r="E41" s="2">
        <f>C41</f>
        <v>2107.6999999999998</v>
      </c>
    </row>
    <row r="42" spans="1:15" x14ac:dyDescent="0.4">
      <c r="A42" s="1">
        <v>44950</v>
      </c>
      <c r="B42" t="s">
        <v>35</v>
      </c>
      <c r="C42" s="2">
        <v>-1665</v>
      </c>
      <c r="D42" s="2">
        <f t="shared" si="0"/>
        <v>1394.9199999999805</v>
      </c>
      <c r="K42" s="2">
        <f>C42</f>
        <v>-1665</v>
      </c>
    </row>
    <row r="43" spans="1:15" x14ac:dyDescent="0.4">
      <c r="A43" s="1">
        <v>44960</v>
      </c>
      <c r="B43" t="s">
        <v>33</v>
      </c>
      <c r="C43" s="2">
        <v>-6500</v>
      </c>
      <c r="D43" s="2">
        <f t="shared" si="0"/>
        <v>-5105.0800000000199</v>
      </c>
      <c r="O43" s="2">
        <f>C43</f>
        <v>-6500</v>
      </c>
    </row>
    <row r="44" spans="1:15" x14ac:dyDescent="0.4">
      <c r="A44" s="1">
        <v>44960</v>
      </c>
      <c r="B44" t="s">
        <v>34</v>
      </c>
      <c r="C44" s="2">
        <v>5129.95</v>
      </c>
      <c r="D44" s="2">
        <f t="shared" si="0"/>
        <v>24.869999999979882</v>
      </c>
      <c r="L44" s="2">
        <f>C44</f>
        <v>5129.95</v>
      </c>
    </row>
    <row r="45" spans="1:15" x14ac:dyDescent="0.4">
      <c r="A45" s="1">
        <v>44964</v>
      </c>
      <c r="B45" t="s">
        <v>33</v>
      </c>
      <c r="C45" s="2">
        <v>-18000</v>
      </c>
      <c r="D45" s="2">
        <f t="shared" si="0"/>
        <v>-17975.130000000019</v>
      </c>
      <c r="O45" s="2">
        <f>C45</f>
        <v>-18000</v>
      </c>
    </row>
    <row r="46" spans="1:15" x14ac:dyDescent="0.4">
      <c r="A46" s="1">
        <v>44964</v>
      </c>
      <c r="B46" t="s">
        <v>2</v>
      </c>
      <c r="C46" s="2">
        <v>18382.84</v>
      </c>
      <c r="D46" s="2">
        <f t="shared" si="0"/>
        <v>407.70999999998094</v>
      </c>
      <c r="M46" s="2">
        <f>C46</f>
        <v>18382.84</v>
      </c>
    </row>
    <row r="47" spans="1:15" x14ac:dyDescent="0.4">
      <c r="A47" s="1">
        <v>44970</v>
      </c>
      <c r="B47" t="s">
        <v>33</v>
      </c>
      <c r="C47" s="2">
        <v>-14000</v>
      </c>
      <c r="D47" s="2">
        <f t="shared" si="0"/>
        <v>-13592.290000000019</v>
      </c>
      <c r="O47" s="2">
        <f>C47</f>
        <v>-14000</v>
      </c>
    </row>
    <row r="48" spans="1:15" x14ac:dyDescent="0.4">
      <c r="A48" s="1">
        <v>44970</v>
      </c>
      <c r="B48" t="s">
        <v>2</v>
      </c>
      <c r="C48" s="2">
        <v>14006.45</v>
      </c>
      <c r="D48" s="2">
        <f t="shared" si="0"/>
        <v>414.15999999998166</v>
      </c>
      <c r="M48" s="2">
        <f>C48</f>
        <v>14006.45</v>
      </c>
    </row>
    <row r="49" spans="1:16" x14ac:dyDescent="0.4">
      <c r="A49" s="1">
        <v>44973</v>
      </c>
      <c r="B49" t="s">
        <v>32</v>
      </c>
      <c r="C49" s="2">
        <v>583.33000000000004</v>
      </c>
      <c r="D49" s="2">
        <f t="shared" si="0"/>
        <v>997.48999999998171</v>
      </c>
      <c r="G49" s="2">
        <f>C49</f>
        <v>583.33000000000004</v>
      </c>
    </row>
    <row r="50" spans="1:16" x14ac:dyDescent="0.4">
      <c r="A50" s="1">
        <v>44999</v>
      </c>
      <c r="B50" t="s">
        <v>82</v>
      </c>
      <c r="C50" s="2">
        <v>-618.75</v>
      </c>
      <c r="D50" s="2">
        <f t="shared" si="0"/>
        <v>378.73999999998171</v>
      </c>
      <c r="L50" s="2">
        <f>C50</f>
        <v>-618.75</v>
      </c>
    </row>
    <row r="51" spans="1:16" x14ac:dyDescent="0.4">
      <c r="A51" s="1">
        <v>45001</v>
      </c>
      <c r="B51" t="s">
        <v>81</v>
      </c>
      <c r="C51" s="2">
        <v>594.49</v>
      </c>
      <c r="D51" s="2">
        <f t="shared" si="0"/>
        <v>973.22999999998171</v>
      </c>
      <c r="G51" s="2">
        <f>C51</f>
        <v>594.49</v>
      </c>
    </row>
    <row r="52" spans="1:16" x14ac:dyDescent="0.4">
      <c r="A52" s="1">
        <v>45017</v>
      </c>
      <c r="B52" t="s">
        <v>8</v>
      </c>
      <c r="C52" s="2">
        <v>1.65</v>
      </c>
      <c r="D52" s="2">
        <f t="shared" si="0"/>
        <v>974.87999999998169</v>
      </c>
      <c r="I52" s="2">
        <f>C52</f>
        <v>1.65</v>
      </c>
    </row>
    <row r="53" spans="1:16" x14ac:dyDescent="0.4">
      <c r="A53" s="1">
        <v>45034</v>
      </c>
      <c r="B53" t="s">
        <v>80</v>
      </c>
      <c r="C53" s="2">
        <v>593.6</v>
      </c>
      <c r="D53" s="2">
        <f t="shared" si="0"/>
        <v>1568.4799999999818</v>
      </c>
      <c r="G53" s="2">
        <f>C53</f>
        <v>593.6</v>
      </c>
    </row>
    <row r="54" spans="1:16" x14ac:dyDescent="0.4">
      <c r="A54" s="1">
        <v>45035</v>
      </c>
      <c r="B54" t="s">
        <v>33</v>
      </c>
      <c r="C54" s="2">
        <v>-1500</v>
      </c>
      <c r="D54" s="2">
        <f t="shared" si="0"/>
        <v>68.479999999981828</v>
      </c>
      <c r="O54" s="2">
        <f>C54</f>
        <v>-1500</v>
      </c>
    </row>
    <row r="55" spans="1:16" x14ac:dyDescent="0.4">
      <c r="A55" s="1">
        <v>45048</v>
      </c>
      <c r="B55" t="s">
        <v>79</v>
      </c>
      <c r="C55" s="2">
        <v>404.72</v>
      </c>
      <c r="D55" s="2">
        <f t="shared" si="0"/>
        <v>473.19999999998186</v>
      </c>
      <c r="H55" s="2">
        <f>C55</f>
        <v>404.72</v>
      </c>
    </row>
    <row r="56" spans="1:16" x14ac:dyDescent="0.4">
      <c r="A56" s="1">
        <v>45062</v>
      </c>
      <c r="B56" t="s">
        <v>78</v>
      </c>
      <c r="C56" s="2">
        <v>602.05999999999995</v>
      </c>
      <c r="D56" s="2">
        <f t="shared" si="0"/>
        <v>1075.2599999999818</v>
      </c>
      <c r="G56" s="2">
        <f>C56</f>
        <v>602.05999999999995</v>
      </c>
    </row>
    <row r="57" spans="1:16" x14ac:dyDescent="0.4">
      <c r="A57" s="1">
        <v>45077</v>
      </c>
      <c r="B57" t="s">
        <v>38</v>
      </c>
      <c r="C57" s="2">
        <v>-1000</v>
      </c>
      <c r="D57" s="2">
        <f t="shared" si="0"/>
        <v>75.259999999981801</v>
      </c>
      <c r="O57" s="2">
        <f>C57</f>
        <v>-1000</v>
      </c>
    </row>
    <row r="58" spans="1:16" x14ac:dyDescent="0.4">
      <c r="A58" s="1">
        <v>45093</v>
      </c>
      <c r="B58" t="s">
        <v>77</v>
      </c>
      <c r="C58" s="2">
        <v>557.74</v>
      </c>
      <c r="D58" s="2">
        <f t="shared" si="0"/>
        <v>632.99999999998181</v>
      </c>
      <c r="G58" s="2">
        <f>C58</f>
        <v>557.74</v>
      </c>
    </row>
    <row r="59" spans="1:16" x14ac:dyDescent="0.4">
      <c r="A59" s="1">
        <v>45097</v>
      </c>
      <c r="B59" t="s">
        <v>33</v>
      </c>
      <c r="C59" s="2">
        <v>-633</v>
      </c>
      <c r="D59" s="2">
        <f t="shared" si="0"/>
        <v>-1.8189894035458565E-11</v>
      </c>
      <c r="O59" s="2">
        <f>C59</f>
        <v>-633</v>
      </c>
    </row>
    <row r="61" spans="1:16" x14ac:dyDescent="0.4">
      <c r="C61" s="2">
        <f>SUM(C3:C60)</f>
        <v>-147400</v>
      </c>
      <c r="E61" s="2">
        <f t="shared" ref="E61:O61" si="3">SUM(E3:E60)</f>
        <v>14753.900000000001</v>
      </c>
      <c r="F61" s="2">
        <f t="shared" si="3"/>
        <v>0</v>
      </c>
      <c r="G61" s="2">
        <f t="shared" si="3"/>
        <v>6741.9</v>
      </c>
      <c r="H61" s="2">
        <f t="shared" si="3"/>
        <v>404.72</v>
      </c>
      <c r="I61" s="2">
        <f t="shared" si="3"/>
        <v>54.27</v>
      </c>
      <c r="J61" s="2">
        <f t="shared" si="3"/>
        <v>12347.03</v>
      </c>
      <c r="K61" s="2">
        <f t="shared" si="3"/>
        <v>-1665</v>
      </c>
      <c r="L61" s="2">
        <f t="shared" si="3"/>
        <v>4511.2</v>
      </c>
      <c r="M61" s="2">
        <f t="shared" si="3"/>
        <v>-71934.62000000001</v>
      </c>
      <c r="N61" s="2">
        <f t="shared" si="3"/>
        <v>-980.4</v>
      </c>
      <c r="O61" s="2">
        <f t="shared" si="3"/>
        <v>-111633</v>
      </c>
      <c r="P61" s="3">
        <f>SUM(E61:O61)-C61</f>
        <v>0</v>
      </c>
    </row>
    <row r="63" spans="1:16" x14ac:dyDescent="0.4">
      <c r="B63" t="s">
        <v>114</v>
      </c>
      <c r="E63" s="2">
        <f>'NAB cash account'!G116</f>
        <v>12746.100000000002</v>
      </c>
      <c r="F63" s="2">
        <f>'NAB cash account'!H116</f>
        <v>3000</v>
      </c>
      <c r="I63" s="2">
        <f>'NAB cash account'!J116</f>
        <v>5.76</v>
      </c>
      <c r="J63" s="2">
        <f>'NAB cash account'!K116</f>
        <v>17178.520000000004</v>
      </c>
      <c r="K63" s="2">
        <f>'NAB cash account'!L116</f>
        <v>0</v>
      </c>
      <c r="L63" s="2">
        <f>'NAB cash account'!M116</f>
        <v>0</v>
      </c>
      <c r="M63" s="2">
        <f>'NAB cash account'!N116</f>
        <v>-117165.6</v>
      </c>
    </row>
    <row r="64" spans="1:16" x14ac:dyDescent="0.4">
      <c r="B64" t="s">
        <v>115</v>
      </c>
      <c r="I64" s="2">
        <f>'NAB High interest AUD'!G58</f>
        <v>933.01</v>
      </c>
    </row>
    <row r="66" spans="5:15" ht="15" thickBot="1" x14ac:dyDescent="0.45">
      <c r="E66" s="5">
        <f>SUM(E61:E65)</f>
        <v>27500.000000000004</v>
      </c>
      <c r="F66" s="5">
        <f t="shared" ref="F66:J66" si="4">SUM(F61:F65)</f>
        <v>3000</v>
      </c>
      <c r="G66" s="5">
        <f t="shared" si="4"/>
        <v>6741.9</v>
      </c>
      <c r="H66" s="5"/>
      <c r="I66" s="5">
        <f t="shared" si="4"/>
        <v>993.04</v>
      </c>
      <c r="J66" s="5">
        <f t="shared" si="4"/>
        <v>29525.550000000003</v>
      </c>
      <c r="K66" s="5">
        <f t="shared" ref="K66" si="5">SUM(K61:K65)</f>
        <v>-1665</v>
      </c>
      <c r="L66" s="5">
        <f t="shared" ref="L66" si="6">SUM(L61:L65)</f>
        <v>4511.2</v>
      </c>
      <c r="M66" s="5">
        <f t="shared" ref="M66" si="7">SUM(M61:M65)</f>
        <v>-189100.22000000003</v>
      </c>
      <c r="N66" s="5"/>
      <c r="O66" s="5"/>
    </row>
    <row r="67" spans="5:15" ht="15" thickTop="1" x14ac:dyDescent="0.4"/>
  </sheetData>
  <sortState xmlns:xlrd2="http://schemas.microsoft.com/office/spreadsheetml/2017/richdata2" ref="A1:D30">
    <sortCondition ref="A1:A30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7"/>
  <sheetViews>
    <sheetView zoomScale="110" zoomScaleNormal="110" workbookViewId="0">
      <pane xSplit="6" ySplit="1" topLeftCell="G90" activePane="bottomRight" state="frozen"/>
      <selection pane="topRight" activeCell="G1" sqref="G1"/>
      <selection pane="bottomLeft" activeCell="A2" sqref="A2"/>
      <selection pane="bottomRight" activeCell="A97" sqref="A97:XFD97"/>
    </sheetView>
  </sheetViews>
  <sheetFormatPr defaultRowHeight="14.6" x14ac:dyDescent="0.4"/>
  <cols>
    <col min="1" max="1" width="10.69140625" bestFit="1" customWidth="1"/>
    <col min="2" max="2" width="14.69140625" bestFit="1" customWidth="1"/>
    <col min="3" max="3" width="68.69140625" bestFit="1" customWidth="1"/>
    <col min="4" max="6" width="12" style="2" customWidth="1"/>
    <col min="7" max="7" width="12.84375" style="2" customWidth="1"/>
    <col min="8" max="17" width="12.84375" customWidth="1"/>
  </cols>
  <sheetData>
    <row r="1" spans="1:17" ht="44.15" thickBot="1" x14ac:dyDescent="0.45">
      <c r="A1" s="4" t="s">
        <v>22</v>
      </c>
      <c r="B1" s="4" t="s">
        <v>76</v>
      </c>
      <c r="C1" s="5" t="s">
        <v>26</v>
      </c>
      <c r="D1" s="5" t="s">
        <v>41</v>
      </c>
      <c r="E1" s="6" t="s">
        <v>45</v>
      </c>
      <c r="F1" s="6" t="s">
        <v>24</v>
      </c>
      <c r="G1" s="7" t="s">
        <v>118</v>
      </c>
      <c r="H1" s="7" t="s">
        <v>117</v>
      </c>
      <c r="I1" s="7" t="s">
        <v>119</v>
      </c>
      <c r="J1" s="5" t="s">
        <v>27</v>
      </c>
      <c r="K1" s="7" t="s">
        <v>28</v>
      </c>
      <c r="L1" s="7" t="s">
        <v>29</v>
      </c>
      <c r="M1" s="7" t="s">
        <v>30</v>
      </c>
      <c r="N1" s="7" t="s">
        <v>31</v>
      </c>
      <c r="O1" s="7" t="s">
        <v>116</v>
      </c>
      <c r="P1" s="7" t="s">
        <v>120</v>
      </c>
      <c r="Q1" s="7" t="s">
        <v>112</v>
      </c>
    </row>
    <row r="2" spans="1:17" ht="15" thickTop="1" x14ac:dyDescent="0.4">
      <c r="A2" s="1">
        <v>44743</v>
      </c>
      <c r="C2" t="s">
        <v>113</v>
      </c>
      <c r="F2" s="2">
        <v>86.16</v>
      </c>
      <c r="K2" s="3"/>
    </row>
    <row r="3" spans="1:17" x14ac:dyDescent="0.4">
      <c r="A3" s="1">
        <v>44750</v>
      </c>
      <c r="B3" t="s">
        <v>45</v>
      </c>
      <c r="C3" t="s">
        <v>75</v>
      </c>
      <c r="D3" s="2">
        <v>0</v>
      </c>
      <c r="E3" s="2">
        <v>3.82</v>
      </c>
      <c r="F3" s="2">
        <f>F2-D3+E3</f>
        <v>89.97999999999999</v>
      </c>
      <c r="K3" s="3">
        <f>E3</f>
        <v>3.82</v>
      </c>
    </row>
    <row r="4" spans="1:17" x14ac:dyDescent="0.4">
      <c r="A4" s="1">
        <v>44762</v>
      </c>
      <c r="B4" t="s">
        <v>45</v>
      </c>
      <c r="C4" t="s">
        <v>74</v>
      </c>
      <c r="D4" s="2">
        <v>0</v>
      </c>
      <c r="E4" s="2">
        <v>34.520000000000003</v>
      </c>
      <c r="F4" s="2">
        <f>F3-D4+E4</f>
        <v>124.5</v>
      </c>
      <c r="K4" s="3">
        <f t="shared" ref="K4:K6" si="0">E4</f>
        <v>34.520000000000003</v>
      </c>
    </row>
    <row r="5" spans="1:17" x14ac:dyDescent="0.4">
      <c r="A5" s="1">
        <v>44789</v>
      </c>
      <c r="B5" t="s">
        <v>45</v>
      </c>
      <c r="C5" t="s">
        <v>73</v>
      </c>
      <c r="D5" s="2">
        <v>0</v>
      </c>
      <c r="E5" s="2">
        <v>28.89</v>
      </c>
      <c r="F5" s="2">
        <f t="shared" ref="F5:F68" si="1">F4-D5+E5</f>
        <v>153.38999999999999</v>
      </c>
      <c r="K5" s="3">
        <f t="shared" si="0"/>
        <v>28.89</v>
      </c>
    </row>
    <row r="6" spans="1:17" x14ac:dyDescent="0.4">
      <c r="A6" s="1">
        <v>44805</v>
      </c>
      <c r="B6" t="s">
        <v>45</v>
      </c>
      <c r="C6" t="s">
        <v>72</v>
      </c>
      <c r="D6" s="2">
        <v>0</v>
      </c>
      <c r="E6" s="2">
        <v>24.5</v>
      </c>
      <c r="F6" s="2">
        <f t="shared" si="1"/>
        <v>177.89</v>
      </c>
      <c r="K6" s="3">
        <f t="shared" si="0"/>
        <v>24.5</v>
      </c>
    </row>
    <row r="7" spans="1:17" x14ac:dyDescent="0.4">
      <c r="A7" s="1">
        <v>44839</v>
      </c>
      <c r="B7" t="s">
        <v>45</v>
      </c>
      <c r="C7" t="s">
        <v>71</v>
      </c>
      <c r="D7" s="2">
        <v>0</v>
      </c>
      <c r="E7" s="2">
        <v>4.01</v>
      </c>
      <c r="F7" s="2">
        <f t="shared" si="1"/>
        <v>181.89999999999998</v>
      </c>
      <c r="K7" s="3">
        <f>E7</f>
        <v>4.01</v>
      </c>
    </row>
    <row r="8" spans="1:17" x14ac:dyDescent="0.4">
      <c r="A8" s="1">
        <v>44848</v>
      </c>
      <c r="B8" t="s">
        <v>41</v>
      </c>
      <c r="C8" t="s">
        <v>46</v>
      </c>
      <c r="D8" s="2">
        <v>181.9</v>
      </c>
      <c r="E8" s="2">
        <v>0</v>
      </c>
      <c r="F8" s="2">
        <f t="shared" si="1"/>
        <v>-2.8421709430404007E-14</v>
      </c>
      <c r="Q8" s="3">
        <f>-D8</f>
        <v>-181.9</v>
      </c>
    </row>
    <row r="9" spans="1:17" x14ac:dyDescent="0.4">
      <c r="A9" s="1">
        <v>44853</v>
      </c>
      <c r="B9" t="s">
        <v>45</v>
      </c>
      <c r="C9" t="s">
        <v>70</v>
      </c>
      <c r="D9" s="2">
        <v>0</v>
      </c>
      <c r="E9" s="2">
        <v>35.53</v>
      </c>
      <c r="F9" s="2">
        <f t="shared" si="1"/>
        <v>35.529999999999973</v>
      </c>
      <c r="K9" s="3">
        <f t="shared" ref="K9:K11" si="2">E9</f>
        <v>35.53</v>
      </c>
    </row>
    <row r="10" spans="1:17" x14ac:dyDescent="0.4">
      <c r="A10" s="1">
        <v>44880</v>
      </c>
      <c r="B10" t="s">
        <v>45</v>
      </c>
      <c r="C10" t="s">
        <v>69</v>
      </c>
      <c r="D10" s="2">
        <v>0</v>
      </c>
      <c r="E10" s="2">
        <v>31.13</v>
      </c>
      <c r="F10" s="2">
        <f t="shared" si="1"/>
        <v>66.659999999999968</v>
      </c>
      <c r="K10" s="3">
        <f t="shared" si="2"/>
        <v>31.13</v>
      </c>
    </row>
    <row r="11" spans="1:17" x14ac:dyDescent="0.4">
      <c r="A11" s="1">
        <v>44888</v>
      </c>
      <c r="B11" t="s">
        <v>45</v>
      </c>
      <c r="C11" t="s">
        <v>68</v>
      </c>
      <c r="D11" s="2">
        <v>0</v>
      </c>
      <c r="E11" s="2">
        <v>25.4</v>
      </c>
      <c r="F11" s="2">
        <f t="shared" si="1"/>
        <v>92.059999999999974</v>
      </c>
      <c r="K11" s="3">
        <f t="shared" si="2"/>
        <v>25.4</v>
      </c>
    </row>
    <row r="12" spans="1:17" x14ac:dyDescent="0.4">
      <c r="A12" s="1">
        <v>44897</v>
      </c>
      <c r="B12" t="s">
        <v>45</v>
      </c>
      <c r="C12" t="s">
        <v>67</v>
      </c>
      <c r="D12" s="2">
        <v>0</v>
      </c>
      <c r="E12" s="2">
        <v>5000</v>
      </c>
      <c r="F12" s="2">
        <f t="shared" si="1"/>
        <v>5092.0600000000004</v>
      </c>
      <c r="Q12" s="3">
        <f>E12</f>
        <v>5000</v>
      </c>
    </row>
    <row r="13" spans="1:17" x14ac:dyDescent="0.4">
      <c r="A13" s="1">
        <v>44924</v>
      </c>
      <c r="B13" t="s">
        <v>45</v>
      </c>
      <c r="C13" t="s">
        <v>66</v>
      </c>
      <c r="D13" s="2">
        <v>0</v>
      </c>
      <c r="E13" s="2">
        <v>3.88</v>
      </c>
      <c r="F13" s="2">
        <f t="shared" si="1"/>
        <v>5095.9400000000005</v>
      </c>
      <c r="K13" s="3">
        <f>E13</f>
        <v>3.88</v>
      </c>
    </row>
    <row r="14" spans="1:17" x14ac:dyDescent="0.4">
      <c r="A14" s="1">
        <v>44925</v>
      </c>
      <c r="B14" t="s">
        <v>27</v>
      </c>
      <c r="C14" t="s">
        <v>43</v>
      </c>
      <c r="D14" s="2">
        <v>0</v>
      </c>
      <c r="E14" s="2">
        <v>0.84</v>
      </c>
      <c r="F14" s="2">
        <f t="shared" si="1"/>
        <v>5096.7800000000007</v>
      </c>
      <c r="J14" s="3">
        <f>E14</f>
        <v>0.84</v>
      </c>
    </row>
    <row r="15" spans="1:17" x14ac:dyDescent="0.4">
      <c r="A15" s="1">
        <v>44930</v>
      </c>
      <c r="B15" t="s">
        <v>45</v>
      </c>
      <c r="C15" t="s">
        <v>65</v>
      </c>
      <c r="D15" s="2">
        <v>0</v>
      </c>
      <c r="E15" s="2">
        <v>20000</v>
      </c>
      <c r="F15" s="2">
        <f t="shared" si="1"/>
        <v>25096.78</v>
      </c>
      <c r="P15" s="3">
        <f>E15</f>
        <v>20000</v>
      </c>
    </row>
    <row r="16" spans="1:17" x14ac:dyDescent="0.4">
      <c r="A16" s="1">
        <v>44931</v>
      </c>
      <c r="B16" t="s">
        <v>45</v>
      </c>
      <c r="C16" t="s">
        <v>53</v>
      </c>
      <c r="D16" s="2">
        <v>0</v>
      </c>
      <c r="E16" s="2">
        <v>15000</v>
      </c>
      <c r="F16" s="2">
        <f t="shared" si="1"/>
        <v>40096.78</v>
      </c>
      <c r="P16" s="3">
        <f>E16</f>
        <v>15000</v>
      </c>
    </row>
    <row r="17" spans="1:17" x14ac:dyDescent="0.4">
      <c r="A17" s="1">
        <v>44931</v>
      </c>
      <c r="B17" t="s">
        <v>41</v>
      </c>
      <c r="C17" t="s">
        <v>46</v>
      </c>
      <c r="D17" s="2">
        <v>20133.740000000002</v>
      </c>
      <c r="E17" s="2">
        <v>0</v>
      </c>
      <c r="F17" s="2">
        <f t="shared" si="1"/>
        <v>19963.039999999997</v>
      </c>
      <c r="Q17" s="3">
        <f>-D17</f>
        <v>-20133.740000000002</v>
      </c>
    </row>
    <row r="18" spans="1:17" x14ac:dyDescent="0.4">
      <c r="A18" s="1">
        <v>44931</v>
      </c>
      <c r="B18" t="s">
        <v>41</v>
      </c>
      <c r="C18" t="s">
        <v>64</v>
      </c>
      <c r="D18" s="2">
        <v>4963.04</v>
      </c>
      <c r="E18" s="2">
        <v>0</v>
      </c>
      <c r="F18" s="2">
        <f t="shared" si="1"/>
        <v>14999.999999999996</v>
      </c>
      <c r="N18" s="3">
        <f>-D18</f>
        <v>-4963.04</v>
      </c>
      <c r="O18" s="3"/>
      <c r="Q18" s="3"/>
    </row>
    <row r="19" spans="1:17" x14ac:dyDescent="0.4">
      <c r="A19" s="1">
        <v>44935</v>
      </c>
      <c r="B19" t="s">
        <v>41</v>
      </c>
      <c r="C19" t="s">
        <v>63</v>
      </c>
      <c r="D19" s="2">
        <v>15000</v>
      </c>
      <c r="E19" s="2">
        <v>0</v>
      </c>
      <c r="F19" s="2">
        <f t="shared" si="1"/>
        <v>-3.637978807091713E-12</v>
      </c>
      <c r="Q19" s="3">
        <f>-D19</f>
        <v>-15000</v>
      </c>
    </row>
    <row r="20" spans="1:17" x14ac:dyDescent="0.4">
      <c r="A20" s="1">
        <v>44936</v>
      </c>
      <c r="B20" t="s">
        <v>45</v>
      </c>
      <c r="C20" t="s">
        <v>62</v>
      </c>
      <c r="D20" s="2">
        <v>0</v>
      </c>
      <c r="E20" s="2">
        <v>15000</v>
      </c>
      <c r="F20" s="2">
        <f t="shared" si="1"/>
        <v>14999.999999999996</v>
      </c>
      <c r="P20" s="3">
        <f>E20</f>
        <v>15000</v>
      </c>
    </row>
    <row r="21" spans="1:17" x14ac:dyDescent="0.4">
      <c r="A21" s="1">
        <v>44937</v>
      </c>
      <c r="B21" t="s">
        <v>41</v>
      </c>
      <c r="C21" t="s">
        <v>46</v>
      </c>
      <c r="D21" s="2">
        <v>15000</v>
      </c>
      <c r="E21" s="2">
        <v>0</v>
      </c>
      <c r="F21" s="2">
        <f t="shared" si="1"/>
        <v>-3.637978807091713E-12</v>
      </c>
      <c r="Q21" s="3">
        <f>-D21</f>
        <v>-15000</v>
      </c>
    </row>
    <row r="22" spans="1:17" x14ac:dyDescent="0.4">
      <c r="A22" s="1">
        <v>44944</v>
      </c>
      <c r="B22" t="s">
        <v>45</v>
      </c>
      <c r="C22" t="s">
        <v>53</v>
      </c>
      <c r="D22" s="2">
        <v>0</v>
      </c>
      <c r="E22" s="2">
        <v>20000</v>
      </c>
      <c r="F22" s="2">
        <f t="shared" si="1"/>
        <v>19999.999999999996</v>
      </c>
      <c r="P22" s="3">
        <f>E22</f>
        <v>20000</v>
      </c>
    </row>
    <row r="23" spans="1:17" x14ac:dyDescent="0.4">
      <c r="A23" s="1">
        <v>44944</v>
      </c>
      <c r="B23" t="s">
        <v>45</v>
      </c>
      <c r="C23" t="s">
        <v>61</v>
      </c>
      <c r="D23" s="2">
        <v>0</v>
      </c>
      <c r="E23" s="2">
        <v>32.479999999999997</v>
      </c>
      <c r="F23" s="2">
        <f t="shared" si="1"/>
        <v>20032.479999999996</v>
      </c>
      <c r="K23" s="3">
        <f>E23</f>
        <v>32.479999999999997</v>
      </c>
    </row>
    <row r="24" spans="1:17" x14ac:dyDescent="0.4">
      <c r="A24" s="1">
        <v>44945</v>
      </c>
      <c r="B24" t="s">
        <v>41</v>
      </c>
      <c r="C24" t="s">
        <v>46</v>
      </c>
      <c r="D24" s="2">
        <v>20032.48</v>
      </c>
      <c r="E24" s="2">
        <v>0</v>
      </c>
      <c r="F24" s="2">
        <f t="shared" si="1"/>
        <v>-3.637978807091713E-12</v>
      </c>
      <c r="Q24" s="3">
        <f>-D24</f>
        <v>-20032.48</v>
      </c>
    </row>
    <row r="25" spans="1:17" x14ac:dyDescent="0.4">
      <c r="A25" s="1">
        <v>44953</v>
      </c>
      <c r="B25" t="s">
        <v>45</v>
      </c>
      <c r="C25" t="s">
        <v>44</v>
      </c>
      <c r="D25" s="2">
        <v>0</v>
      </c>
      <c r="E25" s="2">
        <v>5000</v>
      </c>
      <c r="F25" s="2">
        <f t="shared" si="1"/>
        <v>4999.9999999999964</v>
      </c>
      <c r="Q25" s="3">
        <f>E25</f>
        <v>5000</v>
      </c>
    </row>
    <row r="26" spans="1:17" x14ac:dyDescent="0.4">
      <c r="A26" s="1">
        <v>44957</v>
      </c>
      <c r="B26" t="s">
        <v>41</v>
      </c>
      <c r="C26" t="s">
        <v>60</v>
      </c>
      <c r="D26" s="2">
        <v>4852.93</v>
      </c>
      <c r="E26" s="2">
        <v>0</v>
      </c>
      <c r="F26" s="2">
        <f t="shared" si="1"/>
        <v>147.06999999999607</v>
      </c>
      <c r="N26" s="3">
        <f>-D26</f>
        <v>-4852.93</v>
      </c>
    </row>
    <row r="27" spans="1:17" x14ac:dyDescent="0.4">
      <c r="A27" s="1">
        <v>44957</v>
      </c>
      <c r="B27" t="s">
        <v>27</v>
      </c>
      <c r="C27" t="s">
        <v>43</v>
      </c>
      <c r="D27" s="2">
        <v>0</v>
      </c>
      <c r="E27" s="2">
        <v>1.08</v>
      </c>
      <c r="F27" s="2">
        <f t="shared" si="1"/>
        <v>148.14999999999608</v>
      </c>
      <c r="J27" s="3">
        <f>E27</f>
        <v>1.08</v>
      </c>
    </row>
    <row r="28" spans="1:17" x14ac:dyDescent="0.4">
      <c r="A28" s="1">
        <v>44958</v>
      </c>
      <c r="B28" t="s">
        <v>45</v>
      </c>
      <c r="C28" t="s">
        <v>47</v>
      </c>
      <c r="D28" s="2">
        <v>0</v>
      </c>
      <c r="E28" s="2">
        <v>400</v>
      </c>
      <c r="F28" s="2">
        <f t="shared" si="1"/>
        <v>548.14999999999611</v>
      </c>
      <c r="Q28" s="3">
        <f t="shared" ref="Q28:Q30" si="3">E28</f>
        <v>400</v>
      </c>
    </row>
    <row r="29" spans="1:17" x14ac:dyDescent="0.4">
      <c r="A29" s="1">
        <v>44958</v>
      </c>
      <c r="B29" t="s">
        <v>45</v>
      </c>
      <c r="C29" t="s">
        <v>47</v>
      </c>
      <c r="D29" s="2">
        <v>0</v>
      </c>
      <c r="E29" s="2">
        <v>4450</v>
      </c>
      <c r="F29" s="2">
        <f t="shared" si="1"/>
        <v>4998.149999999996</v>
      </c>
      <c r="Q29" s="3">
        <f t="shared" si="3"/>
        <v>4450</v>
      </c>
    </row>
    <row r="30" spans="1:17" x14ac:dyDescent="0.4">
      <c r="A30" s="1">
        <v>44959</v>
      </c>
      <c r="B30" t="s">
        <v>45</v>
      </c>
      <c r="C30" t="s">
        <v>47</v>
      </c>
      <c r="D30" s="2">
        <v>0</v>
      </c>
      <c r="E30" s="2">
        <v>500</v>
      </c>
      <c r="F30" s="2">
        <f t="shared" si="1"/>
        <v>5498.149999999996</v>
      </c>
      <c r="Q30" s="3">
        <f t="shared" si="3"/>
        <v>500</v>
      </c>
    </row>
    <row r="31" spans="1:17" x14ac:dyDescent="0.4">
      <c r="A31" s="1">
        <v>44960</v>
      </c>
      <c r="B31" t="s">
        <v>45</v>
      </c>
      <c r="C31" t="s">
        <v>53</v>
      </c>
      <c r="D31" s="2">
        <v>0</v>
      </c>
      <c r="E31" s="2">
        <v>6500</v>
      </c>
      <c r="F31" s="2">
        <f t="shared" si="1"/>
        <v>11998.149999999996</v>
      </c>
      <c r="P31" s="3">
        <f>E31</f>
        <v>6500</v>
      </c>
    </row>
    <row r="32" spans="1:17" x14ac:dyDescent="0.4">
      <c r="A32" s="1">
        <v>44960</v>
      </c>
      <c r="B32" t="s">
        <v>41</v>
      </c>
      <c r="C32" t="s">
        <v>59</v>
      </c>
      <c r="D32" s="2">
        <v>4904.57</v>
      </c>
      <c r="E32" s="2">
        <v>0</v>
      </c>
      <c r="F32" s="2">
        <f t="shared" si="1"/>
        <v>7093.5799999999963</v>
      </c>
      <c r="N32" s="3">
        <f>-D32</f>
        <v>-4904.57</v>
      </c>
    </row>
    <row r="33" spans="1:17" x14ac:dyDescent="0.4">
      <c r="A33" s="1">
        <v>44963</v>
      </c>
      <c r="B33" t="s">
        <v>41</v>
      </c>
      <c r="C33" t="s">
        <v>46</v>
      </c>
      <c r="D33" s="2">
        <v>11167.66</v>
      </c>
      <c r="E33" s="2">
        <v>0</v>
      </c>
      <c r="F33" s="2">
        <f t="shared" si="1"/>
        <v>-4074.0800000000036</v>
      </c>
      <c r="Q33" s="3">
        <f>-D33</f>
        <v>-11167.66</v>
      </c>
    </row>
    <row r="34" spans="1:17" x14ac:dyDescent="0.4">
      <c r="A34" s="1">
        <v>44963</v>
      </c>
      <c r="B34" t="s">
        <v>45</v>
      </c>
      <c r="C34" t="s">
        <v>58</v>
      </c>
      <c r="D34" s="2">
        <v>0</v>
      </c>
      <c r="E34" s="2">
        <v>32763.919999999998</v>
      </c>
      <c r="F34" s="2">
        <f t="shared" si="1"/>
        <v>28689.839999999997</v>
      </c>
      <c r="N34" s="3">
        <f>E34</f>
        <v>32763.919999999998</v>
      </c>
      <c r="O34" s="3"/>
    </row>
    <row r="35" spans="1:17" x14ac:dyDescent="0.4">
      <c r="A35" s="1">
        <v>44963</v>
      </c>
      <c r="B35" t="s">
        <v>41</v>
      </c>
      <c r="C35" t="s">
        <v>57</v>
      </c>
      <c r="D35" s="2">
        <v>19517.45</v>
      </c>
      <c r="E35" s="2">
        <v>0</v>
      </c>
      <c r="F35" s="2">
        <f t="shared" si="1"/>
        <v>9172.3899999999958</v>
      </c>
      <c r="N35" s="3">
        <f>-D35</f>
        <v>-19517.45</v>
      </c>
      <c r="O35" s="3"/>
    </row>
    <row r="36" spans="1:17" x14ac:dyDescent="0.4">
      <c r="A36" s="1">
        <v>44963</v>
      </c>
      <c r="B36" t="s">
        <v>41</v>
      </c>
      <c r="C36" t="s">
        <v>46</v>
      </c>
      <c r="D36" s="2">
        <v>7093.58</v>
      </c>
      <c r="E36" s="2">
        <v>0</v>
      </c>
      <c r="F36" s="2">
        <f t="shared" si="1"/>
        <v>2078.8099999999959</v>
      </c>
      <c r="Q36" s="3">
        <f>-D36</f>
        <v>-7093.58</v>
      </c>
    </row>
    <row r="37" spans="1:17" x14ac:dyDescent="0.4">
      <c r="A37" s="1">
        <v>44964</v>
      </c>
      <c r="B37" t="s">
        <v>45</v>
      </c>
      <c r="C37" t="s">
        <v>53</v>
      </c>
      <c r="D37" s="2">
        <v>0</v>
      </c>
      <c r="E37" s="2">
        <v>18000</v>
      </c>
      <c r="F37" s="2">
        <f t="shared" si="1"/>
        <v>20078.809999999998</v>
      </c>
      <c r="P37" s="3">
        <f>E37</f>
        <v>18000</v>
      </c>
    </row>
    <row r="38" spans="1:17" x14ac:dyDescent="0.4">
      <c r="A38" s="1">
        <v>44964</v>
      </c>
      <c r="B38" t="s">
        <v>41</v>
      </c>
      <c r="C38" t="s">
        <v>56</v>
      </c>
      <c r="D38" s="2">
        <v>9297.4500000000007</v>
      </c>
      <c r="E38" s="2">
        <v>0</v>
      </c>
      <c r="F38" s="2">
        <f t="shared" si="1"/>
        <v>10781.359999999997</v>
      </c>
      <c r="N38" s="3">
        <f>-D38</f>
        <v>-9297.4500000000007</v>
      </c>
      <c r="O38" s="3"/>
    </row>
    <row r="39" spans="1:17" x14ac:dyDescent="0.4">
      <c r="A39" s="1">
        <v>44964</v>
      </c>
      <c r="B39" t="s">
        <v>41</v>
      </c>
      <c r="C39" t="s">
        <v>55</v>
      </c>
      <c r="D39" s="2">
        <v>9561.41</v>
      </c>
      <c r="E39" s="2">
        <v>0</v>
      </c>
      <c r="F39" s="2">
        <f t="shared" si="1"/>
        <v>1219.9499999999971</v>
      </c>
      <c r="N39" s="3">
        <f>-D39</f>
        <v>-9561.41</v>
      </c>
      <c r="O39" s="3"/>
    </row>
    <row r="40" spans="1:17" x14ac:dyDescent="0.4">
      <c r="A40" s="1">
        <v>44964</v>
      </c>
      <c r="B40" t="s">
        <v>45</v>
      </c>
      <c r="C40" t="s">
        <v>54</v>
      </c>
      <c r="D40" s="2">
        <v>0</v>
      </c>
      <c r="E40" s="2">
        <v>16780.05</v>
      </c>
      <c r="F40" s="2">
        <f t="shared" si="1"/>
        <v>17999.999999999996</v>
      </c>
      <c r="N40" s="3">
        <f>E40</f>
        <v>16780.05</v>
      </c>
      <c r="O40" s="3"/>
    </row>
    <row r="41" spans="1:17" x14ac:dyDescent="0.4">
      <c r="A41" s="1">
        <v>44965</v>
      </c>
      <c r="B41" t="s">
        <v>45</v>
      </c>
      <c r="C41" t="s">
        <v>44</v>
      </c>
      <c r="D41" s="2">
        <v>0</v>
      </c>
      <c r="E41" s="2">
        <v>9469.9500000000007</v>
      </c>
      <c r="F41" s="2">
        <f t="shared" si="1"/>
        <v>27469.949999999997</v>
      </c>
      <c r="Q41" s="3">
        <f>E41</f>
        <v>9469.9500000000007</v>
      </c>
    </row>
    <row r="42" spans="1:17" x14ac:dyDescent="0.4">
      <c r="A42" s="1">
        <v>44965</v>
      </c>
      <c r="B42" t="s">
        <v>41</v>
      </c>
      <c r="C42" t="s">
        <v>46</v>
      </c>
      <c r="D42" s="2">
        <v>18000</v>
      </c>
      <c r="E42" s="2">
        <v>0</v>
      </c>
      <c r="F42" s="2">
        <f t="shared" si="1"/>
        <v>9469.9499999999971</v>
      </c>
      <c r="Q42" s="3">
        <f>-D42</f>
        <v>-18000</v>
      </c>
    </row>
    <row r="43" spans="1:17" x14ac:dyDescent="0.4">
      <c r="A43" s="1">
        <v>44967</v>
      </c>
      <c r="B43" t="s">
        <v>41</v>
      </c>
      <c r="C43" t="s">
        <v>46</v>
      </c>
      <c r="D43" s="2">
        <v>9469.9500000000007</v>
      </c>
      <c r="E43" s="2">
        <v>0</v>
      </c>
      <c r="F43" s="2">
        <f t="shared" si="1"/>
        <v>-3.637978807091713E-12</v>
      </c>
      <c r="Q43" s="3">
        <f>-D43</f>
        <v>-9469.9500000000007</v>
      </c>
    </row>
    <row r="44" spans="1:17" x14ac:dyDescent="0.4">
      <c r="A44" s="1">
        <v>44970</v>
      </c>
      <c r="B44" t="s">
        <v>45</v>
      </c>
      <c r="C44" t="s">
        <v>53</v>
      </c>
      <c r="D44" s="2">
        <v>0</v>
      </c>
      <c r="E44" s="2">
        <v>14000</v>
      </c>
      <c r="F44" s="2">
        <f t="shared" si="1"/>
        <v>13999.999999999996</v>
      </c>
      <c r="O44" s="3"/>
      <c r="P44" s="3">
        <f>E44</f>
        <v>14000</v>
      </c>
    </row>
    <row r="45" spans="1:17" x14ac:dyDescent="0.4">
      <c r="A45" s="1">
        <v>44970</v>
      </c>
      <c r="B45" t="s">
        <v>45</v>
      </c>
      <c r="C45" t="s">
        <v>44</v>
      </c>
      <c r="D45" s="2">
        <v>0</v>
      </c>
      <c r="E45" s="2">
        <v>18000</v>
      </c>
      <c r="F45" s="2">
        <f t="shared" si="1"/>
        <v>31999.999999999996</v>
      </c>
      <c r="Q45" s="3">
        <f>E45</f>
        <v>18000</v>
      </c>
    </row>
    <row r="46" spans="1:17" x14ac:dyDescent="0.4">
      <c r="A46" s="1">
        <v>44971</v>
      </c>
      <c r="B46" t="s">
        <v>41</v>
      </c>
      <c r="C46" t="s">
        <v>46</v>
      </c>
      <c r="D46" s="2">
        <v>14272.05</v>
      </c>
      <c r="E46" s="2">
        <v>0</v>
      </c>
      <c r="F46" s="2">
        <f t="shared" si="1"/>
        <v>17727.949999999997</v>
      </c>
      <c r="Q46" s="3">
        <f>-D46</f>
        <v>-14272.05</v>
      </c>
    </row>
    <row r="47" spans="1:17" x14ac:dyDescent="0.4">
      <c r="A47" s="1">
        <v>44972</v>
      </c>
      <c r="B47" t="s">
        <v>45</v>
      </c>
      <c r="C47" t="s">
        <v>44</v>
      </c>
      <c r="D47" s="2">
        <v>0</v>
      </c>
      <c r="E47" s="2">
        <v>12500</v>
      </c>
      <c r="F47" s="2">
        <f t="shared" si="1"/>
        <v>30227.949999999997</v>
      </c>
      <c r="Q47" s="3">
        <f>E47</f>
        <v>12500</v>
      </c>
    </row>
    <row r="48" spans="1:17" x14ac:dyDescent="0.4">
      <c r="A48" s="1">
        <v>44972</v>
      </c>
      <c r="B48" t="s">
        <v>41</v>
      </c>
      <c r="C48" t="s">
        <v>52</v>
      </c>
      <c r="D48" s="2">
        <v>17727.95</v>
      </c>
      <c r="E48" s="2">
        <v>0</v>
      </c>
      <c r="F48" s="2">
        <f t="shared" si="1"/>
        <v>12499.999999999996</v>
      </c>
      <c r="N48" s="3">
        <f>-D48</f>
        <v>-17727.95</v>
      </c>
      <c r="O48" s="3"/>
    </row>
    <row r="49" spans="1:17" x14ac:dyDescent="0.4">
      <c r="A49" s="1">
        <v>44974</v>
      </c>
      <c r="B49" t="s">
        <v>45</v>
      </c>
      <c r="C49" t="s">
        <v>51</v>
      </c>
      <c r="D49" s="2">
        <v>0</v>
      </c>
      <c r="E49" s="2">
        <v>50.4</v>
      </c>
      <c r="F49" s="2">
        <f t="shared" si="1"/>
        <v>12550.399999999996</v>
      </c>
      <c r="K49" s="3">
        <f>E49</f>
        <v>50.4</v>
      </c>
    </row>
    <row r="50" spans="1:17" x14ac:dyDescent="0.4">
      <c r="A50" s="1">
        <v>44974</v>
      </c>
      <c r="B50" t="s">
        <v>45</v>
      </c>
      <c r="C50" t="s">
        <v>44</v>
      </c>
      <c r="D50" s="2">
        <v>0</v>
      </c>
      <c r="E50" s="2">
        <v>100</v>
      </c>
      <c r="F50" s="2">
        <f t="shared" si="1"/>
        <v>12650.399999999996</v>
      </c>
      <c r="Q50" s="3">
        <f>E50</f>
        <v>100</v>
      </c>
    </row>
    <row r="51" spans="1:17" x14ac:dyDescent="0.4">
      <c r="A51" s="1">
        <v>44974</v>
      </c>
      <c r="B51" t="s">
        <v>45</v>
      </c>
      <c r="C51" t="s">
        <v>44</v>
      </c>
      <c r="D51" s="2">
        <v>0</v>
      </c>
      <c r="E51" s="2">
        <v>20000</v>
      </c>
      <c r="F51" s="2">
        <f t="shared" si="1"/>
        <v>32650.399999999994</v>
      </c>
      <c r="Q51" s="3">
        <f>E51</f>
        <v>20000</v>
      </c>
    </row>
    <row r="52" spans="1:17" x14ac:dyDescent="0.4">
      <c r="A52" s="1">
        <v>44974</v>
      </c>
      <c r="B52" t="s">
        <v>41</v>
      </c>
      <c r="C52" t="s">
        <v>50</v>
      </c>
      <c r="D52" s="2">
        <v>12495.05</v>
      </c>
      <c r="E52" s="2">
        <v>0</v>
      </c>
      <c r="F52" s="2">
        <f t="shared" si="1"/>
        <v>20155.349999999995</v>
      </c>
      <c r="N52" s="3">
        <f>-D52</f>
        <v>-12495.05</v>
      </c>
      <c r="O52" s="3"/>
    </row>
    <row r="53" spans="1:17" x14ac:dyDescent="0.4">
      <c r="A53" s="1">
        <v>44977</v>
      </c>
      <c r="B53" t="s">
        <v>45</v>
      </c>
      <c r="C53" t="s">
        <v>44</v>
      </c>
      <c r="D53" s="2">
        <v>0</v>
      </c>
      <c r="E53" s="2">
        <v>100</v>
      </c>
      <c r="F53" s="2">
        <f t="shared" si="1"/>
        <v>20255.349999999995</v>
      </c>
      <c r="Q53" s="3">
        <f>E53</f>
        <v>100</v>
      </c>
    </row>
    <row r="54" spans="1:17" x14ac:dyDescent="0.4">
      <c r="A54" s="1">
        <v>44978</v>
      </c>
      <c r="B54" t="s">
        <v>45</v>
      </c>
      <c r="C54" t="s">
        <v>49</v>
      </c>
      <c r="D54" s="2">
        <v>0</v>
      </c>
      <c r="E54" s="2">
        <v>2107.6999999999998</v>
      </c>
      <c r="F54" s="2">
        <f t="shared" si="1"/>
        <v>22363.049999999996</v>
      </c>
      <c r="G54" s="2">
        <f>E54</f>
        <v>2107.6999999999998</v>
      </c>
    </row>
    <row r="55" spans="1:17" x14ac:dyDescent="0.4">
      <c r="A55" s="1">
        <v>44978</v>
      </c>
      <c r="B55" t="s">
        <v>45</v>
      </c>
      <c r="C55" t="s">
        <v>48</v>
      </c>
      <c r="D55" s="2">
        <v>0</v>
      </c>
      <c r="E55" s="2">
        <v>29.99</v>
      </c>
      <c r="F55" s="2">
        <f t="shared" si="1"/>
        <v>22393.039999999997</v>
      </c>
      <c r="K55" s="3">
        <f>E55</f>
        <v>29.99</v>
      </c>
    </row>
    <row r="56" spans="1:17" x14ac:dyDescent="0.4">
      <c r="A56" s="1">
        <v>44979</v>
      </c>
      <c r="B56" t="s">
        <v>41</v>
      </c>
      <c r="C56" t="s">
        <v>46</v>
      </c>
      <c r="D56" s="2">
        <v>2107.6999999999998</v>
      </c>
      <c r="E56" s="2">
        <v>0</v>
      </c>
      <c r="F56" s="2">
        <f t="shared" si="1"/>
        <v>20285.339999999997</v>
      </c>
      <c r="Q56" s="3">
        <f>-D56</f>
        <v>-2107.6999999999998</v>
      </c>
    </row>
    <row r="57" spans="1:17" x14ac:dyDescent="0.4">
      <c r="A57" s="1">
        <v>44979</v>
      </c>
      <c r="B57" t="s">
        <v>41</v>
      </c>
      <c r="C57" t="s">
        <v>47</v>
      </c>
      <c r="D57" s="2">
        <v>20285.34</v>
      </c>
      <c r="E57" s="2">
        <v>0</v>
      </c>
      <c r="F57" s="2">
        <f t="shared" si="1"/>
        <v>-3.637978807091713E-12</v>
      </c>
      <c r="Q57" s="3">
        <f t="shared" ref="Q57:Q58" si="4">-D57</f>
        <v>-20285.34</v>
      </c>
    </row>
    <row r="58" spans="1:17" x14ac:dyDescent="0.4">
      <c r="A58" s="1">
        <v>44984</v>
      </c>
      <c r="B58" t="s">
        <v>41</v>
      </c>
      <c r="C58" t="s">
        <v>46</v>
      </c>
      <c r="D58" s="2">
        <v>356.75</v>
      </c>
      <c r="E58" s="2">
        <v>0</v>
      </c>
      <c r="F58" s="2">
        <f t="shared" si="1"/>
        <v>-356.75000000000364</v>
      </c>
      <c r="Q58" s="3">
        <f t="shared" si="4"/>
        <v>-356.75</v>
      </c>
    </row>
    <row r="59" spans="1:17" x14ac:dyDescent="0.4">
      <c r="A59" s="1">
        <v>44984</v>
      </c>
      <c r="B59" t="s">
        <v>45</v>
      </c>
      <c r="C59" t="s">
        <v>44</v>
      </c>
      <c r="D59" s="2">
        <v>0</v>
      </c>
      <c r="E59" s="2">
        <v>9000</v>
      </c>
      <c r="F59" s="2">
        <f t="shared" si="1"/>
        <v>8643.2499999999964</v>
      </c>
      <c r="Q59" s="3">
        <f>E59</f>
        <v>9000</v>
      </c>
    </row>
    <row r="60" spans="1:17" x14ac:dyDescent="0.4">
      <c r="A60" s="1">
        <v>44984</v>
      </c>
      <c r="B60" t="s">
        <v>45</v>
      </c>
      <c r="C60" t="s">
        <v>44</v>
      </c>
      <c r="D60" s="2">
        <v>0</v>
      </c>
      <c r="E60" s="2">
        <v>500</v>
      </c>
      <c r="F60" s="2">
        <f t="shared" si="1"/>
        <v>9143.2499999999964</v>
      </c>
      <c r="Q60" s="3">
        <f t="shared" ref="Q60:Q62" si="5">E60</f>
        <v>500</v>
      </c>
    </row>
    <row r="61" spans="1:17" x14ac:dyDescent="0.4">
      <c r="A61" s="1">
        <v>44984</v>
      </c>
      <c r="B61" t="s">
        <v>45</v>
      </c>
      <c r="C61" t="s">
        <v>44</v>
      </c>
      <c r="D61" s="2">
        <v>0</v>
      </c>
      <c r="E61" s="2">
        <v>10000</v>
      </c>
      <c r="F61" s="2">
        <f t="shared" si="1"/>
        <v>19143.249999999996</v>
      </c>
      <c r="Q61" s="3">
        <f t="shared" si="5"/>
        <v>10000</v>
      </c>
    </row>
    <row r="62" spans="1:17" x14ac:dyDescent="0.4">
      <c r="A62" s="1">
        <v>44984</v>
      </c>
      <c r="B62" t="s">
        <v>45</v>
      </c>
      <c r="C62" t="s">
        <v>44</v>
      </c>
      <c r="D62" s="2">
        <v>0</v>
      </c>
      <c r="E62" s="2">
        <v>17600</v>
      </c>
      <c r="F62" s="2">
        <f t="shared" si="1"/>
        <v>36743.25</v>
      </c>
      <c r="Q62" s="3">
        <f t="shared" si="5"/>
        <v>17600</v>
      </c>
    </row>
    <row r="63" spans="1:17" x14ac:dyDescent="0.4">
      <c r="A63" s="1">
        <v>44985</v>
      </c>
      <c r="B63" t="s">
        <v>27</v>
      </c>
      <c r="C63" t="s">
        <v>43</v>
      </c>
      <c r="D63" s="2">
        <v>0</v>
      </c>
      <c r="E63" s="2">
        <v>1.95</v>
      </c>
      <c r="F63" s="2">
        <f t="shared" si="1"/>
        <v>36745.199999999997</v>
      </c>
      <c r="J63" s="3">
        <f>E63</f>
        <v>1.95</v>
      </c>
    </row>
    <row r="64" spans="1:17" x14ac:dyDescent="0.4">
      <c r="A64" s="1">
        <v>44986</v>
      </c>
      <c r="B64" t="s">
        <v>41</v>
      </c>
      <c r="C64" t="s">
        <v>42</v>
      </c>
      <c r="D64" s="2">
        <v>8712.4500000000007</v>
      </c>
      <c r="E64" s="2">
        <v>0</v>
      </c>
      <c r="F64" s="2">
        <f t="shared" si="1"/>
        <v>28032.749999999996</v>
      </c>
      <c r="N64" s="3">
        <f>-D64</f>
        <v>-8712.4500000000007</v>
      </c>
      <c r="O64" s="3"/>
    </row>
    <row r="65" spans="1:17" x14ac:dyDescent="0.4">
      <c r="A65" s="1">
        <v>44986</v>
      </c>
      <c r="B65" t="s">
        <v>41</v>
      </c>
      <c r="C65" t="s">
        <v>40</v>
      </c>
      <c r="D65" s="2">
        <v>28030.799999999999</v>
      </c>
      <c r="E65" s="2">
        <v>0</v>
      </c>
      <c r="F65" s="2">
        <f t="shared" si="1"/>
        <v>1.9499999999970896</v>
      </c>
      <c r="N65" s="3">
        <f>-D65</f>
        <v>-28030.799999999999</v>
      </c>
      <c r="O65" s="3"/>
    </row>
    <row r="66" spans="1:17" x14ac:dyDescent="0.4">
      <c r="A66" s="1">
        <v>44995</v>
      </c>
      <c r="B66" t="s">
        <v>45</v>
      </c>
      <c r="C66" t="s">
        <v>110</v>
      </c>
      <c r="D66" s="2">
        <v>0</v>
      </c>
      <c r="E66" s="2">
        <v>788</v>
      </c>
      <c r="F66" s="2">
        <f t="shared" si="1"/>
        <v>789.94999999999709</v>
      </c>
      <c r="K66" s="3">
        <f>E66</f>
        <v>788</v>
      </c>
    </row>
    <row r="67" spans="1:17" x14ac:dyDescent="0.4">
      <c r="A67" s="1">
        <v>44995</v>
      </c>
      <c r="B67" t="s">
        <v>45</v>
      </c>
      <c r="C67" t="s">
        <v>109</v>
      </c>
      <c r="D67" s="2">
        <v>0</v>
      </c>
      <c r="E67" s="2">
        <v>788</v>
      </c>
      <c r="F67" s="2">
        <f t="shared" si="1"/>
        <v>1577.9499999999971</v>
      </c>
      <c r="K67" s="3">
        <f>E67</f>
        <v>788</v>
      </c>
    </row>
    <row r="68" spans="1:17" x14ac:dyDescent="0.4">
      <c r="A68" s="1">
        <v>44998</v>
      </c>
      <c r="B68" t="s">
        <v>41</v>
      </c>
      <c r="C68" t="s">
        <v>46</v>
      </c>
      <c r="D68" s="2">
        <v>1577.95</v>
      </c>
      <c r="E68" s="2">
        <v>0</v>
      </c>
      <c r="F68" s="2">
        <f t="shared" si="1"/>
        <v>-2.9558577807620168E-12</v>
      </c>
      <c r="Q68" s="3">
        <f>-D68</f>
        <v>-1577.95</v>
      </c>
    </row>
    <row r="69" spans="1:17" x14ac:dyDescent="0.4">
      <c r="A69" s="1">
        <v>45006</v>
      </c>
      <c r="B69" t="s">
        <v>45</v>
      </c>
      <c r="C69" t="s">
        <v>108</v>
      </c>
      <c r="D69" s="2">
        <v>0</v>
      </c>
      <c r="E69" s="2">
        <v>4315.3</v>
      </c>
      <c r="F69" s="2">
        <f t="shared" ref="F69:F114" si="6">F68-D69+E69</f>
        <v>4315.2999999999975</v>
      </c>
      <c r="G69" s="2">
        <f>E69</f>
        <v>4315.3</v>
      </c>
      <c r="I69" s="3"/>
    </row>
    <row r="70" spans="1:17" x14ac:dyDescent="0.4">
      <c r="A70" s="1">
        <v>45008</v>
      </c>
      <c r="B70" t="s">
        <v>41</v>
      </c>
      <c r="C70" t="s">
        <v>47</v>
      </c>
      <c r="D70" s="2">
        <v>4315.3</v>
      </c>
      <c r="E70" s="2">
        <v>0</v>
      </c>
      <c r="F70" s="2">
        <f t="shared" si="6"/>
        <v>-2.7284841053187847E-12</v>
      </c>
      <c r="Q70" s="3">
        <f>-D70</f>
        <v>-4315.3</v>
      </c>
    </row>
    <row r="71" spans="1:17" x14ac:dyDescent="0.4">
      <c r="A71" s="1">
        <v>45009</v>
      </c>
      <c r="B71" t="s">
        <v>45</v>
      </c>
      <c r="C71" t="s">
        <v>107</v>
      </c>
      <c r="D71" s="2">
        <v>0</v>
      </c>
      <c r="E71" s="2">
        <v>376.88</v>
      </c>
      <c r="F71" s="2">
        <f t="shared" si="6"/>
        <v>376.87999999999727</v>
      </c>
      <c r="K71" s="3">
        <f>E71</f>
        <v>376.88</v>
      </c>
    </row>
    <row r="72" spans="1:17" x14ac:dyDescent="0.4">
      <c r="A72" s="1">
        <v>45009</v>
      </c>
      <c r="B72" t="s">
        <v>45</v>
      </c>
      <c r="C72" t="s">
        <v>106</v>
      </c>
      <c r="D72" s="2">
        <v>0</v>
      </c>
      <c r="E72" s="2">
        <v>2.76</v>
      </c>
      <c r="F72" s="2">
        <f t="shared" si="6"/>
        <v>379.63999999999726</v>
      </c>
      <c r="K72" s="3">
        <f t="shared" ref="K72:K79" si="7">E72</f>
        <v>2.76</v>
      </c>
    </row>
    <row r="73" spans="1:17" x14ac:dyDescent="0.4">
      <c r="A73" s="1">
        <v>45013</v>
      </c>
      <c r="B73" t="s">
        <v>45</v>
      </c>
      <c r="C73" t="s">
        <v>105</v>
      </c>
      <c r="D73" s="2">
        <v>0</v>
      </c>
      <c r="E73" s="2">
        <v>539.44000000000005</v>
      </c>
      <c r="F73" s="2">
        <f t="shared" si="6"/>
        <v>919.07999999999731</v>
      </c>
      <c r="K73" s="3">
        <f t="shared" si="7"/>
        <v>539.44000000000005</v>
      </c>
    </row>
    <row r="74" spans="1:17" x14ac:dyDescent="0.4">
      <c r="A74" s="1">
        <v>45013</v>
      </c>
      <c r="B74" t="s">
        <v>45</v>
      </c>
      <c r="C74" t="s">
        <v>104</v>
      </c>
      <c r="D74" s="2">
        <v>0</v>
      </c>
      <c r="E74" s="2">
        <v>33.24</v>
      </c>
      <c r="F74" s="2">
        <f t="shared" si="6"/>
        <v>952.31999999999732</v>
      </c>
      <c r="K74" s="3">
        <f t="shared" si="7"/>
        <v>33.24</v>
      </c>
    </row>
    <row r="75" spans="1:17" x14ac:dyDescent="0.4">
      <c r="A75" s="1">
        <v>45013</v>
      </c>
      <c r="B75" t="s">
        <v>45</v>
      </c>
      <c r="C75" t="s">
        <v>103</v>
      </c>
      <c r="D75" s="2">
        <v>0</v>
      </c>
      <c r="E75" s="2">
        <v>25.29</v>
      </c>
      <c r="F75" s="2">
        <f t="shared" si="6"/>
        <v>977.60999999999729</v>
      </c>
      <c r="K75" s="3">
        <f t="shared" si="7"/>
        <v>25.29</v>
      </c>
    </row>
    <row r="76" spans="1:17" x14ac:dyDescent="0.4">
      <c r="A76" s="1">
        <v>45014</v>
      </c>
      <c r="B76" t="s">
        <v>45</v>
      </c>
      <c r="C76" t="s">
        <v>102</v>
      </c>
      <c r="D76" s="2">
        <v>0</v>
      </c>
      <c r="E76" s="2">
        <v>3771.75</v>
      </c>
      <c r="F76" s="2">
        <f t="shared" si="6"/>
        <v>4749.3599999999969</v>
      </c>
      <c r="K76" s="3">
        <f t="shared" si="7"/>
        <v>3771.75</v>
      </c>
    </row>
    <row r="77" spans="1:17" x14ac:dyDescent="0.4">
      <c r="A77" s="1">
        <v>45015</v>
      </c>
      <c r="B77" t="s">
        <v>45</v>
      </c>
      <c r="C77" t="s">
        <v>101</v>
      </c>
      <c r="D77" s="2">
        <v>0</v>
      </c>
      <c r="E77" s="2">
        <v>12.27</v>
      </c>
      <c r="F77" s="2">
        <f t="shared" si="6"/>
        <v>4761.6299999999974</v>
      </c>
      <c r="K77" s="3">
        <f t="shared" si="7"/>
        <v>12.27</v>
      </c>
    </row>
    <row r="78" spans="1:17" x14ac:dyDescent="0.4">
      <c r="A78" s="1">
        <v>45015</v>
      </c>
      <c r="B78" t="s">
        <v>45</v>
      </c>
      <c r="C78" t="s">
        <v>100</v>
      </c>
      <c r="D78" s="2">
        <v>0</v>
      </c>
      <c r="E78" s="2">
        <v>2529.5500000000002</v>
      </c>
      <c r="F78" s="2">
        <f t="shared" si="6"/>
        <v>7291.1799999999976</v>
      </c>
      <c r="K78" s="3">
        <f t="shared" si="7"/>
        <v>2529.5500000000002</v>
      </c>
    </row>
    <row r="79" spans="1:17" x14ac:dyDescent="0.4">
      <c r="A79" s="1">
        <v>45015</v>
      </c>
      <c r="B79" t="s">
        <v>45</v>
      </c>
      <c r="C79" t="s">
        <v>99</v>
      </c>
      <c r="D79" s="2">
        <v>0</v>
      </c>
      <c r="E79" s="2">
        <v>1680</v>
      </c>
      <c r="F79" s="2">
        <f t="shared" si="6"/>
        <v>8971.1799999999967</v>
      </c>
      <c r="K79" s="3">
        <f t="shared" si="7"/>
        <v>1680</v>
      </c>
    </row>
    <row r="80" spans="1:17" x14ac:dyDescent="0.4">
      <c r="A80" s="1">
        <v>45015</v>
      </c>
      <c r="B80" t="s">
        <v>41</v>
      </c>
      <c r="C80" t="s">
        <v>46</v>
      </c>
      <c r="D80" s="2">
        <v>4749.3599999999997</v>
      </c>
      <c r="E80" s="2">
        <v>0</v>
      </c>
      <c r="F80" s="2">
        <f t="shared" si="6"/>
        <v>4221.819999999997</v>
      </c>
      <c r="Q80" s="3">
        <f>-D80</f>
        <v>-4749.3599999999997</v>
      </c>
    </row>
    <row r="81" spans="1:17" x14ac:dyDescent="0.4">
      <c r="A81" s="1">
        <v>45016</v>
      </c>
      <c r="B81" t="s">
        <v>41</v>
      </c>
      <c r="C81" t="s">
        <v>46</v>
      </c>
      <c r="D81" s="2">
        <v>4222.2299999999996</v>
      </c>
      <c r="E81" s="2">
        <v>0</v>
      </c>
      <c r="F81" s="2">
        <f t="shared" si="6"/>
        <v>-0.41000000000258296</v>
      </c>
      <c r="Q81" s="3">
        <f>-D81</f>
        <v>-4222.2299999999996</v>
      </c>
    </row>
    <row r="82" spans="1:17" x14ac:dyDescent="0.4">
      <c r="A82" s="1">
        <v>45016</v>
      </c>
      <c r="B82" t="s">
        <v>27</v>
      </c>
      <c r="C82" t="s">
        <v>43</v>
      </c>
      <c r="D82" s="2">
        <v>0</v>
      </c>
      <c r="E82" s="2">
        <v>0.41</v>
      </c>
      <c r="F82" s="2">
        <f t="shared" si="6"/>
        <v>-2.5829893779416579E-12</v>
      </c>
      <c r="J82" s="3">
        <f>E82</f>
        <v>0.41</v>
      </c>
    </row>
    <row r="83" spans="1:17" x14ac:dyDescent="0.4">
      <c r="A83" s="1">
        <v>45019</v>
      </c>
      <c r="B83" t="s">
        <v>45</v>
      </c>
      <c r="C83" t="s">
        <v>98</v>
      </c>
      <c r="D83" s="2">
        <v>0</v>
      </c>
      <c r="E83" s="2">
        <v>3.9</v>
      </c>
      <c r="F83" s="2">
        <f t="shared" si="6"/>
        <v>3.8999999999974171</v>
      </c>
      <c r="K83" s="3">
        <f>E83</f>
        <v>3.9</v>
      </c>
    </row>
    <row r="84" spans="1:17" x14ac:dyDescent="0.4">
      <c r="A84" s="1">
        <v>45021</v>
      </c>
      <c r="B84" t="s">
        <v>45</v>
      </c>
      <c r="C84" t="s">
        <v>97</v>
      </c>
      <c r="D84" s="2">
        <v>0</v>
      </c>
      <c r="E84" s="2">
        <v>5946.14</v>
      </c>
      <c r="F84" s="2">
        <f t="shared" si="6"/>
        <v>5950.0399999999981</v>
      </c>
      <c r="K84" s="3">
        <f>E84</f>
        <v>5946.14</v>
      </c>
    </row>
    <row r="85" spans="1:17" x14ac:dyDescent="0.4">
      <c r="A85" s="1">
        <v>45021</v>
      </c>
      <c r="B85" t="s">
        <v>45</v>
      </c>
      <c r="C85" t="s">
        <v>96</v>
      </c>
      <c r="D85" s="2">
        <v>0</v>
      </c>
      <c r="E85" s="2">
        <v>1.49</v>
      </c>
      <c r="F85" s="2">
        <f t="shared" si="6"/>
        <v>5951.5299999999979</v>
      </c>
      <c r="K85" s="3">
        <f>E85</f>
        <v>1.49</v>
      </c>
    </row>
    <row r="86" spans="1:17" x14ac:dyDescent="0.4">
      <c r="A86" s="1">
        <v>45022</v>
      </c>
      <c r="B86" t="s">
        <v>41</v>
      </c>
      <c r="C86" t="s">
        <v>46</v>
      </c>
      <c r="D86" s="2">
        <v>5951.53</v>
      </c>
      <c r="E86" s="2">
        <v>0</v>
      </c>
      <c r="F86" s="2">
        <f t="shared" si="6"/>
        <v>-1.8189894035458565E-12</v>
      </c>
      <c r="Q86" s="3">
        <f>-D86</f>
        <v>-5951.53</v>
      </c>
    </row>
    <row r="87" spans="1:17" x14ac:dyDescent="0.4">
      <c r="A87" s="1">
        <v>45029</v>
      </c>
      <c r="B87" t="s">
        <v>45</v>
      </c>
      <c r="C87" t="s">
        <v>95</v>
      </c>
      <c r="D87" s="2">
        <v>0</v>
      </c>
      <c r="E87" s="2">
        <v>248.4</v>
      </c>
      <c r="F87" s="2">
        <f t="shared" si="6"/>
        <v>248.39999999999819</v>
      </c>
      <c r="K87" s="3">
        <f>E87</f>
        <v>248.4</v>
      </c>
    </row>
    <row r="88" spans="1:17" x14ac:dyDescent="0.4">
      <c r="A88" s="1">
        <v>45034</v>
      </c>
      <c r="B88" t="s">
        <v>45</v>
      </c>
      <c r="C88" t="s">
        <v>94</v>
      </c>
      <c r="D88" s="2">
        <v>0</v>
      </c>
      <c r="E88" s="2">
        <v>3000</v>
      </c>
      <c r="F88" s="2">
        <f t="shared" si="6"/>
        <v>3248.3999999999983</v>
      </c>
      <c r="H88" s="3">
        <f>E88</f>
        <v>3000</v>
      </c>
    </row>
    <row r="89" spans="1:17" x14ac:dyDescent="0.4">
      <c r="A89" s="1">
        <v>45035</v>
      </c>
      <c r="B89" t="s">
        <v>45</v>
      </c>
      <c r="C89" t="s">
        <v>53</v>
      </c>
      <c r="D89" s="2">
        <v>0</v>
      </c>
      <c r="E89" s="2">
        <v>1500</v>
      </c>
      <c r="F89" s="2">
        <f t="shared" si="6"/>
        <v>4748.3999999999978</v>
      </c>
      <c r="P89" s="3">
        <f>E89</f>
        <v>1500</v>
      </c>
      <c r="Q89" s="3"/>
    </row>
    <row r="90" spans="1:17" x14ac:dyDescent="0.4">
      <c r="A90" s="1">
        <v>45035</v>
      </c>
      <c r="B90" t="s">
        <v>45</v>
      </c>
      <c r="C90" t="s">
        <v>93</v>
      </c>
      <c r="D90" s="2">
        <v>0</v>
      </c>
      <c r="E90" s="2">
        <v>34.25</v>
      </c>
      <c r="F90" s="2">
        <f t="shared" si="6"/>
        <v>4782.6499999999978</v>
      </c>
      <c r="K90" s="3">
        <f>E90</f>
        <v>34.25</v>
      </c>
    </row>
    <row r="91" spans="1:17" x14ac:dyDescent="0.4">
      <c r="A91" s="1">
        <v>45035</v>
      </c>
      <c r="B91" t="s">
        <v>41</v>
      </c>
      <c r="C91" t="s">
        <v>46</v>
      </c>
      <c r="D91" s="2">
        <v>3248.4</v>
      </c>
      <c r="E91" s="2">
        <v>0</v>
      </c>
      <c r="F91" s="2">
        <f t="shared" si="6"/>
        <v>1534.2499999999977</v>
      </c>
      <c r="Q91" s="3">
        <f>-D91</f>
        <v>-3248.4</v>
      </c>
    </row>
    <row r="92" spans="1:17" x14ac:dyDescent="0.4">
      <c r="A92" s="1">
        <v>45036</v>
      </c>
      <c r="B92" t="s">
        <v>41</v>
      </c>
      <c r="C92" t="s">
        <v>46</v>
      </c>
      <c r="D92" s="2">
        <v>1534.25</v>
      </c>
      <c r="E92" s="2">
        <v>0</v>
      </c>
      <c r="F92" s="2">
        <f t="shared" si="6"/>
        <v>-2.2737367544323206E-12</v>
      </c>
      <c r="Q92" s="3">
        <f>-D92</f>
        <v>-1534.25</v>
      </c>
    </row>
    <row r="93" spans="1:17" x14ac:dyDescent="0.4">
      <c r="A93" s="1">
        <v>45037</v>
      </c>
      <c r="B93" t="s">
        <v>45</v>
      </c>
      <c r="C93" t="s">
        <v>92</v>
      </c>
      <c r="D93" s="2">
        <v>0</v>
      </c>
      <c r="E93" s="2">
        <v>18.36</v>
      </c>
      <c r="F93" s="2">
        <f t="shared" si="6"/>
        <v>18.359999999997726</v>
      </c>
      <c r="K93" s="3">
        <f>E93</f>
        <v>18.36</v>
      </c>
    </row>
    <row r="94" spans="1:17" x14ac:dyDescent="0.4">
      <c r="A94" s="1">
        <v>45040</v>
      </c>
      <c r="B94" t="s">
        <v>45</v>
      </c>
      <c r="C94" t="s">
        <v>91</v>
      </c>
      <c r="D94" s="2">
        <v>0</v>
      </c>
      <c r="E94" s="2">
        <v>2107.6999999999998</v>
      </c>
      <c r="F94" s="2">
        <f t="shared" si="6"/>
        <v>2126.0599999999977</v>
      </c>
      <c r="G94" s="2">
        <f>E94</f>
        <v>2107.6999999999998</v>
      </c>
    </row>
    <row r="95" spans="1:17" x14ac:dyDescent="0.4">
      <c r="A95" s="1">
        <v>45042</v>
      </c>
      <c r="B95" t="s">
        <v>41</v>
      </c>
      <c r="C95" t="s">
        <v>46</v>
      </c>
      <c r="D95" s="2">
        <v>2126.06</v>
      </c>
      <c r="E95" s="2">
        <v>0</v>
      </c>
      <c r="F95" s="2">
        <f t="shared" si="6"/>
        <v>-2.2737367544323206E-12</v>
      </c>
      <c r="Q95" s="3">
        <f>-D95</f>
        <v>-2126.06</v>
      </c>
    </row>
    <row r="96" spans="1:17" x14ac:dyDescent="0.4">
      <c r="A96" s="1">
        <v>45044</v>
      </c>
      <c r="B96" t="s">
        <v>27</v>
      </c>
      <c r="C96" t="s">
        <v>43</v>
      </c>
      <c r="D96" s="2">
        <v>0</v>
      </c>
      <c r="E96" s="2">
        <v>0.09</v>
      </c>
      <c r="F96" s="2">
        <f t="shared" si="6"/>
        <v>8.999999999772626E-2</v>
      </c>
      <c r="J96" s="3">
        <f>E96</f>
        <v>0.09</v>
      </c>
    </row>
    <row r="97" spans="1:17" x14ac:dyDescent="0.4">
      <c r="A97" s="1">
        <v>45050</v>
      </c>
      <c r="B97" t="s">
        <v>45</v>
      </c>
      <c r="C97" t="s">
        <v>44</v>
      </c>
      <c r="D97" s="2">
        <v>0</v>
      </c>
      <c r="E97" s="2">
        <v>15000</v>
      </c>
      <c r="F97" s="2">
        <f t="shared" si="6"/>
        <v>15000.089999999998</v>
      </c>
      <c r="Q97" s="3">
        <f>E97</f>
        <v>15000</v>
      </c>
    </row>
    <row r="98" spans="1:17" x14ac:dyDescent="0.4">
      <c r="A98" s="1">
        <v>45051</v>
      </c>
      <c r="B98" t="s">
        <v>45</v>
      </c>
      <c r="C98" t="s">
        <v>44</v>
      </c>
      <c r="D98" s="2">
        <v>0</v>
      </c>
      <c r="E98" s="2">
        <v>17600</v>
      </c>
      <c r="F98" s="2">
        <f t="shared" si="6"/>
        <v>32600.089999999997</v>
      </c>
      <c r="Q98" s="3">
        <f t="shared" ref="Q98:Q99" si="8">E98</f>
        <v>17600</v>
      </c>
    </row>
    <row r="99" spans="1:17" x14ac:dyDescent="0.4">
      <c r="A99" s="1">
        <v>45051</v>
      </c>
      <c r="B99" t="s">
        <v>45</v>
      </c>
      <c r="C99" t="s">
        <v>44</v>
      </c>
      <c r="D99" s="2">
        <v>0</v>
      </c>
      <c r="E99" s="2">
        <v>14100</v>
      </c>
      <c r="F99" s="2">
        <f t="shared" si="6"/>
        <v>46700.09</v>
      </c>
      <c r="Q99" s="3">
        <f t="shared" si="8"/>
        <v>14100</v>
      </c>
    </row>
    <row r="100" spans="1:17" x14ac:dyDescent="0.4">
      <c r="A100" s="1">
        <v>45054</v>
      </c>
      <c r="B100" t="s">
        <v>41</v>
      </c>
      <c r="C100" t="s">
        <v>90</v>
      </c>
      <c r="D100" s="2">
        <v>14814.95</v>
      </c>
      <c r="E100" s="2">
        <v>0</v>
      </c>
      <c r="F100" s="2">
        <f t="shared" si="6"/>
        <v>31885.139999999996</v>
      </c>
      <c r="N100" s="3">
        <f>-D100</f>
        <v>-14814.95</v>
      </c>
    </row>
    <row r="101" spans="1:17" x14ac:dyDescent="0.4">
      <c r="A101" s="1">
        <v>45055</v>
      </c>
      <c r="B101" t="s">
        <v>41</v>
      </c>
      <c r="C101" t="s">
        <v>89</v>
      </c>
      <c r="D101" s="2">
        <v>14264.95</v>
      </c>
      <c r="E101" s="2">
        <v>0</v>
      </c>
      <c r="F101" s="2">
        <f t="shared" si="6"/>
        <v>17620.189999999995</v>
      </c>
      <c r="N101" s="3">
        <f t="shared" ref="N101:N102" si="9">-D101</f>
        <v>-14264.95</v>
      </c>
    </row>
    <row r="102" spans="1:17" x14ac:dyDescent="0.4">
      <c r="A102" s="1">
        <v>45055</v>
      </c>
      <c r="B102" t="s">
        <v>41</v>
      </c>
      <c r="C102" t="s">
        <v>88</v>
      </c>
      <c r="D102" s="2">
        <v>17566.57</v>
      </c>
      <c r="E102" s="2">
        <v>0</v>
      </c>
      <c r="F102" s="2">
        <f t="shared" si="6"/>
        <v>53.619999999995343</v>
      </c>
      <c r="N102" s="3">
        <f t="shared" si="9"/>
        <v>-17566.57</v>
      </c>
    </row>
    <row r="103" spans="1:17" x14ac:dyDescent="0.4">
      <c r="A103" s="1">
        <v>45068</v>
      </c>
      <c r="B103" t="s">
        <v>45</v>
      </c>
      <c r="C103" t="s">
        <v>87</v>
      </c>
      <c r="D103" s="2">
        <v>0</v>
      </c>
      <c r="E103" s="2">
        <v>2107.6999999999998</v>
      </c>
      <c r="F103" s="2">
        <f t="shared" si="6"/>
        <v>2161.3199999999952</v>
      </c>
      <c r="G103" s="2">
        <f>E103</f>
        <v>2107.6999999999998</v>
      </c>
      <c r="I103" s="3"/>
    </row>
    <row r="104" spans="1:17" x14ac:dyDescent="0.4">
      <c r="A104" s="1">
        <v>45069</v>
      </c>
      <c r="B104" t="s">
        <v>41</v>
      </c>
      <c r="C104" t="s">
        <v>46</v>
      </c>
      <c r="D104" s="2">
        <v>2193.64</v>
      </c>
      <c r="E104" s="2">
        <v>0</v>
      </c>
      <c r="F104" s="2">
        <f t="shared" si="6"/>
        <v>-32.320000000004711</v>
      </c>
      <c r="Q104" s="3">
        <f>-D104</f>
        <v>-2193.64</v>
      </c>
    </row>
    <row r="105" spans="1:17" x14ac:dyDescent="0.4">
      <c r="A105" s="1">
        <v>45069</v>
      </c>
      <c r="B105" t="s">
        <v>45</v>
      </c>
      <c r="C105" t="s">
        <v>86</v>
      </c>
      <c r="D105" s="2">
        <v>0</v>
      </c>
      <c r="E105" s="2">
        <v>32.32</v>
      </c>
      <c r="F105" s="2">
        <f t="shared" si="6"/>
        <v>-4.7108983380894642E-12</v>
      </c>
      <c r="K105" s="3">
        <f>E105</f>
        <v>32.32</v>
      </c>
    </row>
    <row r="106" spans="1:17" x14ac:dyDescent="0.4">
      <c r="A106" s="1">
        <v>45077</v>
      </c>
      <c r="B106" t="s">
        <v>45</v>
      </c>
      <c r="C106" t="s">
        <v>62</v>
      </c>
      <c r="D106" s="2">
        <v>0</v>
      </c>
      <c r="E106" s="2">
        <v>1000</v>
      </c>
      <c r="F106" s="2">
        <f t="shared" si="6"/>
        <v>999.99999999999534</v>
      </c>
      <c r="P106" s="3">
        <f>E106</f>
        <v>1000</v>
      </c>
    </row>
    <row r="107" spans="1:17" x14ac:dyDescent="0.4">
      <c r="A107" s="1">
        <v>45077</v>
      </c>
      <c r="B107" t="s">
        <v>27</v>
      </c>
      <c r="C107" t="s">
        <v>43</v>
      </c>
      <c r="D107" s="2">
        <v>0</v>
      </c>
      <c r="E107" s="2">
        <v>1.29</v>
      </c>
      <c r="F107" s="2">
        <f t="shared" si="6"/>
        <v>1001.2899999999953</v>
      </c>
      <c r="J107" s="3">
        <f>E107</f>
        <v>1.29</v>
      </c>
    </row>
    <row r="108" spans="1:17" x14ac:dyDescent="0.4">
      <c r="A108" s="1">
        <v>45078</v>
      </c>
      <c r="B108" t="s">
        <v>41</v>
      </c>
      <c r="C108" t="s">
        <v>46</v>
      </c>
      <c r="D108" s="2">
        <v>1001.29</v>
      </c>
      <c r="E108" s="2">
        <v>0</v>
      </c>
      <c r="F108" s="2">
        <f t="shared" si="6"/>
        <v>-4.6611603465862572E-12</v>
      </c>
      <c r="Q108" s="3">
        <f>-D108</f>
        <v>-1001.29</v>
      </c>
    </row>
    <row r="109" spans="1:17" x14ac:dyDescent="0.4">
      <c r="A109" s="1">
        <v>45079</v>
      </c>
      <c r="B109" t="s">
        <v>45</v>
      </c>
      <c r="C109" t="s">
        <v>85</v>
      </c>
      <c r="D109" s="2">
        <v>0</v>
      </c>
      <c r="E109" s="2">
        <v>16.399999999999999</v>
      </c>
      <c r="F109" s="2">
        <f t="shared" si="6"/>
        <v>16.399999999995337</v>
      </c>
      <c r="K109" s="3">
        <f>E109</f>
        <v>16.399999999999999</v>
      </c>
    </row>
    <row r="110" spans="1:17" x14ac:dyDescent="0.4">
      <c r="A110" s="1">
        <v>45084</v>
      </c>
      <c r="B110" t="s">
        <v>45</v>
      </c>
      <c r="C110" t="s">
        <v>84</v>
      </c>
      <c r="D110" s="2">
        <v>0</v>
      </c>
      <c r="E110" s="2">
        <v>25.53</v>
      </c>
      <c r="F110" s="2">
        <f t="shared" si="6"/>
        <v>41.929999999995339</v>
      </c>
      <c r="K110" s="3">
        <f>E110</f>
        <v>25.53</v>
      </c>
    </row>
    <row r="111" spans="1:17" x14ac:dyDescent="0.4">
      <c r="A111" s="1">
        <v>45097</v>
      </c>
      <c r="B111" t="s">
        <v>45</v>
      </c>
      <c r="C111" t="s">
        <v>53</v>
      </c>
      <c r="D111" s="2">
        <v>0</v>
      </c>
      <c r="E111" s="2">
        <v>633</v>
      </c>
      <c r="F111" s="2">
        <f t="shared" si="6"/>
        <v>674.92999999999529</v>
      </c>
      <c r="P111" s="3">
        <f>E111</f>
        <v>633</v>
      </c>
    </row>
    <row r="112" spans="1:17" x14ac:dyDescent="0.4">
      <c r="A112" s="1">
        <v>45098</v>
      </c>
      <c r="B112" t="s">
        <v>45</v>
      </c>
      <c r="C112" t="s">
        <v>83</v>
      </c>
      <c r="D112" s="2">
        <v>0</v>
      </c>
      <c r="E112" s="2">
        <v>2107.6999999999998</v>
      </c>
      <c r="F112" s="2">
        <f t="shared" si="6"/>
        <v>2782.6299999999951</v>
      </c>
      <c r="G112" s="2">
        <f>E112</f>
        <v>2107.6999999999998</v>
      </c>
    </row>
    <row r="113" spans="1:17" x14ac:dyDescent="0.4">
      <c r="A113" s="1">
        <v>45100</v>
      </c>
      <c r="B113" t="s">
        <v>41</v>
      </c>
      <c r="C113" t="s">
        <v>46</v>
      </c>
      <c r="D113" s="2">
        <v>2782.63</v>
      </c>
      <c r="E113" s="2">
        <v>0</v>
      </c>
      <c r="F113" s="2">
        <f t="shared" si="6"/>
        <v>-5.0022208597511053E-12</v>
      </c>
      <c r="Q113" s="3">
        <f>-D113</f>
        <v>-2782.63</v>
      </c>
    </row>
    <row r="114" spans="1:17" x14ac:dyDescent="0.4">
      <c r="A114" s="1">
        <v>45107</v>
      </c>
      <c r="B114" t="s">
        <v>27</v>
      </c>
      <c r="C114" t="s">
        <v>43</v>
      </c>
      <c r="D114" s="2">
        <v>0</v>
      </c>
      <c r="E114" s="2">
        <v>0.1</v>
      </c>
      <c r="F114" s="2">
        <f t="shared" si="6"/>
        <v>9.9999999994997785E-2</v>
      </c>
      <c r="J114" s="3">
        <f>E114</f>
        <v>0.1</v>
      </c>
    </row>
    <row r="116" spans="1:17" ht="15" thickBot="1" x14ac:dyDescent="0.45">
      <c r="F116" s="8">
        <f>F2+SUM(G116:Q116)</f>
        <v>9.9999999998686917E-2</v>
      </c>
      <c r="G116" s="5">
        <f>SUM(G3:G115)</f>
        <v>12746.100000000002</v>
      </c>
      <c r="H116" s="5">
        <f t="shared" ref="H116:Q116" si="10">SUM(H3:H115)</f>
        <v>3000</v>
      </c>
      <c r="I116" s="5">
        <f t="shared" si="10"/>
        <v>0</v>
      </c>
      <c r="J116" s="5">
        <f t="shared" si="10"/>
        <v>5.76</v>
      </c>
      <c r="K116" s="5">
        <f t="shared" si="10"/>
        <v>17178.520000000004</v>
      </c>
      <c r="L116" s="5">
        <f t="shared" si="10"/>
        <v>0</v>
      </c>
      <c r="M116" s="5">
        <f t="shared" si="10"/>
        <v>0</v>
      </c>
      <c r="N116" s="5">
        <f t="shared" si="10"/>
        <v>-117165.6</v>
      </c>
      <c r="O116" s="5">
        <f t="shared" si="10"/>
        <v>0</v>
      </c>
      <c r="P116" s="5">
        <f t="shared" si="10"/>
        <v>111633</v>
      </c>
      <c r="Q116" s="5">
        <f t="shared" si="10"/>
        <v>-27483.84</v>
      </c>
    </row>
    <row r="117" spans="1:17" ht="15" thickTop="1" x14ac:dyDescent="0.4"/>
  </sheetData>
  <hyperlinks>
    <hyperlink ref="F116" r:id="rId1" display="=F2+@sum(G116:Q116)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9"/>
  <sheetViews>
    <sheetView tabSelected="1" topLeftCell="A29" workbookViewId="0">
      <selection activeCell="L22" sqref="L22"/>
    </sheetView>
  </sheetViews>
  <sheetFormatPr defaultRowHeight="14.6" x14ac:dyDescent="0.4"/>
  <cols>
    <col min="1" max="1" width="10.69140625" bestFit="1" customWidth="1"/>
    <col min="2" max="2" width="14.69140625" bestFit="1" customWidth="1"/>
    <col min="3" max="3" width="68.69140625" bestFit="1" customWidth="1"/>
    <col min="4" max="6" width="10.53515625" bestFit="1" customWidth="1"/>
    <col min="7" max="8" width="21.3828125" style="2" customWidth="1"/>
    <col min="9" max="9" width="10.53515625" bestFit="1" customWidth="1"/>
  </cols>
  <sheetData>
    <row r="1" spans="1:8" ht="30.75" customHeight="1" thickBot="1" x14ac:dyDescent="0.45">
      <c r="A1" s="4" t="s">
        <v>22</v>
      </c>
      <c r="B1" s="4" t="s">
        <v>76</v>
      </c>
      <c r="C1" s="5" t="s">
        <v>26</v>
      </c>
      <c r="D1" s="5" t="s">
        <v>41</v>
      </c>
      <c r="E1" s="6" t="s">
        <v>45</v>
      </c>
      <c r="F1" s="6" t="s">
        <v>24</v>
      </c>
      <c r="G1" s="7" t="s">
        <v>27</v>
      </c>
      <c r="H1" s="7" t="s">
        <v>112</v>
      </c>
    </row>
    <row r="2" spans="1:8" ht="15" thickTop="1" x14ac:dyDescent="0.4">
      <c r="A2" s="1">
        <v>44743</v>
      </c>
      <c r="B2" t="s">
        <v>111</v>
      </c>
      <c r="D2" s="2">
        <v>0</v>
      </c>
      <c r="E2" s="2">
        <v>0</v>
      </c>
      <c r="F2" s="2">
        <v>4885.4799999999996</v>
      </c>
    </row>
    <row r="3" spans="1:8" x14ac:dyDescent="0.4">
      <c r="A3" s="1">
        <v>44771</v>
      </c>
      <c r="B3" t="s">
        <v>27</v>
      </c>
      <c r="C3" t="s">
        <v>43</v>
      </c>
      <c r="D3" s="2">
        <v>0</v>
      </c>
      <c r="E3" s="2">
        <v>4.75</v>
      </c>
      <c r="F3" s="2">
        <v>4890.2299999999996</v>
      </c>
      <c r="G3" s="2">
        <f>E3</f>
        <v>4.75</v>
      </c>
    </row>
    <row r="4" spans="1:8" x14ac:dyDescent="0.4">
      <c r="A4" s="1">
        <v>44804</v>
      </c>
      <c r="B4" t="s">
        <v>27</v>
      </c>
      <c r="C4" t="s">
        <v>43</v>
      </c>
      <c r="D4" s="2">
        <v>0</v>
      </c>
      <c r="E4" s="2">
        <v>7.93</v>
      </c>
      <c r="F4" s="2">
        <v>4898.16</v>
      </c>
      <c r="G4" s="2">
        <f>E4</f>
        <v>7.93</v>
      </c>
    </row>
    <row r="5" spans="1:8" x14ac:dyDescent="0.4">
      <c r="A5" s="1">
        <v>44834</v>
      </c>
      <c r="B5" t="s">
        <v>27</v>
      </c>
      <c r="C5" t="s">
        <v>43</v>
      </c>
      <c r="D5" s="2">
        <v>0</v>
      </c>
      <c r="E5" s="2">
        <v>9.08</v>
      </c>
      <c r="F5" s="2">
        <v>4907.24</v>
      </c>
      <c r="G5" s="2">
        <f>E5</f>
        <v>9.08</v>
      </c>
    </row>
    <row r="6" spans="1:8" x14ac:dyDescent="0.4">
      <c r="A6" s="1">
        <v>44848</v>
      </c>
      <c r="B6" t="s">
        <v>45</v>
      </c>
      <c r="C6" t="s">
        <v>46</v>
      </c>
      <c r="D6" s="2">
        <v>0</v>
      </c>
      <c r="E6" s="2">
        <v>181.9</v>
      </c>
      <c r="F6" s="2">
        <v>5089.1400000000003</v>
      </c>
      <c r="H6" s="2">
        <f>E6</f>
        <v>181.9</v>
      </c>
    </row>
    <row r="7" spans="1:8" x14ac:dyDescent="0.4">
      <c r="A7" s="1">
        <v>44865</v>
      </c>
      <c r="B7" t="s">
        <v>27</v>
      </c>
      <c r="C7" t="s">
        <v>43</v>
      </c>
      <c r="D7" s="2">
        <v>0</v>
      </c>
      <c r="E7" s="2">
        <v>10.46</v>
      </c>
      <c r="F7" s="2">
        <v>5099.6000000000004</v>
      </c>
      <c r="G7" s="2">
        <f>E7</f>
        <v>10.46</v>
      </c>
    </row>
    <row r="8" spans="1:8" x14ac:dyDescent="0.4">
      <c r="A8" s="1">
        <v>44895</v>
      </c>
      <c r="B8" t="s">
        <v>27</v>
      </c>
      <c r="C8" t="s">
        <v>43</v>
      </c>
      <c r="D8" s="2">
        <v>0</v>
      </c>
      <c r="E8" s="2">
        <v>12.92</v>
      </c>
      <c r="F8" s="2">
        <v>5112.5200000000004</v>
      </c>
      <c r="G8" s="2">
        <f>E8</f>
        <v>12.92</v>
      </c>
    </row>
    <row r="9" spans="1:8" x14ac:dyDescent="0.4">
      <c r="A9" s="1">
        <v>44897</v>
      </c>
      <c r="B9" t="s">
        <v>41</v>
      </c>
      <c r="C9" t="s">
        <v>67</v>
      </c>
      <c r="D9" s="2">
        <v>5000</v>
      </c>
      <c r="E9" s="2">
        <v>0</v>
      </c>
      <c r="F9" s="2">
        <v>112.52</v>
      </c>
      <c r="H9" s="2">
        <f>-D9</f>
        <v>-5000</v>
      </c>
    </row>
    <row r="10" spans="1:8" x14ac:dyDescent="0.4">
      <c r="A10" s="1">
        <v>44925</v>
      </c>
      <c r="B10" t="s">
        <v>27</v>
      </c>
      <c r="C10" t="s">
        <v>43</v>
      </c>
      <c r="D10" s="2">
        <v>0</v>
      </c>
      <c r="E10" s="2">
        <v>1.1200000000000001</v>
      </c>
      <c r="F10" s="2">
        <v>113.64</v>
      </c>
      <c r="G10" s="2">
        <f>E10</f>
        <v>1.1200000000000001</v>
      </c>
    </row>
    <row r="11" spans="1:8" x14ac:dyDescent="0.4">
      <c r="A11" s="1">
        <v>44931</v>
      </c>
      <c r="B11" t="s">
        <v>45</v>
      </c>
      <c r="C11" t="s">
        <v>46</v>
      </c>
      <c r="D11" s="2">
        <v>0</v>
      </c>
      <c r="E11" s="2">
        <v>20133.740000000002</v>
      </c>
      <c r="F11" s="2">
        <v>20247.38</v>
      </c>
      <c r="H11" s="2">
        <f>E11</f>
        <v>20133.740000000002</v>
      </c>
    </row>
    <row r="12" spans="1:8" x14ac:dyDescent="0.4">
      <c r="A12" s="1">
        <v>44935</v>
      </c>
      <c r="B12" t="s">
        <v>45</v>
      </c>
      <c r="C12" t="s">
        <v>63</v>
      </c>
      <c r="D12" s="2">
        <v>0</v>
      </c>
      <c r="E12" s="2">
        <v>15000</v>
      </c>
      <c r="F12" s="2">
        <v>35247.379999999997</v>
      </c>
      <c r="H12" s="2">
        <f>E12</f>
        <v>15000</v>
      </c>
    </row>
    <row r="13" spans="1:8" x14ac:dyDescent="0.4">
      <c r="A13" s="1">
        <v>44937</v>
      </c>
      <c r="B13" t="s">
        <v>45</v>
      </c>
      <c r="C13" t="s">
        <v>46</v>
      </c>
      <c r="D13" s="2">
        <v>0</v>
      </c>
      <c r="E13" s="2">
        <v>15000</v>
      </c>
      <c r="F13" s="2">
        <v>50247.38</v>
      </c>
      <c r="H13" s="2">
        <f>E13</f>
        <v>15000</v>
      </c>
    </row>
    <row r="14" spans="1:8" x14ac:dyDescent="0.4">
      <c r="A14" s="1">
        <v>44945</v>
      </c>
      <c r="B14" t="s">
        <v>45</v>
      </c>
      <c r="C14" t="s">
        <v>46</v>
      </c>
      <c r="D14" s="2">
        <v>0</v>
      </c>
      <c r="E14" s="2">
        <v>20032.48</v>
      </c>
      <c r="F14" s="2">
        <v>70279.86</v>
      </c>
      <c r="H14" s="2">
        <f>E14</f>
        <v>20032.48</v>
      </c>
    </row>
    <row r="15" spans="1:8" x14ac:dyDescent="0.4">
      <c r="A15" s="1">
        <v>44953</v>
      </c>
      <c r="B15" t="s">
        <v>41</v>
      </c>
      <c r="C15" t="s">
        <v>44</v>
      </c>
      <c r="D15" s="2">
        <v>5000</v>
      </c>
      <c r="E15" s="2">
        <v>0</v>
      </c>
      <c r="F15" s="2">
        <v>65279.86</v>
      </c>
      <c r="H15" s="2">
        <f>-D15</f>
        <v>-5000</v>
      </c>
    </row>
    <row r="16" spans="1:8" x14ac:dyDescent="0.4">
      <c r="A16" s="1">
        <v>44957</v>
      </c>
      <c r="B16" t="s">
        <v>27</v>
      </c>
      <c r="C16" t="s">
        <v>43</v>
      </c>
      <c r="D16" s="2">
        <v>0</v>
      </c>
      <c r="E16" s="2">
        <v>122.62</v>
      </c>
      <c r="F16" s="2">
        <v>65402.48</v>
      </c>
      <c r="G16" s="2">
        <f>E16</f>
        <v>122.62</v>
      </c>
    </row>
    <row r="17" spans="1:8" x14ac:dyDescent="0.4">
      <c r="A17" s="1">
        <v>44958</v>
      </c>
      <c r="B17" t="s">
        <v>41</v>
      </c>
      <c r="C17" t="s">
        <v>47</v>
      </c>
      <c r="D17" s="2">
        <v>400</v>
      </c>
      <c r="E17" s="2">
        <v>0</v>
      </c>
      <c r="F17" s="2">
        <v>60552.480000000003</v>
      </c>
      <c r="H17" s="2">
        <f>-D17</f>
        <v>-400</v>
      </c>
    </row>
    <row r="18" spans="1:8" x14ac:dyDescent="0.4">
      <c r="A18" s="1">
        <v>44958</v>
      </c>
      <c r="B18" t="s">
        <v>41</v>
      </c>
      <c r="C18" t="s">
        <v>47</v>
      </c>
      <c r="D18" s="2">
        <v>4450</v>
      </c>
      <c r="E18" s="2">
        <v>0</v>
      </c>
      <c r="F18" s="2">
        <v>60952.480000000003</v>
      </c>
      <c r="H18" s="2">
        <f t="shared" ref="H18:H19" si="0">-D18</f>
        <v>-4450</v>
      </c>
    </row>
    <row r="19" spans="1:8" x14ac:dyDescent="0.4">
      <c r="A19" s="1">
        <v>44959</v>
      </c>
      <c r="B19" t="s">
        <v>41</v>
      </c>
      <c r="C19" t="s">
        <v>47</v>
      </c>
      <c r="D19" s="2">
        <v>500</v>
      </c>
      <c r="E19" s="2">
        <v>0</v>
      </c>
      <c r="F19" s="2">
        <v>60052.480000000003</v>
      </c>
      <c r="H19" s="2">
        <f t="shared" si="0"/>
        <v>-500</v>
      </c>
    </row>
    <row r="20" spans="1:8" x14ac:dyDescent="0.4">
      <c r="A20" s="1">
        <v>44963</v>
      </c>
      <c r="B20" t="s">
        <v>45</v>
      </c>
      <c r="C20" t="s">
        <v>46</v>
      </c>
      <c r="D20" s="2">
        <v>0</v>
      </c>
      <c r="E20" s="2">
        <v>11167.66</v>
      </c>
      <c r="F20" s="2">
        <v>78313.72</v>
      </c>
      <c r="H20" s="2">
        <f>E20</f>
        <v>11167.66</v>
      </c>
    </row>
    <row r="21" spans="1:8" x14ac:dyDescent="0.4">
      <c r="A21" s="1">
        <v>44963</v>
      </c>
      <c r="B21" t="s">
        <v>45</v>
      </c>
      <c r="C21" t="s">
        <v>46</v>
      </c>
      <c r="D21" s="2">
        <v>0</v>
      </c>
      <c r="E21" s="2">
        <v>7093.58</v>
      </c>
      <c r="F21" s="2">
        <v>67146.06</v>
      </c>
      <c r="H21" s="2">
        <f>E21</f>
        <v>7093.58</v>
      </c>
    </row>
    <row r="22" spans="1:8" x14ac:dyDescent="0.4">
      <c r="A22" s="1">
        <v>44965</v>
      </c>
      <c r="B22" t="s">
        <v>41</v>
      </c>
      <c r="C22" t="s">
        <v>44</v>
      </c>
      <c r="D22" s="2">
        <v>9469.9500000000007</v>
      </c>
      <c r="E22" s="2">
        <v>0</v>
      </c>
      <c r="F22" s="2">
        <v>86843.77</v>
      </c>
      <c r="H22" s="2">
        <f>-D22</f>
        <v>-9469.9500000000007</v>
      </c>
    </row>
    <row r="23" spans="1:8" x14ac:dyDescent="0.4">
      <c r="A23" s="1">
        <v>44965</v>
      </c>
      <c r="B23" t="s">
        <v>45</v>
      </c>
      <c r="C23" t="s">
        <v>46</v>
      </c>
      <c r="D23" s="2">
        <v>0</v>
      </c>
      <c r="E23" s="2">
        <v>18000</v>
      </c>
      <c r="F23" s="2">
        <v>96313.72</v>
      </c>
      <c r="H23" s="2">
        <f>E23</f>
        <v>18000</v>
      </c>
    </row>
    <row r="24" spans="1:8" x14ac:dyDescent="0.4">
      <c r="A24" s="1">
        <v>44967</v>
      </c>
      <c r="B24" t="s">
        <v>45</v>
      </c>
      <c r="C24" t="s">
        <v>46</v>
      </c>
      <c r="D24" s="2">
        <v>0</v>
      </c>
      <c r="E24" s="2">
        <v>9469.9500000000007</v>
      </c>
      <c r="F24" s="2">
        <v>96313.72</v>
      </c>
      <c r="H24" s="2">
        <f>E24</f>
        <v>9469.9500000000007</v>
      </c>
    </row>
    <row r="25" spans="1:8" x14ac:dyDescent="0.4">
      <c r="A25" s="1">
        <v>44970</v>
      </c>
      <c r="B25" t="s">
        <v>41</v>
      </c>
      <c r="C25" t="s">
        <v>44</v>
      </c>
      <c r="D25" s="2">
        <v>18000</v>
      </c>
      <c r="E25" s="2">
        <v>0</v>
      </c>
      <c r="F25" s="2">
        <v>78313.72</v>
      </c>
      <c r="H25" s="2">
        <f>-D25</f>
        <v>-18000</v>
      </c>
    </row>
    <row r="26" spans="1:8" x14ac:dyDescent="0.4">
      <c r="A26" s="1">
        <v>44971</v>
      </c>
      <c r="B26" t="s">
        <v>45</v>
      </c>
      <c r="C26" t="s">
        <v>46</v>
      </c>
      <c r="D26" s="2">
        <v>0</v>
      </c>
      <c r="E26" s="2">
        <v>14272.05</v>
      </c>
      <c r="F26" s="2">
        <v>92585.77</v>
      </c>
      <c r="H26" s="2">
        <f>E26</f>
        <v>14272.05</v>
      </c>
    </row>
    <row r="27" spans="1:8" x14ac:dyDescent="0.4">
      <c r="A27" s="1">
        <v>44972</v>
      </c>
      <c r="B27" t="s">
        <v>41</v>
      </c>
      <c r="C27" t="s">
        <v>44</v>
      </c>
      <c r="D27" s="2">
        <v>12500</v>
      </c>
      <c r="E27" s="2">
        <v>0</v>
      </c>
      <c r="F27" s="2">
        <v>80085.77</v>
      </c>
      <c r="H27" s="2">
        <f>-D27</f>
        <v>-12500</v>
      </c>
    </row>
    <row r="28" spans="1:8" x14ac:dyDescent="0.4">
      <c r="A28" s="1">
        <v>44974</v>
      </c>
      <c r="B28" t="s">
        <v>41</v>
      </c>
      <c r="C28" t="s">
        <v>44</v>
      </c>
      <c r="D28" s="2">
        <v>100</v>
      </c>
      <c r="E28" s="2">
        <v>0</v>
      </c>
      <c r="F28" s="2">
        <v>59985.77</v>
      </c>
      <c r="H28" s="2">
        <f t="shared" ref="H28:H30" si="1">-D28</f>
        <v>-100</v>
      </c>
    </row>
    <row r="29" spans="1:8" x14ac:dyDescent="0.4">
      <c r="A29" s="1">
        <v>44974</v>
      </c>
      <c r="B29" t="s">
        <v>41</v>
      </c>
      <c r="C29" t="s">
        <v>44</v>
      </c>
      <c r="D29" s="2">
        <v>20000</v>
      </c>
      <c r="E29" s="2">
        <v>0</v>
      </c>
      <c r="F29" s="2">
        <v>60085.77</v>
      </c>
      <c r="H29" s="2">
        <f t="shared" si="1"/>
        <v>-20000</v>
      </c>
    </row>
    <row r="30" spans="1:8" x14ac:dyDescent="0.4">
      <c r="A30" s="1">
        <v>44977</v>
      </c>
      <c r="B30" t="s">
        <v>41</v>
      </c>
      <c r="C30" t="s">
        <v>44</v>
      </c>
      <c r="D30" s="2">
        <v>100</v>
      </c>
      <c r="E30" s="2">
        <v>0</v>
      </c>
      <c r="F30" s="2">
        <v>59885.77</v>
      </c>
      <c r="H30" s="2">
        <f t="shared" si="1"/>
        <v>-100</v>
      </c>
    </row>
    <row r="31" spans="1:8" x14ac:dyDescent="0.4">
      <c r="A31" s="1">
        <v>44979</v>
      </c>
      <c r="B31" t="s">
        <v>45</v>
      </c>
      <c r="C31" t="s">
        <v>46</v>
      </c>
      <c r="D31" s="2">
        <v>0</v>
      </c>
      <c r="E31" s="2">
        <v>2107.6999999999998</v>
      </c>
      <c r="F31" s="2">
        <v>82278.81</v>
      </c>
      <c r="H31" s="2">
        <f>E31</f>
        <v>2107.6999999999998</v>
      </c>
    </row>
    <row r="32" spans="1:8" x14ac:dyDescent="0.4">
      <c r="A32" s="1">
        <v>44979</v>
      </c>
      <c r="B32" t="s">
        <v>45</v>
      </c>
      <c r="C32" t="s">
        <v>47</v>
      </c>
      <c r="D32" s="2">
        <v>0</v>
      </c>
      <c r="E32" s="2">
        <v>20285.34</v>
      </c>
      <c r="F32" s="2">
        <v>80171.11</v>
      </c>
      <c r="H32" s="2">
        <f t="shared" ref="H32:H33" si="2">E32</f>
        <v>20285.34</v>
      </c>
    </row>
    <row r="33" spans="1:8" x14ac:dyDescent="0.4">
      <c r="A33" s="1">
        <v>44984</v>
      </c>
      <c r="B33" t="s">
        <v>45</v>
      </c>
      <c r="C33" t="s">
        <v>46</v>
      </c>
      <c r="D33" s="2">
        <v>0</v>
      </c>
      <c r="E33" s="2">
        <v>356.75</v>
      </c>
      <c r="F33" s="2">
        <v>45535.56</v>
      </c>
      <c r="H33" s="2">
        <f t="shared" si="2"/>
        <v>356.75</v>
      </c>
    </row>
    <row r="34" spans="1:8" x14ac:dyDescent="0.4">
      <c r="A34" s="1">
        <v>44984</v>
      </c>
      <c r="B34" t="s">
        <v>41</v>
      </c>
      <c r="C34" t="s">
        <v>44</v>
      </c>
      <c r="D34" s="2">
        <v>9000</v>
      </c>
      <c r="E34" s="2">
        <v>0</v>
      </c>
      <c r="F34" s="2">
        <v>45178.81</v>
      </c>
      <c r="H34" s="2">
        <f>-D34</f>
        <v>-9000</v>
      </c>
    </row>
    <row r="35" spans="1:8" x14ac:dyDescent="0.4">
      <c r="A35" s="1">
        <v>44984</v>
      </c>
      <c r="B35" t="s">
        <v>41</v>
      </c>
      <c r="C35" t="s">
        <v>44</v>
      </c>
      <c r="D35" s="2">
        <v>500</v>
      </c>
      <c r="E35" s="2">
        <v>0</v>
      </c>
      <c r="F35" s="2">
        <v>54178.81</v>
      </c>
      <c r="H35" s="2">
        <f t="shared" ref="H35:H37" si="3">-D35</f>
        <v>-500</v>
      </c>
    </row>
    <row r="36" spans="1:8" x14ac:dyDescent="0.4">
      <c r="A36" s="1">
        <v>44984</v>
      </c>
      <c r="B36" t="s">
        <v>41</v>
      </c>
      <c r="C36" t="s">
        <v>44</v>
      </c>
      <c r="D36" s="2">
        <v>10000</v>
      </c>
      <c r="E36" s="2">
        <v>0</v>
      </c>
      <c r="F36" s="2">
        <v>54678.81</v>
      </c>
      <c r="H36" s="2">
        <f t="shared" si="3"/>
        <v>-10000</v>
      </c>
    </row>
    <row r="37" spans="1:8" x14ac:dyDescent="0.4">
      <c r="A37" s="1">
        <v>44984</v>
      </c>
      <c r="B37" t="s">
        <v>41</v>
      </c>
      <c r="C37" t="s">
        <v>44</v>
      </c>
      <c r="D37" s="2">
        <v>17600</v>
      </c>
      <c r="E37" s="2">
        <v>0</v>
      </c>
      <c r="F37" s="2">
        <v>64678.81</v>
      </c>
      <c r="H37" s="2">
        <f t="shared" si="3"/>
        <v>-17600</v>
      </c>
    </row>
    <row r="38" spans="1:8" x14ac:dyDescent="0.4">
      <c r="A38" s="1">
        <v>44985</v>
      </c>
      <c r="B38" t="s">
        <v>27</v>
      </c>
      <c r="C38" t="s">
        <v>43</v>
      </c>
      <c r="D38" s="2">
        <v>0</v>
      </c>
      <c r="E38" s="2">
        <v>189.77</v>
      </c>
      <c r="F38" s="2">
        <v>45725.33</v>
      </c>
      <c r="G38" s="2">
        <f>E38</f>
        <v>189.77</v>
      </c>
    </row>
    <row r="39" spans="1:8" x14ac:dyDescent="0.4">
      <c r="A39" s="1">
        <v>44998</v>
      </c>
      <c r="B39" t="s">
        <v>45</v>
      </c>
      <c r="C39" t="s">
        <v>46</v>
      </c>
      <c r="D39" s="2">
        <v>0</v>
      </c>
      <c r="E39" s="2">
        <v>1577.95</v>
      </c>
      <c r="F39" s="2">
        <v>47303.28</v>
      </c>
      <c r="H39" s="2">
        <f>E39</f>
        <v>1577.95</v>
      </c>
    </row>
    <row r="40" spans="1:8" x14ac:dyDescent="0.4">
      <c r="A40" s="1">
        <v>45008</v>
      </c>
      <c r="B40" t="s">
        <v>45</v>
      </c>
      <c r="C40" t="s">
        <v>47</v>
      </c>
      <c r="D40" s="2">
        <v>0</v>
      </c>
      <c r="E40" s="2">
        <v>4315.3</v>
      </c>
      <c r="F40" s="2">
        <v>51618.58</v>
      </c>
      <c r="H40" s="2">
        <f t="shared" ref="H40:H47" si="4">E40</f>
        <v>4315.3</v>
      </c>
    </row>
    <row r="41" spans="1:8" x14ac:dyDescent="0.4">
      <c r="A41" s="1">
        <v>45015</v>
      </c>
      <c r="B41" t="s">
        <v>45</v>
      </c>
      <c r="C41" t="s">
        <v>46</v>
      </c>
      <c r="D41" s="2">
        <v>0</v>
      </c>
      <c r="E41" s="2">
        <v>4749.3599999999997</v>
      </c>
      <c r="F41" s="2">
        <v>56367.94</v>
      </c>
      <c r="H41" s="2">
        <f t="shared" si="4"/>
        <v>4749.3599999999997</v>
      </c>
    </row>
    <row r="42" spans="1:8" x14ac:dyDescent="0.4">
      <c r="A42" s="1">
        <v>45016</v>
      </c>
      <c r="B42" t="s">
        <v>45</v>
      </c>
      <c r="C42" t="s">
        <v>46</v>
      </c>
      <c r="D42" s="2">
        <v>0</v>
      </c>
      <c r="E42" s="2">
        <v>4222.2299999999996</v>
      </c>
      <c r="F42" s="2">
        <v>60737.32</v>
      </c>
      <c r="H42" s="2">
        <f t="shared" si="4"/>
        <v>4222.2299999999996</v>
      </c>
    </row>
    <row r="43" spans="1:8" x14ac:dyDescent="0.4">
      <c r="A43" s="1">
        <v>45016</v>
      </c>
      <c r="B43" t="s">
        <v>27</v>
      </c>
      <c r="C43" t="s">
        <v>43</v>
      </c>
      <c r="D43" s="2">
        <v>0</v>
      </c>
      <c r="E43" s="2">
        <v>147.15</v>
      </c>
      <c r="F43" s="2">
        <v>56515.09</v>
      </c>
      <c r="G43" s="2">
        <f>E43</f>
        <v>147.15</v>
      </c>
    </row>
    <row r="44" spans="1:8" x14ac:dyDescent="0.4">
      <c r="A44" s="1">
        <v>45022</v>
      </c>
      <c r="B44" t="s">
        <v>45</v>
      </c>
      <c r="C44" t="s">
        <v>46</v>
      </c>
      <c r="D44" s="2">
        <v>0</v>
      </c>
      <c r="E44" s="2">
        <v>5951.53</v>
      </c>
      <c r="F44" s="2">
        <v>66688.850000000006</v>
      </c>
      <c r="H44" s="2">
        <f t="shared" si="4"/>
        <v>5951.53</v>
      </c>
    </row>
    <row r="45" spans="1:8" x14ac:dyDescent="0.4">
      <c r="A45" s="1">
        <v>45035</v>
      </c>
      <c r="B45" t="s">
        <v>45</v>
      </c>
      <c r="C45" t="s">
        <v>46</v>
      </c>
      <c r="D45" s="2">
        <v>0</v>
      </c>
      <c r="E45" s="2">
        <v>3248.4</v>
      </c>
      <c r="F45" s="2">
        <v>69937.25</v>
      </c>
      <c r="H45" s="2">
        <f t="shared" si="4"/>
        <v>3248.4</v>
      </c>
    </row>
    <row r="46" spans="1:8" x14ac:dyDescent="0.4">
      <c r="A46" s="1">
        <v>45036</v>
      </c>
      <c r="B46" t="s">
        <v>45</v>
      </c>
      <c r="C46" t="s">
        <v>46</v>
      </c>
      <c r="D46" s="2">
        <v>0</v>
      </c>
      <c r="E46" s="2">
        <v>1534.25</v>
      </c>
      <c r="F46" s="2">
        <v>71471.5</v>
      </c>
      <c r="H46" s="2">
        <f t="shared" si="4"/>
        <v>1534.25</v>
      </c>
    </row>
    <row r="47" spans="1:8" x14ac:dyDescent="0.4">
      <c r="A47" s="1">
        <v>45042</v>
      </c>
      <c r="B47" t="s">
        <v>45</v>
      </c>
      <c r="C47" t="s">
        <v>46</v>
      </c>
      <c r="D47" s="2">
        <v>0</v>
      </c>
      <c r="E47" s="2">
        <v>2126.06</v>
      </c>
      <c r="F47" s="2">
        <v>73597.56</v>
      </c>
      <c r="H47" s="2">
        <f t="shared" si="4"/>
        <v>2126.06</v>
      </c>
    </row>
    <row r="48" spans="1:8" x14ac:dyDescent="0.4">
      <c r="A48" s="1">
        <v>45044</v>
      </c>
      <c r="B48" t="s">
        <v>27</v>
      </c>
      <c r="C48" t="s">
        <v>43</v>
      </c>
      <c r="D48" s="2">
        <v>0</v>
      </c>
      <c r="E48" s="2">
        <v>192.84</v>
      </c>
      <c r="F48" s="2">
        <v>73790.399999999994</v>
      </c>
      <c r="G48" s="2">
        <f>E48</f>
        <v>192.84</v>
      </c>
      <c r="H48" s="2">
        <f>-D49</f>
        <v>-15000</v>
      </c>
    </row>
    <row r="49" spans="1:9" x14ac:dyDescent="0.4">
      <c r="A49" s="1">
        <v>45050</v>
      </c>
      <c r="B49" t="s">
        <v>41</v>
      </c>
      <c r="C49" t="s">
        <v>44</v>
      </c>
      <c r="D49" s="2">
        <v>15000</v>
      </c>
      <c r="E49" s="2">
        <v>0</v>
      </c>
      <c r="F49" s="2">
        <v>58790.400000000001</v>
      </c>
      <c r="H49" s="2">
        <f t="shared" ref="H49:H50" si="5">-D50</f>
        <v>-17600</v>
      </c>
    </row>
    <row r="50" spans="1:9" x14ac:dyDescent="0.4">
      <c r="A50" s="1">
        <v>45051</v>
      </c>
      <c r="B50" t="s">
        <v>41</v>
      </c>
      <c r="C50" t="s">
        <v>44</v>
      </c>
      <c r="D50" s="2">
        <v>17600</v>
      </c>
      <c r="E50" s="2">
        <v>0</v>
      </c>
      <c r="F50" s="2">
        <v>27090.400000000001</v>
      </c>
      <c r="H50" s="2">
        <f t="shared" si="5"/>
        <v>-14100</v>
      </c>
    </row>
    <row r="51" spans="1:9" x14ac:dyDescent="0.4">
      <c r="A51" s="1">
        <v>45051</v>
      </c>
      <c r="B51" t="s">
        <v>41</v>
      </c>
      <c r="C51" t="s">
        <v>44</v>
      </c>
      <c r="D51" s="2">
        <v>14100</v>
      </c>
      <c r="E51" s="2">
        <v>0</v>
      </c>
      <c r="F51" s="2">
        <v>44690.400000000001</v>
      </c>
    </row>
    <row r="52" spans="1:9" x14ac:dyDescent="0.4">
      <c r="A52" s="1">
        <v>45069</v>
      </c>
      <c r="B52" t="s">
        <v>45</v>
      </c>
      <c r="C52" t="s">
        <v>46</v>
      </c>
      <c r="D52" s="2">
        <v>0</v>
      </c>
      <c r="E52" s="2">
        <v>2193.64</v>
      </c>
      <c r="F52" s="2">
        <v>29284.04</v>
      </c>
      <c r="H52" s="2">
        <f>E52</f>
        <v>2193.64</v>
      </c>
    </row>
    <row r="53" spans="1:9" x14ac:dyDescent="0.4">
      <c r="A53" s="1">
        <v>45077</v>
      </c>
      <c r="B53" t="s">
        <v>27</v>
      </c>
      <c r="C53" t="s">
        <v>43</v>
      </c>
      <c r="D53" s="2">
        <v>0</v>
      </c>
      <c r="E53" s="2">
        <v>129.33000000000001</v>
      </c>
      <c r="F53" s="2">
        <v>29413.37</v>
      </c>
      <c r="G53" s="2">
        <f>E53</f>
        <v>129.33000000000001</v>
      </c>
    </row>
    <row r="54" spans="1:9" x14ac:dyDescent="0.4">
      <c r="A54" s="1">
        <v>45078</v>
      </c>
      <c r="B54" t="s">
        <v>45</v>
      </c>
      <c r="C54" t="s">
        <v>46</v>
      </c>
      <c r="D54" s="2">
        <v>0</v>
      </c>
      <c r="E54" s="2">
        <v>1001.29</v>
      </c>
      <c r="F54" s="2">
        <v>30414.66</v>
      </c>
      <c r="H54" s="2">
        <f>E54</f>
        <v>1001.29</v>
      </c>
    </row>
    <row r="55" spans="1:9" x14ac:dyDescent="0.4">
      <c r="A55" s="1">
        <v>45100</v>
      </c>
      <c r="B55" t="s">
        <v>45</v>
      </c>
      <c r="C55" t="s">
        <v>46</v>
      </c>
      <c r="D55" s="2">
        <v>0</v>
      </c>
      <c r="E55" s="2">
        <v>2782.63</v>
      </c>
      <c r="F55" s="2">
        <v>33197.29</v>
      </c>
      <c r="H55" s="2">
        <f>E55</f>
        <v>2782.63</v>
      </c>
    </row>
    <row r="56" spans="1:9" x14ac:dyDescent="0.4">
      <c r="A56" s="1">
        <v>45107</v>
      </c>
      <c r="B56" t="s">
        <v>27</v>
      </c>
      <c r="C56" t="s">
        <v>43</v>
      </c>
      <c r="D56" s="2">
        <v>0</v>
      </c>
      <c r="E56" s="2">
        <v>105.04</v>
      </c>
      <c r="F56" s="2">
        <v>33302.33</v>
      </c>
      <c r="G56" s="2">
        <f>E56</f>
        <v>105.04</v>
      </c>
    </row>
    <row r="58" spans="1:9" ht="15" thickBot="1" x14ac:dyDescent="0.45">
      <c r="G58" s="5">
        <f>SUM(G2:G57)</f>
        <v>933.01</v>
      </c>
      <c r="H58" s="5">
        <f>SUM(H2:H57)</f>
        <v>27483.84</v>
      </c>
      <c r="I58" s="3">
        <f>F2+G58+H58</f>
        <v>33302.33</v>
      </c>
    </row>
    <row r="59" spans="1:9" ht="15" thickTop="1" x14ac:dyDescent="0.4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799902C6A5EF4E8BF6BF9D543FF917" ma:contentTypeVersion="18" ma:contentTypeDescription="Create a new document." ma:contentTypeScope="" ma:versionID="02c88921ab849b9a3c09bd7da7797d27">
  <xsd:schema xmlns:xsd="http://www.w3.org/2001/XMLSchema" xmlns:xs="http://www.w3.org/2001/XMLSchema" xmlns:p="http://schemas.microsoft.com/office/2006/metadata/properties" xmlns:ns2="e8a06668-66ed-47f3-857b-4d263d5d1e2d" xmlns:ns3="5b435b62-0cc1-45ce-94ee-3630d1bc045c" targetNamespace="http://schemas.microsoft.com/office/2006/metadata/properties" ma:root="true" ma:fieldsID="cf1e95f1d12de3d3c0076786a51b2b9e" ns2:_="" ns3:_="">
    <xsd:import namespace="e8a06668-66ed-47f3-857b-4d263d5d1e2d"/>
    <xsd:import namespace="5b435b62-0cc1-45ce-94ee-3630d1bc045c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a06668-66ed-47f3-857b-4d263d5d1e2d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d1f80a6d-9558-483a-bc0f-560b9196ab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435b62-0cc1-45ce-94ee-3630d1bc045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350c495a-2d46-47e3-bff1-bc9c3f8d72b0}" ma:internalName="TaxCatchAll" ma:showField="CatchAllData" ma:web="5b435b62-0cc1-45ce-94ee-3630d1bc04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e8a06668-66ed-47f3-857b-4d263d5d1e2d" xsi:nil="true"/>
    <JSONPreview xmlns="e8a06668-66ed-47f3-857b-4d263d5d1e2d" xsi:nil="true"/>
    <SharedDocumentAccessGuid xmlns="e8a06668-66ed-47f3-857b-4d263d5d1e2d" xsi:nil="true"/>
    <lcf76f155ced4ddcb4097134ff3c332f xmlns="e8a06668-66ed-47f3-857b-4d263d5d1e2d">
      <Terms xmlns="http://schemas.microsoft.com/office/infopath/2007/PartnerControls"/>
    </lcf76f155ced4ddcb4097134ff3c332f>
    <TaxCatchAll xmlns="5b435b62-0cc1-45ce-94ee-3630d1bc045c" xsi:nil="true"/>
    <MigratedSourceSystemLocation xmlns="e8a06668-66ed-47f3-857b-4d263d5d1e2d" xsi:nil="true"/>
  </documentManagement>
</p:properties>
</file>

<file path=customXml/itemProps1.xml><?xml version="1.0" encoding="utf-8"?>
<ds:datastoreItem xmlns:ds="http://schemas.openxmlformats.org/officeDocument/2006/customXml" ds:itemID="{92B8EBCA-A78B-4E26-9965-E66EA946CA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a06668-66ed-47f3-857b-4d263d5d1e2d"/>
    <ds:schemaRef ds:uri="5b435b62-0cc1-45ce-94ee-3630d1bc04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03475F-B2C7-42FC-AFEA-A237414767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A399EF-CBE1-4529-87DD-486C4C8BE8C4}">
  <ds:schemaRefs>
    <ds:schemaRef ds:uri="http://schemas.microsoft.com/office/2006/metadata/properties"/>
    <ds:schemaRef ds:uri="http://schemas.microsoft.com/office/infopath/2007/PartnerControls"/>
    <ds:schemaRef ds:uri="e8a06668-66ed-47f3-857b-4d263d5d1e2d"/>
    <ds:schemaRef ds:uri="5b435b62-0cc1-45ce-94ee-3630d1bc045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CBA</vt:lpstr>
      <vt:lpstr>NAB cash account</vt:lpstr>
      <vt:lpstr>NAB High interest AUD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Irwin Kam</dc:creator>
  <cp:lastModifiedBy>Alex Cui</cp:lastModifiedBy>
  <dcterms:created xsi:type="dcterms:W3CDTF">2023-01-09T22:42:32Z</dcterms:created>
  <dcterms:modified xsi:type="dcterms:W3CDTF">2023-10-02T00:44:28Z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0x010100FA799902C6A5EF4E8BF6BF9D543FF917</vt:lpwstr>
  </property>
</Properties>
</file>