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9800ACDC-5F36-467E-B657-CBFDE86FC74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eusner Wines" sheetId="1" r:id="rId1"/>
    <sheet name="Mancave Unit Trust" sheetId="2" r:id="rId2"/>
    <sheet name="BAS Summary - Teusner Wines" sheetId="3" r:id="rId3"/>
    <sheet name="BAS Summary - Mancave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3" l="1"/>
  <c r="E4" i="3"/>
  <c r="E3" i="3"/>
  <c r="E2" i="3"/>
  <c r="G7" i="4"/>
  <c r="F7" i="4"/>
  <c r="E7" i="4"/>
  <c r="D7" i="4"/>
  <c r="C7" i="4"/>
  <c r="B7" i="4"/>
  <c r="G6" i="3"/>
  <c r="F6" i="3"/>
  <c r="D6" i="3"/>
  <c r="C6" i="3"/>
  <c r="B6" i="3"/>
  <c r="A7" i="2"/>
  <c r="A9" i="2" s="1"/>
  <c r="A10" i="2" s="1"/>
  <c r="A11" i="2" s="1"/>
  <c r="A6" i="1"/>
  <c r="A7" i="1" s="1"/>
  <c r="A8" i="1" s="1"/>
  <c r="A9" i="1" l="1"/>
  <c r="A10" i="1" s="1"/>
  <c r="A11" i="1" s="1"/>
  <c r="A12" i="1" s="1"/>
  <c r="A13" i="1" s="1"/>
  <c r="A15" i="1" s="1"/>
  <c r="E6" i="3"/>
  <c r="A16" i="1" l="1"/>
  <c r="A17" i="1" s="1"/>
  <c r="A18" i="1" s="1"/>
  <c r="A19" i="1" s="1"/>
  <c r="A20" i="1" l="1"/>
  <c r="A22" i="1" s="1"/>
</calcChain>
</file>

<file path=xl/sharedStrings.xml><?xml version="1.0" encoding="utf-8"?>
<sst xmlns="http://schemas.openxmlformats.org/spreadsheetml/2006/main" count="71" uniqueCount="60">
  <si>
    <t>Responses</t>
  </si>
  <si>
    <t>S.No.</t>
  </si>
  <si>
    <t>Teusner Wines</t>
  </si>
  <si>
    <t>Mancave Unit Trust</t>
  </si>
  <si>
    <t>Please confirm following expense were incurred solely for business purposes and doesn't include any private expenses:
1. MV - Fuel &amp; Oil
2. MV - Registration
3. MV - Repairs &amp; Maintenance
4. Travelling Expenses - Local
5. Travelling Expenses - Internationa
6. Telephone</t>
  </si>
  <si>
    <t>Please provide copy of current lease agreement in respect to the Samuel Road property.</t>
  </si>
  <si>
    <t>Queries 2020</t>
  </si>
  <si>
    <t>Please provide historical ASIC Organisational search report for "Teusner Wines Pty Ltd" ACN 73 101 212 784.</t>
  </si>
  <si>
    <t>Balance sheet</t>
  </si>
  <si>
    <t>Profit and loss</t>
  </si>
  <si>
    <t>Others</t>
  </si>
  <si>
    <t>BAS</t>
  </si>
  <si>
    <t>GST Output</t>
  </si>
  <si>
    <t>GST Input</t>
  </si>
  <si>
    <t>Sales (Excl GST)</t>
  </si>
  <si>
    <t>Net GST Payable (Refundable)</t>
  </si>
  <si>
    <t>Total</t>
  </si>
  <si>
    <t>Wages</t>
  </si>
  <si>
    <t>PAYGI</t>
  </si>
  <si>
    <t>In respect to purchase of " 2020 Amarok Ute - rego XA467L" on 03/11/2020 for $66,041, please provide copy of the invoice.</t>
  </si>
  <si>
    <t>Queries - June 2021</t>
  </si>
  <si>
    <t>Please confirm no items of capital nature has been included "Repairs and Maintenance" expense of $14,486.34.</t>
  </si>
  <si>
    <t>Please provide sample of invoices/notices for following expenses:
1. Insurance
2. Council rates
3. Water rates</t>
  </si>
  <si>
    <t>Please provide fixed asset register / depreciation schedule for the period 01/07/2020 to 30/06/2021.</t>
  </si>
  <si>
    <t>We note that creditors totalling $199,690 are aged more than 90 days, please confirm if those are still payable.</t>
  </si>
  <si>
    <t>Please provide payroll summary report depicting salary, YTD super, PAYG, etc. covering the period 01/07/2020 to 30/06/2021.</t>
  </si>
  <si>
    <t>Please provide copy of Fringe Benefit Tax return for the year ended 31 March 2021.</t>
  </si>
  <si>
    <t>Please provide copy of dividend statements in respect to dividend paid during year ended 30 June 2021.</t>
  </si>
  <si>
    <t>Please provide customer's confirmation/ statements in respect to following receivables as of 30 June 2021:
1. Aldi Stores Ltd - Prestons $144,824
2. Lou Miranda Estates $134,592
3. WWW Supermarkets (all locations)</t>
  </si>
  <si>
    <t>Prepayments includes life insurance premium for Kym of $302.47 (total premium paid $2,509.11). This appears to be private expense that should be recorded as loan. Please advise if this is not the case.</t>
  </si>
  <si>
    <t>Please confirm no items of capital nature is included in following expenses:
a. Computer expenses
b. Commissions paid
c. Repairs &amp; Main - Plant &amp; Equip</t>
  </si>
  <si>
    <t>We note that superannuation expense is 8.74% of the gross wages instead of 9.5%, please advise reason for the same.</t>
  </si>
  <si>
    <t>Please provide copy of annual payroll tax return for the year ended 30 June 2021 and documents in respect to workcover expenses.</t>
  </si>
  <si>
    <t>Please provide statement of ATO Income Tax account for the period 01 July 2020 to 30 June 2020.</t>
  </si>
  <si>
    <t>Please provide statement of the ATO Integrated Client Account along with Business Activity Statements pertaining to the period 01 July 2020 to 30 June 2021.</t>
  </si>
  <si>
    <t>In respect to the Div 7A loans with Mancave Unit Trust, we seek copy of complying loan agreements.</t>
  </si>
  <si>
    <t>PAYGW</t>
  </si>
  <si>
    <t>FBT</t>
  </si>
  <si>
    <t>Please provide statement of ATO Integrated client account for the period 1 July 2020 to the date June 2021 quarter BAS was lodged along with copy of June 2021 quarter BAS.</t>
  </si>
  <si>
    <t>As a part of Kym Teusners employment contract it is the responsibillity of the company to maintain 'Key Man Insurace' , this is what this policy is for ,therefore it is not a private expense.</t>
  </si>
  <si>
    <t>scanned and attached ref 2.0</t>
  </si>
  <si>
    <t>scanned and attached ref 3.0</t>
  </si>
  <si>
    <t>scanned and attached ref 4.0</t>
  </si>
  <si>
    <t>scanned and attached ref 5.0</t>
  </si>
  <si>
    <t>refer excel file ref 7.0 Over 90 days, this confirms all are payable as at 30/6/2021</t>
  </si>
  <si>
    <t>refer excel spreadsheet ref 8.0.The Depreciation schedule is rolled over every 6 months, the tabs on the excel spreadsheet named '30-6-21 Teusner' is for the 6 months to 30-6-21 and the tab behind that call '31-12-2020 Teusner' is for the 6 months to 31/12/2020</t>
  </si>
  <si>
    <t>refer ref 9.1 and 9.2, we are in the process of preparing the loan doc for the Loan Account called 'Loan Mancave Holdings (2021)' this is a new loan which come about at 30/6/2021</t>
  </si>
  <si>
    <t>I can confirm that all these expense where solely for business purposes.</t>
  </si>
  <si>
    <t>I can confirm that there are no items of a capital nature here.</t>
  </si>
  <si>
    <t>scanned and attached ref 12.0</t>
  </si>
  <si>
    <t>refer excel file ref 13.0 'Superannuation Queries'</t>
  </si>
  <si>
    <t>scanned and attached ref 14.1 14.2 and 14.3</t>
  </si>
  <si>
    <t xml:space="preserve">scanned and attached ref 15.1 and 15.2 </t>
  </si>
  <si>
    <t>scanned and attached ref 16.1</t>
  </si>
  <si>
    <t>scanned and attached ref 1.0</t>
  </si>
  <si>
    <t>As noted with Teusner FA register - refer excel spreadsheet ref 8.0.The Depreciation schedule is rolled over every 6 months, the tabs on the excel spreadsheet named '30-6-21 Mancaver' is for the 6 months to 30-6-21 and the tab behind that call '31-12-2020 Mancave' is for the 6 months to 31/12/2020</t>
  </si>
  <si>
    <t>We donot have a current lease agreement in place, we will start the process</t>
  </si>
  <si>
    <t>refer attachments 4.1 4.2 and 4.3</t>
  </si>
  <si>
    <t>there are no capital items here all cost here relate to repairs to the fire protectoion system and repairing pot holes on roadways on site.</t>
  </si>
  <si>
    <t>scanned and attached ref 6.1, 6.2, 6.3, for each of these we have provided proof of payment since 30/6/2021 as we are unable confirmaton from these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</si>
</sst>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17" fontId="0" fillId="0" borderId="0" xfId="0" applyNumberFormat="1"/>
    <xf numFmtId="165" fontId="0" fillId="0" borderId="0" xfId="1" applyNumberFormat="1" applyFont="1"/>
    <xf numFmtId="0" fontId="1" fillId="0" borderId="0" xfId="0" applyFont="1" applyAlignment="1">
      <alignment horizontal="right"/>
    </xf>
    <xf numFmtId="165" fontId="1" fillId="0" borderId="0" xfId="1" applyNumberFormat="1" applyFont="1" applyAlignment="1">
      <alignment horizontal="right"/>
    </xf>
    <xf numFmtId="0" fontId="0" fillId="0" borderId="1" xfId="0" applyFill="1" applyBorder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wrapText="1"/>
    </xf>
    <xf numFmtId="0" fontId="1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C25"/>
  <sheetViews>
    <sheetView tabSelected="1" workbookViewId="0">
      <pane ySplit="3" topLeftCell="A4" activePane="bottomLeft" state="frozen"/>
      <selection activeCell="B9" sqref="B9"/>
      <selection pane="bottomLeft" activeCell="C12" sqref="C12"/>
    </sheetView>
  </sheetViews>
  <sheetFormatPr defaultRowHeight="15" x14ac:dyDescent="0.25"/>
  <cols>
    <col min="1" max="1" width="8.42578125" bestFit="1" customWidth="1"/>
    <col min="2" max="2" width="67.5703125" customWidth="1"/>
    <col min="3" max="3" width="62.42578125" customWidth="1"/>
  </cols>
  <sheetData>
    <row r="1" spans="1:3" x14ac:dyDescent="0.25">
      <c r="A1" s="18" t="s">
        <v>2</v>
      </c>
      <c r="B1" s="18"/>
      <c r="C1" s="18"/>
    </row>
    <row r="3" spans="1:3" s="1" customFormat="1" x14ac:dyDescent="0.25">
      <c r="A3" s="2" t="s">
        <v>1</v>
      </c>
      <c r="B3" s="2" t="s">
        <v>20</v>
      </c>
      <c r="C3" s="2" t="s">
        <v>0</v>
      </c>
    </row>
    <row r="4" spans="1:3" s="1" customFormat="1" x14ac:dyDescent="0.25">
      <c r="A4" s="19" t="s">
        <v>8</v>
      </c>
      <c r="B4" s="20"/>
      <c r="C4" s="21"/>
    </row>
    <row r="5" spans="1:3" s="14" customFormat="1" ht="45" x14ac:dyDescent="0.25">
      <c r="A5" s="16">
        <v>1</v>
      </c>
      <c r="B5" s="13" t="s">
        <v>29</v>
      </c>
      <c r="C5" s="13" t="s">
        <v>39</v>
      </c>
    </row>
    <row r="6" spans="1:3" ht="36" customHeight="1" x14ac:dyDescent="0.25">
      <c r="A6" s="16">
        <f>A5+1</f>
        <v>2</v>
      </c>
      <c r="B6" s="5" t="s">
        <v>33</v>
      </c>
      <c r="C6" s="5" t="s">
        <v>40</v>
      </c>
    </row>
    <row r="7" spans="1:3" ht="45" x14ac:dyDescent="0.25">
      <c r="A7" s="16">
        <f>A6+1</f>
        <v>3</v>
      </c>
      <c r="B7" s="5" t="s">
        <v>38</v>
      </c>
      <c r="C7" s="5" t="s">
        <v>41</v>
      </c>
    </row>
    <row r="8" spans="1:3" ht="36" customHeight="1" x14ac:dyDescent="0.25">
      <c r="A8" s="16">
        <f>A7+1</f>
        <v>4</v>
      </c>
      <c r="B8" s="5" t="s">
        <v>27</v>
      </c>
      <c r="C8" s="5" t="s">
        <v>42</v>
      </c>
    </row>
    <row r="9" spans="1:3" ht="30" x14ac:dyDescent="0.25">
      <c r="A9" s="16">
        <f t="shared" ref="A9:A13" si="0">A8+1</f>
        <v>5</v>
      </c>
      <c r="B9" s="5" t="s">
        <v>19</v>
      </c>
      <c r="C9" s="5" t="s">
        <v>43</v>
      </c>
    </row>
    <row r="10" spans="1:3" ht="75" x14ac:dyDescent="0.25">
      <c r="A10" s="16">
        <f t="shared" si="0"/>
        <v>6</v>
      </c>
      <c r="B10" s="5" t="s">
        <v>28</v>
      </c>
      <c r="C10" s="5" t="s">
        <v>59</v>
      </c>
    </row>
    <row r="11" spans="1:3" ht="30" x14ac:dyDescent="0.25">
      <c r="A11" s="16">
        <f t="shared" si="0"/>
        <v>7</v>
      </c>
      <c r="B11" s="5" t="s">
        <v>24</v>
      </c>
      <c r="C11" s="5" t="s">
        <v>44</v>
      </c>
    </row>
    <row r="12" spans="1:3" ht="66.75" customHeight="1" x14ac:dyDescent="0.25">
      <c r="A12" s="16">
        <f t="shared" si="0"/>
        <v>8</v>
      </c>
      <c r="B12" s="5" t="s">
        <v>23</v>
      </c>
      <c r="C12" s="17" t="s">
        <v>45</v>
      </c>
    </row>
    <row r="13" spans="1:3" ht="45" x14ac:dyDescent="0.25">
      <c r="A13" s="16">
        <f t="shared" si="0"/>
        <v>9</v>
      </c>
      <c r="B13" s="5" t="s">
        <v>35</v>
      </c>
      <c r="C13" s="17" t="s">
        <v>46</v>
      </c>
    </row>
    <row r="14" spans="1:3" x14ac:dyDescent="0.25">
      <c r="A14" s="19" t="s">
        <v>9</v>
      </c>
      <c r="B14" s="20"/>
      <c r="C14" s="21"/>
    </row>
    <row r="15" spans="1:3" ht="120" x14ac:dyDescent="0.25">
      <c r="A15" s="3">
        <f>A13+1</f>
        <v>10</v>
      </c>
      <c r="B15" s="4" t="s">
        <v>4</v>
      </c>
      <c r="C15" s="4" t="s">
        <v>47</v>
      </c>
    </row>
    <row r="16" spans="1:3" ht="75" x14ac:dyDescent="0.25">
      <c r="A16" s="3">
        <f t="shared" ref="A16:A20" si="1">A15+1</f>
        <v>11</v>
      </c>
      <c r="B16" s="4" t="s">
        <v>30</v>
      </c>
      <c r="C16" s="4" t="s">
        <v>48</v>
      </c>
    </row>
    <row r="17" spans="1:3" ht="30" x14ac:dyDescent="0.25">
      <c r="A17" s="3">
        <f t="shared" si="1"/>
        <v>12</v>
      </c>
      <c r="B17" s="5" t="s">
        <v>25</v>
      </c>
      <c r="C17" s="5" t="s">
        <v>49</v>
      </c>
    </row>
    <row r="18" spans="1:3" ht="30" x14ac:dyDescent="0.25">
      <c r="A18" s="3">
        <f t="shared" si="1"/>
        <v>13</v>
      </c>
      <c r="B18" s="5" t="s">
        <v>31</v>
      </c>
      <c r="C18" s="5" t="s">
        <v>50</v>
      </c>
    </row>
    <row r="19" spans="1:3" ht="30" x14ac:dyDescent="0.25">
      <c r="A19" s="3">
        <f t="shared" si="1"/>
        <v>14</v>
      </c>
      <c r="B19" s="5" t="s">
        <v>32</v>
      </c>
      <c r="C19" s="5" t="s">
        <v>51</v>
      </c>
    </row>
    <row r="20" spans="1:3" ht="30" x14ac:dyDescent="0.25">
      <c r="A20" s="3">
        <f t="shared" si="1"/>
        <v>15</v>
      </c>
      <c r="B20" s="5" t="s">
        <v>26</v>
      </c>
      <c r="C20" s="5" t="s">
        <v>52</v>
      </c>
    </row>
    <row r="21" spans="1:3" x14ac:dyDescent="0.25">
      <c r="A21" s="19" t="s">
        <v>10</v>
      </c>
      <c r="B21" s="20"/>
      <c r="C21" s="21"/>
    </row>
    <row r="22" spans="1:3" ht="30" x14ac:dyDescent="0.25">
      <c r="A22" s="3">
        <f>A20+1</f>
        <v>16</v>
      </c>
      <c r="B22" s="4" t="s">
        <v>7</v>
      </c>
      <c r="C22" s="5" t="s">
        <v>53</v>
      </c>
    </row>
    <row r="25" spans="1:3" x14ac:dyDescent="0.25">
      <c r="B25" s="7"/>
    </row>
  </sheetData>
  <mergeCells count="4">
    <mergeCell ref="A1:C1"/>
    <mergeCell ref="A4:C4"/>
    <mergeCell ref="A14:C14"/>
    <mergeCell ref="A21:C2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2:C11"/>
  <sheetViews>
    <sheetView workbookViewId="0">
      <selection activeCell="C12" sqref="C12"/>
    </sheetView>
  </sheetViews>
  <sheetFormatPr defaultRowHeight="15" x14ac:dyDescent="0.25"/>
  <cols>
    <col min="1" max="1" width="5.7109375" bestFit="1" customWidth="1"/>
    <col min="2" max="2" width="65.5703125" customWidth="1"/>
    <col min="3" max="3" width="48.42578125" customWidth="1"/>
  </cols>
  <sheetData>
    <row r="2" spans="1:3" x14ac:dyDescent="0.25">
      <c r="A2" s="18" t="s">
        <v>3</v>
      </c>
      <c r="B2" s="18"/>
      <c r="C2" s="18"/>
    </row>
    <row r="4" spans="1:3" s="1" customFormat="1" x14ac:dyDescent="0.25">
      <c r="A4" s="2" t="s">
        <v>1</v>
      </c>
      <c r="B4" s="6" t="s">
        <v>6</v>
      </c>
      <c r="C4" s="2" t="s">
        <v>0</v>
      </c>
    </row>
    <row r="5" spans="1:3" s="1" customFormat="1" x14ac:dyDescent="0.25">
      <c r="A5" s="19" t="s">
        <v>8</v>
      </c>
      <c r="B5" s="20"/>
      <c r="C5" s="21"/>
    </row>
    <row r="6" spans="1:3" ht="45" x14ac:dyDescent="0.25">
      <c r="A6" s="3">
        <v>1</v>
      </c>
      <c r="B6" s="5" t="s">
        <v>34</v>
      </c>
      <c r="C6" s="5" t="s">
        <v>54</v>
      </c>
    </row>
    <row r="7" spans="1:3" ht="90" x14ac:dyDescent="0.25">
      <c r="A7" s="3">
        <f>A6+1</f>
        <v>2</v>
      </c>
      <c r="B7" s="5" t="s">
        <v>23</v>
      </c>
      <c r="C7" s="4" t="s">
        <v>55</v>
      </c>
    </row>
    <row r="8" spans="1:3" x14ac:dyDescent="0.25">
      <c r="A8" s="19" t="s">
        <v>9</v>
      </c>
      <c r="B8" s="20"/>
      <c r="C8" s="21"/>
    </row>
    <row r="9" spans="1:3" ht="30" x14ac:dyDescent="0.25">
      <c r="A9" s="3">
        <f>A7+1</f>
        <v>3</v>
      </c>
      <c r="B9" s="5" t="s">
        <v>5</v>
      </c>
      <c r="C9" s="4" t="s">
        <v>56</v>
      </c>
    </row>
    <row r="10" spans="1:3" ht="60" x14ac:dyDescent="0.25">
      <c r="A10" s="3">
        <f>A9+1</f>
        <v>4</v>
      </c>
      <c r="B10" s="4" t="s">
        <v>22</v>
      </c>
      <c r="C10" s="4" t="s">
        <v>57</v>
      </c>
    </row>
    <row r="11" spans="1:3" ht="45" x14ac:dyDescent="0.25">
      <c r="A11" s="3">
        <f>A10+1</f>
        <v>5</v>
      </c>
      <c r="B11" s="4" t="s">
        <v>21</v>
      </c>
      <c r="C11" s="4" t="s">
        <v>58</v>
      </c>
    </row>
  </sheetData>
  <mergeCells count="3">
    <mergeCell ref="A2:C2"/>
    <mergeCell ref="A5:C5"/>
    <mergeCell ref="A8:C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"/>
  <sheetViews>
    <sheetView workbookViewId="0">
      <selection activeCell="B43" sqref="B43"/>
    </sheetView>
  </sheetViews>
  <sheetFormatPr defaultRowHeight="15" x14ac:dyDescent="0.25"/>
  <cols>
    <col min="1" max="1" width="7.140625" bestFit="1" customWidth="1"/>
    <col min="2" max="2" width="14.85546875" bestFit="1" customWidth="1"/>
    <col min="3" max="3" width="11.140625" bestFit="1" customWidth="1"/>
    <col min="4" max="4" width="9.5703125" bestFit="1" customWidth="1"/>
    <col min="5" max="5" width="28.28515625" bestFit="1" customWidth="1"/>
    <col min="6" max="7" width="11.5703125" bestFit="1" customWidth="1"/>
    <col min="8" max="8" width="11.28515625" bestFit="1" customWidth="1"/>
  </cols>
  <sheetData>
    <row r="1" spans="1:9" x14ac:dyDescent="0.25">
      <c r="A1" s="8" t="s">
        <v>11</v>
      </c>
      <c r="B1" s="8" t="s">
        <v>14</v>
      </c>
      <c r="C1" s="8" t="s">
        <v>12</v>
      </c>
      <c r="D1" s="8" t="s">
        <v>13</v>
      </c>
      <c r="E1" s="8" t="s">
        <v>15</v>
      </c>
      <c r="F1" s="8" t="s">
        <v>17</v>
      </c>
      <c r="G1" s="15" t="s">
        <v>36</v>
      </c>
      <c r="H1" s="15" t="s">
        <v>18</v>
      </c>
      <c r="I1" s="15" t="s">
        <v>37</v>
      </c>
    </row>
    <row r="2" spans="1:9" x14ac:dyDescent="0.25">
      <c r="A2" s="9">
        <v>44075</v>
      </c>
      <c r="B2" s="10">
        <v>2235662</v>
      </c>
      <c r="C2" s="10">
        <v>178179</v>
      </c>
      <c r="D2" s="10">
        <v>66262</v>
      </c>
      <c r="E2" s="10">
        <f>C2-D2</f>
        <v>111917</v>
      </c>
      <c r="F2" s="10">
        <v>54008</v>
      </c>
      <c r="G2" s="10">
        <v>14496</v>
      </c>
      <c r="H2" s="10">
        <v>120055</v>
      </c>
      <c r="I2" s="10">
        <v>1150</v>
      </c>
    </row>
    <row r="3" spans="1:9" x14ac:dyDescent="0.25">
      <c r="A3" s="9">
        <v>44166</v>
      </c>
      <c r="B3" s="10">
        <v>2480259</v>
      </c>
      <c r="C3" s="10">
        <v>227068</v>
      </c>
      <c r="D3" s="10">
        <v>89320</v>
      </c>
      <c r="E3" s="10">
        <f>C3-D3</f>
        <v>137748</v>
      </c>
      <c r="F3" s="10">
        <v>77438</v>
      </c>
      <c r="G3" s="10">
        <v>19238</v>
      </c>
      <c r="H3" s="10">
        <v>133189</v>
      </c>
      <c r="I3" s="10">
        <v>1150</v>
      </c>
    </row>
    <row r="4" spans="1:9" x14ac:dyDescent="0.25">
      <c r="A4" s="9">
        <v>44256</v>
      </c>
      <c r="B4" s="10">
        <v>1501037</v>
      </c>
      <c r="C4" s="10">
        <v>132850</v>
      </c>
      <c r="D4" s="10">
        <v>91184</v>
      </c>
      <c r="E4" s="10">
        <f>C4-D4</f>
        <v>41666</v>
      </c>
      <c r="F4" s="10">
        <v>133785</v>
      </c>
      <c r="G4" s="10">
        <v>32111</v>
      </c>
      <c r="H4" s="10">
        <v>80605</v>
      </c>
      <c r="I4" s="10">
        <v>1150</v>
      </c>
    </row>
    <row r="5" spans="1:9" x14ac:dyDescent="0.25">
      <c r="A5" s="9">
        <v>44348</v>
      </c>
      <c r="B5" s="10"/>
      <c r="C5" s="10"/>
      <c r="D5" s="10"/>
      <c r="E5" s="10">
        <f>C5-D5</f>
        <v>0</v>
      </c>
      <c r="F5" s="10"/>
      <c r="G5" s="10"/>
    </row>
    <row r="6" spans="1:9" x14ac:dyDescent="0.25">
      <c r="A6" s="11" t="s">
        <v>16</v>
      </c>
      <c r="B6" s="12">
        <f>SUM(B2:B5)</f>
        <v>6216958</v>
      </c>
      <c r="C6" s="12">
        <f t="shared" ref="C6:G6" si="0">SUM(C2:C5)</f>
        <v>538097</v>
      </c>
      <c r="D6" s="12">
        <f t="shared" si="0"/>
        <v>246766</v>
      </c>
      <c r="E6" s="12">
        <f t="shared" si="0"/>
        <v>291331</v>
      </c>
      <c r="F6" s="12">
        <f t="shared" si="0"/>
        <v>265231</v>
      </c>
      <c r="G6" s="12">
        <f t="shared" si="0"/>
        <v>65845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G7"/>
  <sheetViews>
    <sheetView workbookViewId="0">
      <selection activeCell="A6" sqref="A6"/>
    </sheetView>
  </sheetViews>
  <sheetFormatPr defaultRowHeight="15" x14ac:dyDescent="0.25"/>
  <cols>
    <col min="2" max="2" width="14.85546875" bestFit="1" customWidth="1"/>
    <col min="3" max="3" width="11.140625" bestFit="1" customWidth="1"/>
    <col min="4" max="4" width="10" bestFit="1" customWidth="1"/>
    <col min="5" max="5" width="28.28515625" bestFit="1" customWidth="1"/>
  </cols>
  <sheetData>
    <row r="2" spans="1:7" s="8" customFormat="1" x14ac:dyDescent="0.25">
      <c r="A2" s="8" t="s">
        <v>11</v>
      </c>
      <c r="B2" s="8" t="s">
        <v>14</v>
      </c>
      <c r="C2" s="8" t="s">
        <v>12</v>
      </c>
      <c r="D2" s="8" t="s">
        <v>13</v>
      </c>
      <c r="E2" s="8" t="s">
        <v>15</v>
      </c>
    </row>
    <row r="3" spans="1:7" x14ac:dyDescent="0.25">
      <c r="A3" s="9">
        <v>44075</v>
      </c>
      <c r="B3" s="10"/>
      <c r="C3" s="10"/>
      <c r="D3" s="10"/>
      <c r="E3" s="10"/>
    </row>
    <row r="4" spans="1:7" x14ac:dyDescent="0.25">
      <c r="A4" s="9">
        <v>44166</v>
      </c>
      <c r="B4" s="10"/>
      <c r="C4" s="10"/>
      <c r="D4" s="10"/>
      <c r="E4" s="10"/>
    </row>
    <row r="5" spans="1:7" x14ac:dyDescent="0.25">
      <c r="A5" s="9">
        <v>44256</v>
      </c>
      <c r="B5" s="10"/>
      <c r="C5" s="10"/>
      <c r="D5" s="10"/>
      <c r="E5" s="10"/>
      <c r="F5" s="10"/>
      <c r="G5" s="10"/>
    </row>
    <row r="6" spans="1:7" x14ac:dyDescent="0.25">
      <c r="A6" s="9">
        <v>44348</v>
      </c>
      <c r="B6" s="10"/>
      <c r="C6" s="10"/>
      <c r="D6" s="10"/>
      <c r="E6" s="10"/>
      <c r="F6" s="10"/>
      <c r="G6" s="10"/>
    </row>
    <row r="7" spans="1:7" x14ac:dyDescent="0.25">
      <c r="A7" s="11" t="s">
        <v>16</v>
      </c>
      <c r="B7" s="12">
        <f>SUM(B3:B6)</f>
        <v>0</v>
      </c>
      <c r="C7" s="12">
        <f t="shared" ref="C7:G7" si="0">SUM(C3:C6)</f>
        <v>0</v>
      </c>
      <c r="D7" s="12">
        <f t="shared" si="0"/>
        <v>0</v>
      </c>
      <c r="E7" s="12">
        <f t="shared" si="0"/>
        <v>0</v>
      </c>
      <c r="F7" s="12">
        <f t="shared" si="0"/>
        <v>0</v>
      </c>
      <c r="G7" s="12">
        <f t="shared" si="0"/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Teusner Wines</vt:lpstr>
      <vt:lpstr>Mancave Unit Trust</vt:lpstr>
      <vt:lpstr>BAS Summary - Teusner Wines</vt:lpstr>
      <vt:lpstr>BAS Summary - Mancave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2021-09-03T01:32:43Z</dcterms:modified>
</cp:coreProperties>
</file>