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eb - SMSF Files\Soste SF\2020\"/>
    </mc:Choice>
  </mc:AlternateContent>
  <bookViews>
    <workbookView xWindow="0" yWindow="0" windowWidth="20490" windowHeight="7755" activeTab="2"/>
  </bookViews>
  <sheets>
    <sheet name="Table 1" sheetId="1" r:id="rId1"/>
    <sheet name="Sheet1" sheetId="2" r:id="rId2"/>
    <sheet name="Sheet2" sheetId="3" r:id="rId3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5" i="3" l="1"/>
  <c r="H24" i="3"/>
  <c r="I24" i="3"/>
  <c r="J24" i="3"/>
  <c r="K24" i="3"/>
  <c r="G24" i="3"/>
  <c r="E36" i="3"/>
  <c r="E30" i="3"/>
  <c r="C36" i="3"/>
  <c r="C34" i="3"/>
  <c r="C32" i="3"/>
  <c r="C30" i="3"/>
  <c r="C20" i="3"/>
  <c r="G9" i="3"/>
  <c r="G11" i="3"/>
  <c r="G7" i="3"/>
  <c r="C24" i="3"/>
  <c r="C22" i="3"/>
  <c r="C16" i="3"/>
  <c r="C15" i="3"/>
  <c r="C13" i="3"/>
  <c r="C12" i="3"/>
  <c r="C6" i="3"/>
  <c r="G17" i="2"/>
  <c r="G16" i="2"/>
  <c r="E18" i="2"/>
  <c r="H18" i="2"/>
  <c r="H5" i="2"/>
  <c r="H16" i="2"/>
  <c r="H4" i="2"/>
  <c r="H6" i="2"/>
  <c r="H7" i="2"/>
  <c r="H8" i="2"/>
  <c r="H9" i="2"/>
  <c r="H10" i="2"/>
  <c r="H11" i="2"/>
  <c r="H12" i="2"/>
  <c r="H13" i="2"/>
  <c r="H14" i="2"/>
  <c r="H3" i="2"/>
  <c r="E16" i="2"/>
</calcChain>
</file>

<file path=xl/sharedStrings.xml><?xml version="1.0" encoding="utf-8"?>
<sst xmlns="http://schemas.openxmlformats.org/spreadsheetml/2006/main" count="127" uniqueCount="115">
  <si>
    <r>
      <rPr>
        <sz val="7.5"/>
        <color rgb="FF1C1C1C"/>
        <rFont val="Arial"/>
        <family val="2"/>
      </rPr>
      <t>Share Income Client ID</t>
    </r>
    <r>
      <rPr>
        <sz val="7.5"/>
        <color rgb="FF3D3D3D"/>
        <rFont val="Arial"/>
        <family val="2"/>
      </rPr>
      <t xml:space="preserve">:  </t>
    </r>
    <r>
      <rPr>
        <sz val="7.5"/>
        <color rgb="FF1C1C1C"/>
        <rFont val="Arial"/>
        <family val="2"/>
      </rPr>
      <t>6440852</t>
    </r>
  </si>
  <si>
    <r>
      <rPr>
        <sz val="10"/>
        <rFont val="Times New Roman"/>
        <family val="1"/>
      </rPr>
      <t xml:space="preserve">       </t>
    </r>
    <r>
      <rPr>
        <sz val="12"/>
        <color rgb="FF9591E9"/>
        <rFont val="Arial"/>
        <family val="2"/>
      </rPr>
      <t xml:space="preserve">yyt,OIV'      </t>
    </r>
    <r>
      <rPr>
        <i/>
        <vertAlign val="subscript"/>
        <sz val="11"/>
        <color rgb="FF9591E9"/>
        <rFont val="Times New Roman"/>
        <family val="1"/>
      </rPr>
      <t xml:space="preserve">tc)Nl1rJ
</t>
    </r>
    <r>
      <rPr>
        <sz val="14.5"/>
        <color rgb="FF807CE4"/>
        <rFont val="Arial"/>
        <family val="2"/>
      </rPr>
      <t xml:space="preserve">'--1  </t>
    </r>
    <r>
      <rPr>
        <sz val="21"/>
        <color rgb="FF9591E9"/>
        <rFont val="Arial"/>
        <family val="2"/>
      </rPr>
      <t>14</t>
    </r>
  </si>
  <si>
    <r>
      <rPr>
        <i/>
        <sz val="12.5"/>
        <color rgb="FF9591E9"/>
        <rFont val="Arial"/>
        <family val="2"/>
      </rPr>
      <t xml:space="preserve">v.J   </t>
    </r>
    <r>
      <rPr>
        <i/>
        <sz val="16"/>
        <color rgb="FF9591E9"/>
        <rFont val="Arial"/>
        <family val="2"/>
      </rPr>
      <t xml:space="preserve">c </t>
    </r>
    <r>
      <rPr>
        <sz val="13"/>
        <color rgb="FF9591E9"/>
        <rFont val="Arial"/>
        <family val="2"/>
      </rPr>
      <t xml:space="preserve">o;.},,J </t>
    </r>
    <r>
      <rPr>
        <i/>
        <sz val="13.5"/>
        <color rgb="FF9591E9"/>
        <rFont val="Times New Roman"/>
        <family val="1"/>
      </rPr>
      <t xml:space="preserve">ez,,1'  (  </t>
    </r>
    <r>
      <rPr>
        <i/>
        <sz val="14.5"/>
        <color rgb="FF9591E9"/>
        <rFont val="Arial"/>
        <family val="2"/>
      </rPr>
      <t xml:space="preserve">5       TJ </t>
    </r>
    <r>
      <rPr>
        <sz val="11.5"/>
        <color rgb="FF9591E9"/>
        <rFont val="Arial"/>
        <family val="2"/>
      </rPr>
      <t>lL</t>
    </r>
    <r>
      <rPr>
        <i/>
        <sz val="24"/>
        <color rgb="FF9591E9"/>
        <rFont val="Arial"/>
        <family val="2"/>
      </rPr>
      <t xml:space="preserve">1/ </t>
    </r>
    <r>
      <rPr>
        <i/>
        <sz val="24"/>
        <color rgb="FFA8A1C3"/>
        <rFont val="Arial"/>
        <family val="2"/>
      </rPr>
      <t>.</t>
    </r>
  </si>
  <si>
    <r>
      <rPr>
        <b/>
        <sz val="8.5"/>
        <color rgb="FFE4E4E4"/>
        <rFont val="Times New Roman"/>
        <family val="1"/>
      </rPr>
      <t>CAPITAL MARKETS</t>
    </r>
  </si>
  <si>
    <r>
      <rPr>
        <sz val="5"/>
        <color rgb="FF3D3D3D"/>
        <rFont val="Arial"/>
        <family val="2"/>
      </rPr>
      <t xml:space="preserve">Naseem </t>
    </r>
    <r>
      <rPr>
        <sz val="5"/>
        <color rgb="FF565656"/>
        <rFont val="Arial"/>
        <family val="2"/>
      </rPr>
      <t xml:space="preserve">and </t>
    </r>
    <r>
      <rPr>
        <sz val="5"/>
        <color rgb="FF3D3D3D"/>
        <rFont val="Arial"/>
        <family val="2"/>
      </rPr>
      <t xml:space="preserve">Clinton ATF </t>
    </r>
    <r>
      <rPr>
        <sz val="5"/>
        <color rgb="FF565656"/>
        <rFont val="Arial"/>
        <family val="2"/>
      </rPr>
      <t xml:space="preserve">Soste </t>
    </r>
    <r>
      <rPr>
        <sz val="5"/>
        <color rgb="FF3D3D3D"/>
        <rFont val="Arial"/>
        <family val="2"/>
      </rPr>
      <t xml:space="preserve">SF
</t>
    </r>
    <r>
      <rPr>
        <sz val="6"/>
        <color rgb="FF3D3D3D"/>
        <rFont val="Times New Roman"/>
        <family val="1"/>
      </rPr>
      <t xml:space="preserve">Australia
</t>
    </r>
    <r>
      <rPr>
        <sz val="5"/>
        <color rgb="FF3D3D3D"/>
        <rFont val="Arial"/>
        <family val="2"/>
      </rPr>
      <t>Account:   36000/104488 Currenc   y</t>
    </r>
    <r>
      <rPr>
        <sz val="5"/>
        <color rgb="FF1C1C1C"/>
        <rFont val="Arial"/>
        <family val="2"/>
      </rPr>
      <t xml:space="preserve">: </t>
    </r>
    <r>
      <rPr>
        <sz val="5"/>
        <color rgb="FF3D3D3D"/>
        <rFont val="Arial"/>
        <family val="2"/>
      </rPr>
      <t xml:space="preserve">AUD
</t>
    </r>
    <r>
      <rPr>
        <sz val="5"/>
        <color rgb="FF1C1C1C"/>
        <rFont val="Arial"/>
        <family val="2"/>
      </rPr>
      <t>P</t>
    </r>
    <r>
      <rPr>
        <sz val="5"/>
        <color rgb="FF3D3D3D"/>
        <rFont val="Arial"/>
        <family val="2"/>
      </rPr>
      <t>eriod:       0</t>
    </r>
    <r>
      <rPr>
        <sz val="5"/>
        <color rgb="FF1C1C1C"/>
        <rFont val="Arial"/>
        <family val="2"/>
      </rPr>
      <t>1</t>
    </r>
    <r>
      <rPr>
        <sz val="5"/>
        <color rgb="FF565656"/>
        <rFont val="Arial"/>
        <family val="2"/>
      </rPr>
      <t xml:space="preserve">- </t>
    </r>
    <r>
      <rPr>
        <sz val="5"/>
        <color rgb="FF2D2D2D"/>
        <rFont val="Arial"/>
        <family val="2"/>
      </rPr>
      <t xml:space="preserve">Jul </t>
    </r>
    <r>
      <rPr>
        <sz val="5"/>
        <color rgb="FF565656"/>
        <rFont val="Arial"/>
        <family val="2"/>
      </rPr>
      <t>-20</t>
    </r>
    <r>
      <rPr>
        <sz val="5"/>
        <color rgb="FF2D2D2D"/>
        <rFont val="Arial"/>
        <family val="2"/>
      </rPr>
      <t xml:space="preserve">18 </t>
    </r>
    <r>
      <rPr>
        <sz val="5"/>
        <color rgb="FF565656"/>
        <rFont val="Arial"/>
        <family val="2"/>
      </rPr>
      <t xml:space="preserve">• </t>
    </r>
    <r>
      <rPr>
        <sz val="5"/>
        <color rgb="FF3D3D3D"/>
        <rFont val="Arial"/>
        <family val="2"/>
      </rPr>
      <t>30-Jun-20</t>
    </r>
    <r>
      <rPr>
        <sz val="5"/>
        <color rgb="FF1C1C1C"/>
        <rFont val="Arial"/>
        <family val="2"/>
      </rPr>
      <t>19</t>
    </r>
  </si>
  <si>
    <r>
      <rPr>
        <sz val="5.5"/>
        <color rgb="FF3D3D3D"/>
        <rFont val="Times New Roman"/>
        <family val="1"/>
      </rPr>
      <t xml:space="preserve">Saxo </t>
    </r>
    <r>
      <rPr>
        <sz val="5.5"/>
        <color rgb="FF2D2D2D"/>
        <rFont val="Times New Roman"/>
        <family val="1"/>
      </rPr>
      <t xml:space="preserve">Capital </t>
    </r>
    <r>
      <rPr>
        <sz val="5.5"/>
        <color rgb="FF3D3D3D"/>
        <rFont val="Times New Roman"/>
        <family val="1"/>
      </rPr>
      <t xml:space="preserve">Markets (Australia) Pty </t>
    </r>
    <r>
      <rPr>
        <sz val="5.5"/>
        <color rgb="FF2D2D2D"/>
        <rFont val="Times New Roman"/>
        <family val="1"/>
      </rPr>
      <t xml:space="preserve">Ltd </t>
    </r>
    <r>
      <rPr>
        <sz val="5.5"/>
        <color rgb="FF3D3D3D"/>
        <rFont val="Times New Roman"/>
        <family val="1"/>
      </rPr>
      <t xml:space="preserve">GPO </t>
    </r>
    <r>
      <rPr>
        <b/>
        <sz val="5.5"/>
        <color rgb="FF3D3D3D"/>
        <rFont val="Times New Roman"/>
        <family val="1"/>
      </rPr>
      <t xml:space="preserve">Box </t>
    </r>
    <r>
      <rPr>
        <sz val="5.5"/>
        <color rgb="FF3D3D3D"/>
        <rFont val="Times New Roman"/>
        <family val="1"/>
      </rPr>
      <t xml:space="preserve">3728
</t>
    </r>
    <r>
      <rPr>
        <sz val="5.5"/>
        <color rgb="FF3D3D3D"/>
        <rFont val="Times New Roman"/>
        <family val="1"/>
      </rPr>
      <t xml:space="preserve">2001
</t>
    </r>
    <r>
      <rPr>
        <sz val="5.5"/>
        <color rgb="FF2D2D2D"/>
        <rFont val="Times New Roman"/>
        <family val="1"/>
      </rPr>
      <t xml:space="preserve">NSW
</t>
    </r>
    <r>
      <rPr>
        <sz val="5"/>
        <color rgb="FF3D3D3D"/>
        <rFont val="Times New Roman"/>
        <family val="1"/>
      </rPr>
      <t xml:space="preserve">Australia
</t>
    </r>
    <r>
      <rPr>
        <sz val="5"/>
        <color rgb="FF2D2D2D"/>
        <rFont val="Arial"/>
        <family val="2"/>
      </rPr>
      <t xml:space="preserve">Phone </t>
    </r>
    <r>
      <rPr>
        <sz val="5"/>
        <color rgb="FF3D3D3D"/>
        <rFont val="Arial"/>
        <family val="2"/>
      </rPr>
      <t xml:space="preserve">no.: </t>
    </r>
    <r>
      <rPr>
        <sz val="5"/>
        <color rgb="FF2D2D2D"/>
        <rFont val="Arial"/>
        <family val="2"/>
      </rPr>
      <t xml:space="preserve">•61282679000
</t>
    </r>
    <r>
      <rPr>
        <sz val="5"/>
        <color rgb="FF2D2D2D"/>
        <rFont val="Arial"/>
        <family val="2"/>
      </rPr>
      <t xml:space="preserve">Email: </t>
    </r>
    <r>
      <rPr>
        <sz val="5"/>
        <color rgb="FF3D3D3D"/>
        <rFont val="Arial"/>
        <family val="2"/>
      </rPr>
      <t>operations@saxoma</t>
    </r>
    <r>
      <rPr>
        <sz val="5"/>
        <color rgb="FF1C1C1C"/>
        <rFont val="Arial"/>
        <family val="2"/>
      </rPr>
      <t xml:space="preserve">rk </t>
    </r>
    <r>
      <rPr>
        <sz val="5"/>
        <color rgb="FF3D3D3D"/>
        <rFont val="Arial"/>
        <family val="2"/>
      </rPr>
      <t xml:space="preserve">ets.com.au
</t>
    </r>
    <r>
      <rPr>
        <i/>
        <sz val="14.5"/>
        <color rgb="FF807CE4"/>
        <rFont val="Arial"/>
        <family val="2"/>
      </rPr>
      <t>:i.,i&lt;£s.</t>
    </r>
    <r>
      <rPr>
        <sz val="16"/>
        <color rgb="FF807CE4"/>
        <rFont val="Times New Roman"/>
        <family val="1"/>
      </rPr>
      <t>9</t>
    </r>
  </si>
  <si>
    <r>
      <rPr>
        <i/>
        <sz val="3.5"/>
        <color rgb="FFCCCCCC"/>
        <rFont val="Arial"/>
        <family val="2"/>
      </rPr>
      <t>18 ij:.•tPl1ibel  ]W':</t>
    </r>
  </si>
  <si>
    <r>
      <rPr>
        <u/>
        <sz val="5"/>
        <color rgb="FF1C1C1C"/>
        <rFont val="Arial"/>
        <family val="2"/>
      </rPr>
      <t>  Instrument                                                                                                               </t>
    </r>
    <r>
      <rPr>
        <u/>
        <sz val="5.5"/>
        <color rgb="FF1C1C1C"/>
        <rFont val="Times New Roman"/>
        <family val="1"/>
      </rPr>
      <t>Event l.l'.e!_                           </t>
    </r>
  </si>
  <si>
    <r>
      <rPr>
        <sz val="6"/>
        <color rgb="FF1C1C1C"/>
        <rFont val="Times New Roman"/>
        <family val="1"/>
      </rPr>
      <t>Postinl date</t>
    </r>
  </si>
  <si>
    <r>
      <rPr>
        <sz val="5"/>
        <color rgb="FF1C1C1C"/>
        <rFont val="Arial"/>
        <family val="2"/>
      </rPr>
      <t>Pa   date</t>
    </r>
  </si>
  <si>
    <r>
      <rPr>
        <sz val="5"/>
        <color rgb="FF1C1C1C"/>
        <rFont val="Arial"/>
        <family val="2"/>
      </rPr>
      <t>Holdi!:!f</t>
    </r>
  </si>
  <si>
    <r>
      <rPr>
        <sz val="5"/>
        <color rgb="FF1C1C1C"/>
        <rFont val="Arial"/>
        <family val="2"/>
      </rPr>
      <t xml:space="preserve">Con </t>
    </r>
    <r>
      <rPr>
        <sz val="5"/>
        <color rgb="FF3D3D3D"/>
        <rFont val="Arial"/>
        <family val="2"/>
      </rPr>
      <t>v</t>
    </r>
    <r>
      <rPr>
        <sz val="5"/>
        <color rgb="FF1C1C1C"/>
        <rFont val="Arial"/>
        <family val="2"/>
      </rPr>
      <t>ersion   rate</t>
    </r>
  </si>
  <si>
    <r>
      <rPr>
        <sz val="5"/>
        <color rgb="FF1C1C1C"/>
        <rFont val="Arial"/>
        <family val="2"/>
      </rPr>
      <t xml:space="preserve">Dividend </t>
    </r>
    <r>
      <rPr>
        <sz val="5"/>
        <color rgb="FF2D2D2D"/>
        <rFont val="Arial"/>
        <family val="2"/>
      </rPr>
      <t>amount</t>
    </r>
  </si>
  <si>
    <r>
      <rPr>
        <sz val="5"/>
        <color rgb="FF1C1C1C"/>
        <rFont val="Arial"/>
        <family val="2"/>
      </rPr>
      <t>Franked</t>
    </r>
  </si>
  <si>
    <r>
      <rPr>
        <sz val="5"/>
        <color rgb="FF1C1C1C"/>
        <rFont val="Arial"/>
        <family val="2"/>
      </rPr>
      <t>Unfranked</t>
    </r>
  </si>
  <si>
    <r>
      <rPr>
        <sz val="5"/>
        <color rgb="FF1C1C1C"/>
        <rFont val="Arial"/>
        <family val="2"/>
      </rPr>
      <t>F</t>
    </r>
    <r>
      <rPr>
        <sz val="5"/>
        <color rgb="FF3D3D3D"/>
        <rFont val="Arial"/>
        <family val="2"/>
      </rPr>
      <t>r</t>
    </r>
    <r>
      <rPr>
        <sz val="5"/>
        <color rgb="FF1C1C1C"/>
        <rFont val="Arial"/>
        <family val="2"/>
      </rPr>
      <t>ankl !:!f Credit</t>
    </r>
  </si>
  <si>
    <r>
      <rPr>
        <sz val="5"/>
        <color rgb="FF1C1C1C"/>
        <rFont val="Arial"/>
        <family val="2"/>
      </rPr>
      <t xml:space="preserve">Withholdint </t>
    </r>
    <r>
      <rPr>
        <sz val="6"/>
        <color rgb="FF1C1C1C"/>
        <rFont val="Times New Roman"/>
        <family val="1"/>
      </rPr>
      <t>Tax Percent</t>
    </r>
  </si>
  <si>
    <r>
      <rPr>
        <sz val="5"/>
        <color rgb="FF1C1C1C"/>
        <rFont val="Arial"/>
        <family val="2"/>
      </rPr>
      <t>Withhold! ta</t>
    </r>
    <r>
      <rPr>
        <sz val="5"/>
        <color rgb="FF3D3D3D"/>
        <rFont val="Arial"/>
        <family val="2"/>
      </rPr>
      <t xml:space="preserve">x </t>
    </r>
    <r>
      <rPr>
        <sz val="5"/>
        <color rgb="FF1C1C1C"/>
        <rFont val="Arial"/>
        <family val="2"/>
      </rPr>
      <t>amount</t>
    </r>
  </si>
  <si>
    <r>
      <rPr>
        <sz val="5"/>
        <color rgb="FF1C1C1C"/>
        <rFont val="Arial"/>
        <family val="2"/>
      </rPr>
      <t>Fee Amount</t>
    </r>
  </si>
  <si>
    <r>
      <rPr>
        <sz val="5"/>
        <color rgb="FF1C1C1C"/>
        <rFont val="Arial"/>
        <family val="2"/>
      </rPr>
      <t>Total Ta</t>
    </r>
    <r>
      <rPr>
        <sz val="5"/>
        <color rgb="FF3D3D3D"/>
        <rFont val="Arial"/>
        <family val="2"/>
      </rPr>
      <t>x</t>
    </r>
  </si>
  <si>
    <r>
      <rPr>
        <sz val="5"/>
        <color rgb="FF1C1C1C"/>
        <rFont val="Arial"/>
        <family val="2"/>
      </rPr>
      <t>Booked amount</t>
    </r>
  </si>
  <si>
    <r>
      <rPr>
        <sz val="5"/>
        <color rgb="FF3D3D3D"/>
        <rFont val="Arial"/>
        <family val="2"/>
      </rPr>
      <t xml:space="preserve">Betashares Geared AU </t>
    </r>
    <r>
      <rPr>
        <sz val="5"/>
        <color rgb="FF2D2D2D"/>
        <rFont val="Arial"/>
        <family val="2"/>
      </rPr>
      <t xml:space="preserve">Equity </t>
    </r>
    <r>
      <rPr>
        <sz val="5"/>
        <color rgb="FF1C1C1C"/>
        <rFont val="Arial"/>
        <family val="2"/>
      </rPr>
      <t>Fu</t>
    </r>
    <r>
      <rPr>
        <sz val="5"/>
        <color rgb="FF3D3D3D"/>
        <rFont val="Arial"/>
        <family val="2"/>
      </rPr>
      <t>nd (</t>
    </r>
    <r>
      <rPr>
        <sz val="5"/>
        <color rgb="FF1C1C1C"/>
        <rFont val="Arial"/>
        <family val="2"/>
      </rPr>
      <t>H</t>
    </r>
    <r>
      <rPr>
        <sz val="5"/>
        <color rgb="FF3D3D3D"/>
        <rFont val="Arial"/>
        <family val="2"/>
      </rPr>
      <t xml:space="preserve">edge </t>
    </r>
    <r>
      <rPr>
        <sz val="5"/>
        <color rgb="FF2D2D2D"/>
        <rFont val="Arial"/>
        <family val="2"/>
      </rPr>
      <t xml:space="preserve">Fund) </t>
    </r>
    <r>
      <rPr>
        <sz val="5"/>
        <color rgb="FF565656"/>
        <rFont val="Arial"/>
        <family val="2"/>
      </rPr>
      <t>(A</t>
    </r>
    <r>
      <rPr>
        <sz val="5"/>
        <color rgb="FF2D2D2D"/>
        <rFont val="Arial"/>
        <family val="2"/>
      </rPr>
      <t xml:space="preserve">UD)                    Dividend Rein </t>
    </r>
    <r>
      <rPr>
        <sz val="5"/>
        <color rgb="FF565656"/>
        <rFont val="Arial"/>
        <family val="2"/>
      </rPr>
      <t>vestment</t>
    </r>
  </si>
  <si>
    <r>
      <rPr>
        <sz val="5.5"/>
        <color rgb="FF3D3D3D"/>
        <rFont val="Times New Roman"/>
        <family val="1"/>
      </rPr>
      <t xml:space="preserve">17 </t>
    </r>
    <r>
      <rPr>
        <sz val="5.5"/>
        <color rgb="FF1C1C1C"/>
        <rFont val="Times New Roman"/>
        <family val="1"/>
      </rPr>
      <t xml:space="preserve">- </t>
    </r>
    <r>
      <rPr>
        <sz val="5.5"/>
        <color rgb="FF3D3D3D"/>
        <rFont val="Times New Roman"/>
        <family val="1"/>
      </rPr>
      <t>Jul-2018</t>
    </r>
  </si>
  <si>
    <r>
      <rPr>
        <sz val="5.5"/>
        <color rgb="FF565656"/>
        <rFont val="Times New Roman"/>
        <family val="1"/>
      </rPr>
      <t>-</t>
    </r>
    <r>
      <rPr>
        <sz val="5.5"/>
        <color rgb="FF2D2D2D"/>
        <rFont val="Times New Roman"/>
        <family val="1"/>
      </rPr>
      <t xml:space="preserve">100 </t>
    </r>
    <r>
      <rPr>
        <sz val="5.5"/>
        <color rgb="FF565656"/>
        <rFont val="Times New Roman"/>
        <family val="1"/>
      </rPr>
      <t>. 50</t>
    </r>
  </si>
  <si>
    <r>
      <rPr>
        <sz val="5"/>
        <color rgb="FF2D2D2D"/>
        <rFont val="Arial"/>
        <family val="2"/>
      </rPr>
      <t xml:space="preserve">i Sh are </t>
    </r>
    <r>
      <rPr>
        <sz val="5"/>
        <color rgb="FF565656"/>
        <rFont val="Arial"/>
        <family val="2"/>
      </rPr>
      <t xml:space="preserve">s </t>
    </r>
    <r>
      <rPr>
        <sz val="5"/>
        <color rgb="FF1C1C1C"/>
        <rFont val="Arial"/>
        <family val="2"/>
      </rPr>
      <t>E</t>
    </r>
    <r>
      <rPr>
        <sz val="5"/>
        <color rgb="FF3D3D3D"/>
        <rFont val="Arial"/>
        <family val="2"/>
      </rPr>
      <t xml:space="preserve">urope  </t>
    </r>
    <r>
      <rPr>
        <sz val="5"/>
        <color rgb="FF2D2D2D"/>
        <rFont val="Arial"/>
        <family val="2"/>
      </rPr>
      <t xml:space="preserve">ETF </t>
    </r>
    <r>
      <rPr>
        <sz val="5"/>
        <color rgb="FF565656"/>
        <rFont val="Arial"/>
        <family val="2"/>
      </rPr>
      <t>(A</t>
    </r>
    <r>
      <rPr>
        <sz val="5"/>
        <color rgb="FF2D2D2D"/>
        <rFont val="Arial"/>
        <family val="2"/>
      </rPr>
      <t xml:space="preserve">UD)                                                                       </t>
    </r>
    <r>
      <rPr>
        <sz val="5"/>
        <color rgb="FF3D3D3D"/>
        <rFont val="Arial"/>
        <family val="2"/>
      </rPr>
      <t xml:space="preserve">Cash </t>
    </r>
    <r>
      <rPr>
        <sz val="5"/>
        <color rgb="FF2D2D2D"/>
        <rFont val="Arial"/>
        <family val="2"/>
      </rPr>
      <t>Dividend</t>
    </r>
  </si>
  <si>
    <r>
      <rPr>
        <sz val="5.5"/>
        <color rgb="FF565656"/>
        <rFont val="Times New Roman"/>
        <family val="1"/>
      </rPr>
      <t>17- J</t>
    </r>
    <r>
      <rPr>
        <sz val="5.5"/>
        <color rgb="FF2D2D2D"/>
        <rFont val="Times New Roman"/>
        <family val="1"/>
      </rPr>
      <t>ul</t>
    </r>
    <r>
      <rPr>
        <sz val="5.5"/>
        <color rgb="FF565656"/>
        <rFont val="Times New Roman"/>
        <family val="1"/>
      </rPr>
      <t xml:space="preserve">-20 </t>
    </r>
    <r>
      <rPr>
        <sz val="5.5"/>
        <color rgb="FF2D2D2D"/>
        <rFont val="Times New Roman"/>
        <family val="1"/>
      </rPr>
      <t>18</t>
    </r>
  </si>
  <si>
    <r>
      <rPr>
        <sz val="5.5"/>
        <color rgb="FF3D3D3D"/>
        <rFont val="Times New Roman"/>
        <family val="1"/>
      </rPr>
      <t>·1,0</t>
    </r>
    <r>
      <rPr>
        <sz val="5.5"/>
        <color rgb="FF1C1C1C"/>
        <rFont val="Times New Roman"/>
        <family val="1"/>
      </rPr>
      <t>15</t>
    </r>
    <r>
      <rPr>
        <sz val="5.5"/>
        <color rgb="FF3D3D3D"/>
        <rFont val="Times New Roman"/>
        <family val="1"/>
      </rPr>
      <t>.39</t>
    </r>
  </si>
  <si>
    <r>
      <rPr>
        <sz val="5"/>
        <color rgb="FF2D2D2D"/>
        <rFont val="Arial"/>
        <family val="2"/>
      </rPr>
      <t xml:space="preserve">iShare </t>
    </r>
    <r>
      <rPr>
        <sz val="5"/>
        <color rgb="FF565656"/>
        <rFont val="Arial"/>
        <family val="2"/>
      </rPr>
      <t xml:space="preserve">s </t>
    </r>
    <r>
      <rPr>
        <sz val="5"/>
        <color rgb="FF3D3D3D"/>
        <rFont val="Arial"/>
        <family val="2"/>
      </rPr>
      <t xml:space="preserve">MSCI </t>
    </r>
    <r>
      <rPr>
        <sz val="5"/>
        <color rgb="FF2D2D2D"/>
        <rFont val="Arial"/>
        <family val="2"/>
      </rPr>
      <t>Em</t>
    </r>
    <r>
      <rPr>
        <sz val="5"/>
        <color rgb="FF565656"/>
        <rFont val="Arial"/>
        <family val="2"/>
      </rPr>
      <t xml:space="preserve">ergi </t>
    </r>
    <r>
      <rPr>
        <sz val="5"/>
        <color rgb="FF2D2D2D"/>
        <rFont val="Arial"/>
        <family val="2"/>
      </rPr>
      <t xml:space="preserve">ng Niarkets </t>
    </r>
    <r>
      <rPr>
        <sz val="5"/>
        <color rgb="FF1C1C1C"/>
        <rFont val="Arial"/>
        <family val="2"/>
      </rPr>
      <t xml:space="preserve">ETF </t>
    </r>
    <r>
      <rPr>
        <sz val="5"/>
        <color rgb="FF565656"/>
        <rFont val="Arial"/>
        <family val="2"/>
      </rPr>
      <t>(A</t>
    </r>
    <r>
      <rPr>
        <sz val="5"/>
        <color rgb="FF2D2D2D"/>
        <rFont val="Arial"/>
        <family val="2"/>
      </rPr>
      <t xml:space="preserve">UD </t>
    </r>
    <r>
      <rPr>
        <sz val="5"/>
        <color rgb="FF565656"/>
        <rFont val="Arial"/>
        <family val="2"/>
      </rPr>
      <t xml:space="preserve">)                                            </t>
    </r>
    <r>
      <rPr>
        <sz val="5"/>
        <color rgb="FF3D3D3D"/>
        <rFont val="Arial"/>
        <family val="2"/>
      </rPr>
      <t xml:space="preserve">Cash </t>
    </r>
    <r>
      <rPr>
        <sz val="5"/>
        <color rgb="FF2D2D2D"/>
        <rFont val="Arial"/>
        <family val="2"/>
      </rPr>
      <t>Dividend</t>
    </r>
  </si>
  <si>
    <r>
      <rPr>
        <sz val="5.5"/>
        <color rgb="FF565656"/>
        <rFont val="Times New Roman"/>
        <family val="1"/>
      </rPr>
      <t xml:space="preserve">17-Ju </t>
    </r>
    <r>
      <rPr>
        <sz val="5.5"/>
        <color rgb="FF2D2D2D"/>
        <rFont val="Times New Roman"/>
        <family val="1"/>
      </rPr>
      <t>l</t>
    </r>
    <r>
      <rPr>
        <sz val="5.5"/>
        <color rgb="FF565656"/>
        <rFont val="Times New Roman"/>
        <family val="1"/>
      </rPr>
      <t>- 20</t>
    </r>
    <r>
      <rPr>
        <sz val="5.5"/>
        <color rgb="FF2D2D2D"/>
        <rFont val="Times New Roman"/>
        <family val="1"/>
      </rPr>
      <t>18</t>
    </r>
  </si>
  <si>
    <r>
      <rPr>
        <sz val="5.5"/>
        <color rgb="FF565656"/>
        <rFont val="Times New Roman"/>
        <family val="1"/>
      </rPr>
      <t>-</t>
    </r>
    <r>
      <rPr>
        <sz val="5.5"/>
        <color rgb="FF2D2D2D"/>
        <rFont val="Times New Roman"/>
        <family val="1"/>
      </rPr>
      <t xml:space="preserve">61 </t>
    </r>
    <r>
      <rPr>
        <sz val="5.5"/>
        <color rgb="FF565656"/>
        <rFont val="Times New Roman"/>
        <family val="1"/>
      </rPr>
      <t>. 4</t>
    </r>
    <r>
      <rPr>
        <sz val="5.5"/>
        <color rgb="FF1C1C1C"/>
        <rFont val="Times New Roman"/>
        <family val="1"/>
      </rPr>
      <t>1</t>
    </r>
  </si>
  <si>
    <r>
      <rPr>
        <sz val="5"/>
        <color rgb="FF1C1C1C"/>
        <rFont val="Arial"/>
        <family val="2"/>
      </rPr>
      <t>B</t>
    </r>
    <r>
      <rPr>
        <sz val="5"/>
        <color rgb="FF3D3D3D"/>
        <rFont val="Arial"/>
        <family val="2"/>
      </rPr>
      <t>etas</t>
    </r>
    <r>
      <rPr>
        <sz val="5"/>
        <color rgb="FF1C1C1C"/>
        <rFont val="Arial"/>
        <family val="2"/>
      </rPr>
      <t>h</t>
    </r>
    <r>
      <rPr>
        <sz val="5"/>
        <color rgb="FF3D3D3D"/>
        <rFont val="Arial"/>
        <family val="2"/>
      </rPr>
      <t xml:space="preserve">ares Geared AU </t>
    </r>
    <r>
      <rPr>
        <sz val="5"/>
        <color rgb="FF2D2D2D"/>
        <rFont val="Arial"/>
        <family val="2"/>
      </rPr>
      <t xml:space="preserve">Equity fund </t>
    </r>
    <r>
      <rPr>
        <sz val="5"/>
        <color rgb="FF565656"/>
        <rFont val="Arial"/>
        <family val="2"/>
      </rPr>
      <t>(</t>
    </r>
    <r>
      <rPr>
        <sz val="5"/>
        <color rgb="FF2D2D2D"/>
        <rFont val="Arial"/>
        <family val="2"/>
      </rPr>
      <t>Hedge</t>
    </r>
    <r>
      <rPr>
        <sz val="5"/>
        <color rgb="FF1C1C1C"/>
        <rFont val="Arial"/>
        <family val="2"/>
      </rPr>
      <t>F</t>
    </r>
    <r>
      <rPr>
        <sz val="5"/>
        <color rgb="FF3D3D3D"/>
        <rFont val="Arial"/>
        <family val="2"/>
      </rPr>
      <t xml:space="preserve">und) ().UO)                     </t>
    </r>
    <r>
      <rPr>
        <sz val="5"/>
        <color rgb="FF2D2D2D"/>
        <rFont val="Arial"/>
        <family val="2"/>
      </rPr>
      <t xml:space="preserve">Dividend </t>
    </r>
    <r>
      <rPr>
        <sz val="5"/>
        <color rgb="FF3D3D3D"/>
        <rFont val="Arial"/>
        <family val="2"/>
      </rPr>
      <t>Reinvestment</t>
    </r>
  </si>
  <si>
    <r>
      <rPr>
        <sz val="5.5"/>
        <color rgb="FF3D3D3D"/>
        <rFont val="Times New Roman"/>
        <family val="1"/>
      </rPr>
      <t>17- Jul-20</t>
    </r>
    <r>
      <rPr>
        <sz val="5.5"/>
        <color rgb="FF1C1C1C"/>
        <rFont val="Times New Roman"/>
        <family val="1"/>
      </rPr>
      <t>1</t>
    </r>
    <r>
      <rPr>
        <sz val="5.5"/>
        <color rgb="FF3D3D3D"/>
        <rFont val="Times New Roman"/>
        <family val="1"/>
      </rPr>
      <t>8</t>
    </r>
  </si>
  <si>
    <r>
      <rPr>
        <sz val="5.5"/>
        <color rgb="FF2D2D2D"/>
        <rFont val="Times New Roman"/>
        <family val="1"/>
      </rPr>
      <t xml:space="preserve">47 </t>
    </r>
    <r>
      <rPr>
        <sz val="5.5"/>
        <color rgb="FF565656"/>
        <rFont val="Times New Roman"/>
        <family val="1"/>
      </rPr>
      <t>.00%</t>
    </r>
  </si>
  <si>
    <r>
      <rPr>
        <sz val="5.5"/>
        <color rgb="FF2D2D2D"/>
        <rFont val="Times New Roman"/>
        <family val="1"/>
      </rPr>
      <t>100</t>
    </r>
    <r>
      <rPr>
        <sz val="5.5"/>
        <color rgb="FF565656"/>
        <rFont val="Times New Roman"/>
        <family val="1"/>
      </rPr>
      <t>. 50</t>
    </r>
  </si>
  <si>
    <r>
      <rPr>
        <sz val="5"/>
        <color rgb="FF3D3D3D"/>
        <rFont val="Arial"/>
        <family val="2"/>
      </rPr>
      <t xml:space="preserve">Betashares Geared AU </t>
    </r>
    <r>
      <rPr>
        <sz val="5"/>
        <color rgb="FF1C1C1C"/>
        <rFont val="Arial"/>
        <family val="2"/>
      </rPr>
      <t>E</t>
    </r>
    <r>
      <rPr>
        <sz val="5"/>
        <color rgb="FF3D3D3D"/>
        <rFont val="Arial"/>
        <family val="2"/>
      </rPr>
      <t xml:space="preserve">quity  </t>
    </r>
    <r>
      <rPr>
        <sz val="5"/>
        <color rgb="FF2D2D2D"/>
        <rFont val="Arial"/>
        <family val="2"/>
      </rPr>
      <t xml:space="preserve">Fund </t>
    </r>
    <r>
      <rPr>
        <sz val="5"/>
        <color rgb="FF565656"/>
        <rFont val="Arial"/>
        <family val="2"/>
      </rPr>
      <t>(</t>
    </r>
    <r>
      <rPr>
        <sz val="5"/>
        <color rgb="FF1C1C1C"/>
        <rFont val="Arial"/>
        <family val="2"/>
      </rPr>
      <t>H</t>
    </r>
    <r>
      <rPr>
        <sz val="5"/>
        <color rgb="FF3D3D3D"/>
        <rFont val="Arial"/>
        <family val="2"/>
      </rPr>
      <t xml:space="preserve">edge </t>
    </r>
    <r>
      <rPr>
        <sz val="5"/>
        <color rgb="FF2D2D2D"/>
        <rFont val="Arial"/>
        <family val="2"/>
      </rPr>
      <t xml:space="preserve">Fund)  </t>
    </r>
    <r>
      <rPr>
        <sz val="5"/>
        <color rgb="FF565656"/>
        <rFont val="Arial"/>
        <family val="2"/>
      </rPr>
      <t>(</t>
    </r>
    <r>
      <rPr>
        <sz val="5"/>
        <color rgb="FF2D2D2D"/>
        <rFont val="Arial"/>
        <family val="2"/>
      </rPr>
      <t>AU D</t>
    </r>
    <r>
      <rPr>
        <sz val="5"/>
        <color rgb="FF565656"/>
        <rFont val="Arial"/>
        <family val="2"/>
      </rPr>
      <t xml:space="preserve">)                     </t>
    </r>
    <r>
      <rPr>
        <sz val="5"/>
        <color rgb="FF2D2D2D"/>
        <rFont val="Arial"/>
        <family val="2"/>
      </rPr>
      <t xml:space="preserve">Dividend </t>
    </r>
    <r>
      <rPr>
        <sz val="5"/>
        <color rgb="FF3D3D3D"/>
        <rFont val="Arial"/>
        <family val="2"/>
      </rPr>
      <t>Reinvestment</t>
    </r>
  </si>
  <si>
    <r>
      <rPr>
        <sz val="5"/>
        <color rgb="FF2D2D2D"/>
        <rFont val="Times New Roman"/>
        <family val="1"/>
      </rPr>
      <t>17</t>
    </r>
    <r>
      <rPr>
        <sz val="5"/>
        <color rgb="FF565656"/>
        <rFont val="Times New Roman"/>
        <family val="1"/>
      </rPr>
      <t xml:space="preserve">· </t>
    </r>
    <r>
      <rPr>
        <sz val="5"/>
        <color rgb="FF2D2D2D"/>
        <rFont val="Times New Roman"/>
        <family val="1"/>
      </rPr>
      <t>Ju1·20 18</t>
    </r>
  </si>
  <si>
    <r>
      <rPr>
        <sz val="5"/>
        <color rgb="FF3D3D3D"/>
        <rFont val="Times New Roman"/>
        <family val="1"/>
      </rPr>
      <t>-</t>
    </r>
    <r>
      <rPr>
        <sz val="5"/>
        <color rgb="FF1C1C1C"/>
        <rFont val="Times New Roman"/>
        <family val="1"/>
      </rPr>
      <t>1</t>
    </r>
    <r>
      <rPr>
        <sz val="5"/>
        <color rgb="FF565656"/>
        <rFont val="Times New Roman"/>
        <family val="1"/>
      </rPr>
      <t>,004 .</t>
    </r>
    <r>
      <rPr>
        <sz val="5"/>
        <color rgb="FF3D3D3D"/>
        <rFont val="Times New Roman"/>
        <family val="1"/>
      </rPr>
      <t>94</t>
    </r>
  </si>
  <si>
    <r>
      <rPr>
        <sz val="5.5"/>
        <color rgb="FF2D2D2D"/>
        <rFont val="Times New Roman"/>
        <family val="1"/>
      </rPr>
      <t>1</t>
    </r>
    <r>
      <rPr>
        <sz val="5.5"/>
        <color rgb="FF565656"/>
        <rFont val="Times New Roman"/>
        <family val="1"/>
      </rPr>
      <t>, 133.2</t>
    </r>
    <r>
      <rPr>
        <sz val="5.5"/>
        <color rgb="FF2D2D2D"/>
        <rFont val="Times New Roman"/>
        <family val="1"/>
      </rPr>
      <t>4</t>
    </r>
  </si>
  <si>
    <r>
      <rPr>
        <sz val="5"/>
        <color rgb="FF3D3D3D"/>
        <rFont val="Arial"/>
        <family val="2"/>
      </rPr>
      <t xml:space="preserve">Magellan Global </t>
    </r>
    <r>
      <rPr>
        <sz val="5"/>
        <color rgb="FF1C1C1C"/>
        <rFont val="Arial"/>
        <family val="2"/>
      </rPr>
      <t>E</t>
    </r>
    <r>
      <rPr>
        <sz val="5"/>
        <color rgb="FF3D3D3D"/>
        <rFont val="Arial"/>
        <family val="2"/>
      </rPr>
      <t xml:space="preserve">quities   </t>
    </r>
    <r>
      <rPr>
        <sz val="5"/>
        <color rgb="FF2D2D2D"/>
        <rFont val="Arial"/>
        <family val="2"/>
      </rPr>
      <t xml:space="preserve">Fund </t>
    </r>
    <r>
      <rPr>
        <sz val="5"/>
        <color rgb="FF3D3D3D"/>
        <rFont val="Arial"/>
        <family val="2"/>
      </rPr>
      <t xml:space="preserve">(Currency </t>
    </r>
    <r>
      <rPr>
        <sz val="5"/>
        <color rgb="FF2D2D2D"/>
        <rFont val="Arial"/>
        <family val="2"/>
      </rPr>
      <t>Hedged</t>
    </r>
    <r>
      <rPr>
        <sz val="5"/>
        <color rgb="FF565656"/>
        <rFont val="Arial"/>
        <family val="2"/>
      </rPr>
      <t xml:space="preserve">)  </t>
    </r>
    <r>
      <rPr>
        <sz val="5"/>
        <color rgb="FF3D3D3D"/>
        <rFont val="Arial"/>
        <family val="2"/>
      </rPr>
      <t xml:space="preserve">fAUD)                    </t>
    </r>
    <r>
      <rPr>
        <sz val="5"/>
        <color rgb="FF2D2D2D"/>
        <rFont val="Arial"/>
        <family val="2"/>
      </rPr>
      <t xml:space="preserve">Dividend Reinv </t>
    </r>
    <r>
      <rPr>
        <sz val="5"/>
        <color rgb="FF565656"/>
        <rFont val="Arial"/>
        <family val="2"/>
      </rPr>
      <t xml:space="preserve">es </t>
    </r>
    <r>
      <rPr>
        <sz val="5"/>
        <color rgb="FF2D2D2D"/>
        <rFont val="Arial"/>
        <family val="2"/>
      </rPr>
      <t>tment</t>
    </r>
  </si>
  <si>
    <r>
      <rPr>
        <sz val="5.5"/>
        <color rgb="FF3D3D3D"/>
        <rFont val="Times New Roman"/>
        <family val="1"/>
      </rPr>
      <t xml:space="preserve">8, </t>
    </r>
    <r>
      <rPr>
        <sz val="5.5"/>
        <color rgb="FF1C1C1C"/>
        <rFont val="Times New Roman"/>
        <family val="1"/>
      </rPr>
      <t>445</t>
    </r>
  </si>
  <si>
    <r>
      <rPr>
        <sz val="5"/>
        <color rgb="FF3D3D3D"/>
        <rFont val="Arial"/>
        <family val="2"/>
      </rPr>
      <t xml:space="preserve">Magellan Global </t>
    </r>
    <r>
      <rPr>
        <sz val="5"/>
        <color rgb="FF2D2D2D"/>
        <rFont val="Arial"/>
        <family val="2"/>
      </rPr>
      <t xml:space="preserve">Equities </t>
    </r>
    <r>
      <rPr>
        <sz val="5"/>
        <color rgb="FF1C1C1C"/>
        <rFont val="Arial"/>
        <family val="2"/>
      </rPr>
      <t>F</t>
    </r>
    <r>
      <rPr>
        <sz val="5"/>
        <color rgb="FF3D3D3D"/>
        <rFont val="Arial"/>
        <family val="2"/>
      </rPr>
      <t xml:space="preserve">und  </t>
    </r>
    <r>
      <rPr>
        <sz val="5"/>
        <color rgb="FF565656"/>
        <rFont val="Arial"/>
        <family val="2"/>
      </rPr>
      <t>(C</t>
    </r>
    <r>
      <rPr>
        <sz val="5"/>
        <color rgb="FF2D2D2D"/>
        <rFont val="Arial"/>
        <family val="2"/>
      </rPr>
      <t xml:space="preserve">urrenc  y </t>
    </r>
    <r>
      <rPr>
        <sz val="5"/>
        <color rgb="FF1C1C1C"/>
        <rFont val="Arial"/>
        <family val="2"/>
      </rPr>
      <t>H</t>
    </r>
    <r>
      <rPr>
        <sz val="5"/>
        <color rgb="FF3D3D3D"/>
        <rFont val="Arial"/>
        <family val="2"/>
      </rPr>
      <t>edged) (AUD)</t>
    </r>
  </si>
  <si>
    <r>
      <rPr>
        <sz val="5"/>
        <color rgb="FF2D2D2D"/>
        <rFont val="Arial"/>
        <family val="2"/>
      </rPr>
      <t>Dividend Reinvestment</t>
    </r>
  </si>
  <si>
    <r>
      <rPr>
        <sz val="5.5"/>
        <color rgb="FF3D3D3D"/>
        <rFont val="Times New Roman"/>
        <family val="1"/>
      </rPr>
      <t>1</t>
    </r>
    <r>
      <rPr>
        <sz val="5.5"/>
        <color rgb="FF1C1C1C"/>
        <rFont val="Times New Roman"/>
        <family val="1"/>
      </rPr>
      <t xml:space="preserve">. </t>
    </r>
    <r>
      <rPr>
        <sz val="5.5"/>
        <color rgb="FF3D3D3D"/>
        <rFont val="Times New Roman"/>
        <family val="1"/>
      </rPr>
      <t>000000</t>
    </r>
  </si>
  <si>
    <r>
      <rPr>
        <sz val="5.5"/>
        <color rgb="FF565656"/>
        <rFont val="Times New Roman"/>
        <family val="1"/>
      </rPr>
      <t>-</t>
    </r>
    <r>
      <rPr>
        <sz val="5.5"/>
        <color rgb="FF1C1C1C"/>
        <rFont val="Times New Roman"/>
        <family val="1"/>
      </rPr>
      <t>1</t>
    </r>
    <r>
      <rPr>
        <sz val="5.5"/>
        <color rgb="FF3D3D3D"/>
        <rFont val="Times New Roman"/>
        <family val="1"/>
      </rPr>
      <t>,013 .40</t>
    </r>
  </si>
  <si>
    <r>
      <rPr>
        <sz val="5"/>
        <color rgb="FF3D3D3D"/>
        <rFont val="Arial"/>
        <family val="2"/>
      </rPr>
      <t xml:space="preserve">Magellan Global </t>
    </r>
    <r>
      <rPr>
        <sz val="5"/>
        <color rgb="FF1C1C1C"/>
        <rFont val="Arial"/>
        <family val="2"/>
      </rPr>
      <t>E</t>
    </r>
    <r>
      <rPr>
        <sz val="5"/>
        <color rgb="FF3D3D3D"/>
        <rFont val="Arial"/>
        <family val="2"/>
      </rPr>
      <t>quities  Fund (Cur</t>
    </r>
    <r>
      <rPr>
        <sz val="5"/>
        <color rgb="FF1C1C1C"/>
        <rFont val="Arial"/>
        <family val="2"/>
      </rPr>
      <t xml:space="preserve">r </t>
    </r>
    <r>
      <rPr>
        <sz val="5"/>
        <color rgb="FF3D3D3D"/>
        <rFont val="Arial"/>
        <family val="2"/>
      </rPr>
      <t xml:space="preserve">e ncy </t>
    </r>
    <r>
      <rPr>
        <sz val="5"/>
        <color rgb="FF2D2D2D"/>
        <rFont val="Arial"/>
        <family val="2"/>
      </rPr>
      <t>H</t>
    </r>
    <r>
      <rPr>
        <sz val="5"/>
        <color rgb="FF565656"/>
        <rFont val="Arial"/>
        <family val="2"/>
      </rPr>
      <t>edge</t>
    </r>
    <r>
      <rPr>
        <sz val="5"/>
        <color rgb="FF2D2D2D"/>
        <rFont val="Arial"/>
        <family val="2"/>
      </rPr>
      <t>d</t>
    </r>
    <r>
      <rPr>
        <sz val="5"/>
        <color rgb="FF565656"/>
        <rFont val="Arial"/>
        <family val="2"/>
      </rPr>
      <t>) (A</t>
    </r>
    <r>
      <rPr>
        <sz val="5"/>
        <color rgb="FF2D2D2D"/>
        <rFont val="Arial"/>
        <family val="2"/>
      </rPr>
      <t>UD)</t>
    </r>
  </si>
  <si>
    <r>
      <rPr>
        <sz val="5.5"/>
        <color rgb="FF565656"/>
        <rFont val="Times New Roman"/>
        <family val="1"/>
      </rPr>
      <t xml:space="preserve">-32.7  </t>
    </r>
    <r>
      <rPr>
        <sz val="5.5"/>
        <color rgb="FF2D2D2D"/>
        <rFont val="Times New Roman"/>
        <family val="1"/>
      </rPr>
      <t>1</t>
    </r>
  </si>
  <si>
    <r>
      <rPr>
        <sz val="5"/>
        <color rgb="FF2D2D2D"/>
        <rFont val="Arial"/>
        <family val="2"/>
      </rPr>
      <t xml:space="preserve">i Sh are </t>
    </r>
    <r>
      <rPr>
        <sz val="5"/>
        <color rgb="FF565656"/>
        <rFont val="Arial"/>
        <family val="2"/>
      </rPr>
      <t xml:space="preserve">s </t>
    </r>
    <r>
      <rPr>
        <sz val="5"/>
        <color rgb="FF3D3D3D"/>
        <rFont val="Arial"/>
        <family val="2"/>
      </rPr>
      <t xml:space="preserve">Core MSCI China </t>
    </r>
    <r>
      <rPr>
        <sz val="5"/>
        <color rgb="FF2D2D2D"/>
        <rFont val="Arial"/>
        <family val="2"/>
      </rPr>
      <t xml:space="preserve">Index ETF </t>
    </r>
    <r>
      <rPr>
        <sz val="5"/>
        <color rgb="FF565656"/>
        <rFont val="Arial"/>
        <family val="2"/>
      </rPr>
      <t>(</t>
    </r>
    <r>
      <rPr>
        <sz val="5"/>
        <color rgb="FF1C1C1C"/>
        <rFont val="Arial"/>
        <family val="2"/>
      </rPr>
      <t>HKO</t>
    </r>
    <r>
      <rPr>
        <sz val="5"/>
        <color rgb="FF3D3D3D"/>
        <rFont val="Arial"/>
        <family val="2"/>
      </rPr>
      <t>)</t>
    </r>
  </si>
  <si>
    <r>
      <rPr>
        <sz val="5"/>
        <color rgb="FF3D3D3D"/>
        <rFont val="Arial"/>
        <family val="2"/>
      </rPr>
      <t xml:space="preserve">Cash </t>
    </r>
    <r>
      <rPr>
        <sz val="5"/>
        <color rgb="FF2D2D2D"/>
        <rFont val="Arial"/>
        <family val="2"/>
      </rPr>
      <t>Dividend</t>
    </r>
  </si>
  <si>
    <r>
      <rPr>
        <sz val="5.5"/>
        <color rgb="FF3D3D3D"/>
        <rFont val="Times New Roman"/>
        <family val="1"/>
      </rPr>
      <t xml:space="preserve">28-Dec-20 </t>
    </r>
    <r>
      <rPr>
        <sz val="5.5"/>
        <color rgb="FF1C1C1C"/>
        <rFont val="Times New Roman"/>
        <family val="1"/>
      </rPr>
      <t>18</t>
    </r>
  </si>
  <si>
    <r>
      <rPr>
        <sz val="5"/>
        <color rgb="FF3D3D3D"/>
        <rFont val="Arial"/>
        <family val="2"/>
      </rPr>
      <t xml:space="preserve">iShares </t>
    </r>
    <r>
      <rPr>
        <sz val="5"/>
        <color rgb="FF3D3D3D"/>
        <rFont val="Times New Roman"/>
        <family val="1"/>
      </rPr>
      <t xml:space="preserve">7·10 </t>
    </r>
    <r>
      <rPr>
        <sz val="5"/>
        <color rgb="FF3D3D3D"/>
        <rFont val="Arial"/>
        <family val="2"/>
      </rPr>
      <t>Year Treasu</t>
    </r>
    <r>
      <rPr>
        <sz val="5"/>
        <color rgb="FF1C1C1C"/>
        <rFont val="Arial"/>
        <family val="2"/>
      </rPr>
      <t>r</t>
    </r>
    <r>
      <rPr>
        <sz val="5"/>
        <color rgb="FF3D3D3D"/>
        <rFont val="Arial"/>
        <family val="2"/>
      </rPr>
      <t xml:space="preserve">y </t>
    </r>
    <r>
      <rPr>
        <sz val="5"/>
        <color rgb="FF2D2D2D"/>
        <rFont val="Arial"/>
        <family val="2"/>
      </rPr>
      <t xml:space="preserve">Bond ETF </t>
    </r>
    <r>
      <rPr>
        <sz val="5"/>
        <color rgb="FF3D3D3D"/>
        <rFont val="Arial"/>
        <family val="2"/>
      </rPr>
      <t>{USO)</t>
    </r>
  </si>
  <si>
    <r>
      <rPr>
        <sz val="5"/>
        <color rgb="FF3D3D3D"/>
        <rFont val="Arial"/>
        <family val="2"/>
      </rPr>
      <t>Cash Dividend</t>
    </r>
  </si>
  <si>
    <r>
      <rPr>
        <sz val="5.5"/>
        <color rgb="FF3D3D3D"/>
        <rFont val="Times New Roman"/>
        <family val="1"/>
      </rPr>
      <t>07-Ma r-20</t>
    </r>
    <r>
      <rPr>
        <sz val="5.5"/>
        <color rgb="FF1C1C1C"/>
        <rFont val="Times New Roman"/>
        <family val="1"/>
      </rPr>
      <t>1</t>
    </r>
    <r>
      <rPr>
        <sz val="5.5"/>
        <color rgb="FF3D3D3D"/>
        <rFont val="Times New Roman"/>
        <family val="1"/>
      </rPr>
      <t>9</t>
    </r>
  </si>
  <si>
    <r>
      <rPr>
        <sz val="5.5"/>
        <color rgb="FF3D3D3D"/>
        <rFont val="Times New Roman"/>
        <family val="1"/>
      </rPr>
      <t xml:space="preserve">07-Mar-20 </t>
    </r>
    <r>
      <rPr>
        <sz val="5.5"/>
        <color rgb="FF1C1C1C"/>
        <rFont val="Times New Roman"/>
        <family val="1"/>
      </rPr>
      <t>1</t>
    </r>
    <r>
      <rPr>
        <sz val="5.5"/>
        <color rgb="FF3D3D3D"/>
        <rFont val="Times New Roman"/>
        <family val="1"/>
      </rPr>
      <t>9</t>
    </r>
  </si>
  <si>
    <r>
      <rPr>
        <sz val="5.5"/>
        <color rgb="FF2D2D2D"/>
        <rFont val="Times New Roman"/>
        <family val="1"/>
      </rPr>
      <t>D.00</t>
    </r>
  </si>
  <si>
    <r>
      <rPr>
        <sz val="5.5"/>
        <color rgb="FF3D3D3D"/>
        <rFont val="Times New Roman"/>
        <family val="1"/>
      </rPr>
      <t xml:space="preserve">-8. </t>
    </r>
    <r>
      <rPr>
        <sz val="5.5"/>
        <color rgb="FF1C1C1C"/>
        <rFont val="Times New Roman"/>
        <family val="1"/>
      </rPr>
      <t>47</t>
    </r>
  </si>
  <si>
    <r>
      <rPr>
        <sz val="5"/>
        <color rgb="FF3D3D3D"/>
        <rFont val="Arial"/>
        <family val="2"/>
      </rPr>
      <t xml:space="preserve">iShares </t>
    </r>
    <r>
      <rPr>
        <sz val="5"/>
        <color rgb="FF1C1C1C"/>
        <rFont val="Arial"/>
        <family val="2"/>
      </rPr>
      <t>B</t>
    </r>
    <r>
      <rPr>
        <sz val="5"/>
        <color rgb="FF3D3D3D"/>
        <rFont val="Arial"/>
        <family val="2"/>
      </rPr>
      <t xml:space="preserve">arclays  </t>
    </r>
    <r>
      <rPr>
        <sz val="5"/>
        <color rgb="FF2D2D2D"/>
        <rFont val="Times New Roman"/>
        <family val="1"/>
      </rPr>
      <t xml:space="preserve">20 </t>
    </r>
    <r>
      <rPr>
        <sz val="5"/>
        <color rgb="FF565656"/>
        <rFont val="Times New Roman"/>
        <family val="1"/>
      </rPr>
      <t xml:space="preserve">+  </t>
    </r>
    <r>
      <rPr>
        <sz val="5"/>
        <color rgb="FF3D3D3D"/>
        <rFont val="Arial"/>
        <family val="2"/>
      </rPr>
      <t xml:space="preserve">Year </t>
    </r>
    <r>
      <rPr>
        <sz val="5"/>
        <color rgb="FF1C1C1C"/>
        <rFont val="Arial"/>
        <family val="2"/>
      </rPr>
      <t>T</t>
    </r>
    <r>
      <rPr>
        <sz val="5"/>
        <color rgb="FF3D3D3D"/>
        <rFont val="Arial"/>
        <family val="2"/>
      </rPr>
      <t xml:space="preserve">reasury  </t>
    </r>
    <r>
      <rPr>
        <sz val="5"/>
        <color rgb="FF2D2D2D"/>
        <rFont val="Arial"/>
        <family val="2"/>
      </rPr>
      <t xml:space="preserve">Bond </t>
    </r>
    <r>
      <rPr>
        <sz val="5"/>
        <color rgb="FF1C1C1C"/>
        <rFont val="Arial"/>
        <family val="2"/>
      </rPr>
      <t>Fun</t>
    </r>
    <r>
      <rPr>
        <sz val="5"/>
        <color rgb="FF3D3D3D"/>
        <rFont val="Arial"/>
        <family val="2"/>
      </rPr>
      <t>d (USD)</t>
    </r>
  </si>
  <si>
    <r>
      <rPr>
        <sz val="5.5"/>
        <color rgb="FF2D2D2D"/>
        <rFont val="Times New Roman"/>
        <family val="1"/>
      </rPr>
      <t>07</t>
    </r>
    <r>
      <rPr>
        <sz val="5.5"/>
        <color rgb="FF565656"/>
        <rFont val="Times New Roman"/>
        <family val="1"/>
      </rPr>
      <t xml:space="preserve">-Ma </t>
    </r>
    <r>
      <rPr>
        <sz val="5.5"/>
        <color rgb="FF2D2D2D"/>
        <rFont val="Times New Roman"/>
        <family val="1"/>
      </rPr>
      <t>r</t>
    </r>
    <r>
      <rPr>
        <sz val="5.5"/>
        <color rgb="FF565656"/>
        <rFont val="Times New Roman"/>
        <family val="1"/>
      </rPr>
      <t>-</t>
    </r>
    <r>
      <rPr>
        <sz val="5.5"/>
        <color rgb="FF2D2D2D"/>
        <rFont val="Times New Roman"/>
        <family val="1"/>
      </rPr>
      <t>2019</t>
    </r>
  </si>
  <si>
    <r>
      <rPr>
        <sz val="5.5"/>
        <color rgb="FF2D2D2D"/>
        <rFont val="Times New Roman"/>
        <family val="1"/>
      </rPr>
      <t xml:space="preserve">07 </t>
    </r>
    <r>
      <rPr>
        <sz val="5.5"/>
        <color rgb="FF565656"/>
        <rFont val="Times New Roman"/>
        <family val="1"/>
      </rPr>
      <t>-</t>
    </r>
    <r>
      <rPr>
        <sz val="5.5"/>
        <color rgb="FF2D2D2D"/>
        <rFont val="Times New Roman"/>
        <family val="1"/>
      </rPr>
      <t>Mar- 2019</t>
    </r>
  </si>
  <si>
    <r>
      <rPr>
        <sz val="5.5"/>
        <color rgb="FF565656"/>
        <rFont val="Times New Roman"/>
        <family val="1"/>
      </rPr>
      <t xml:space="preserve">-10. </t>
    </r>
    <r>
      <rPr>
        <sz val="5.5"/>
        <color rgb="FF2D2D2D"/>
        <rFont val="Times New Roman"/>
        <family val="1"/>
      </rPr>
      <t>78</t>
    </r>
  </si>
  <si>
    <r>
      <rPr>
        <sz val="5"/>
        <color rgb="FF2D2D2D"/>
        <rFont val="Arial"/>
        <family val="2"/>
      </rPr>
      <t xml:space="preserve">iShare </t>
    </r>
    <r>
      <rPr>
        <sz val="5"/>
        <color rgb="FF565656"/>
        <rFont val="Arial"/>
        <family val="2"/>
      </rPr>
      <t xml:space="preserve">s </t>
    </r>
    <r>
      <rPr>
        <sz val="5.5"/>
        <color rgb="FF2D2D2D"/>
        <rFont val="Times New Roman"/>
        <family val="1"/>
      </rPr>
      <t>7</t>
    </r>
    <r>
      <rPr>
        <sz val="5.5"/>
        <color rgb="FF565656"/>
        <rFont val="Times New Roman"/>
        <family val="1"/>
      </rPr>
      <t>-</t>
    </r>
    <r>
      <rPr>
        <sz val="5.5"/>
        <color rgb="FF1C1C1C"/>
        <rFont val="Times New Roman"/>
        <family val="1"/>
      </rPr>
      <t>1</t>
    </r>
    <r>
      <rPr>
        <sz val="5.5"/>
        <color rgb="FF3D3D3D"/>
        <rFont val="Times New Roman"/>
        <family val="1"/>
      </rPr>
      <t xml:space="preserve">0 </t>
    </r>
    <r>
      <rPr>
        <sz val="5"/>
        <color rgb="FF3D3D3D"/>
        <rFont val="Arial"/>
        <family val="2"/>
      </rPr>
      <t xml:space="preserve">Year </t>
    </r>
    <r>
      <rPr>
        <sz val="5"/>
        <color rgb="FF2D2D2D"/>
        <rFont val="Arial"/>
        <family val="2"/>
      </rPr>
      <t>Trea</t>
    </r>
    <r>
      <rPr>
        <sz val="5"/>
        <color rgb="FF565656"/>
        <rFont val="Arial"/>
        <family val="2"/>
      </rPr>
      <t>s</t>
    </r>
    <r>
      <rPr>
        <sz val="5"/>
        <color rgb="FF2D2D2D"/>
        <rFont val="Arial"/>
        <family val="2"/>
      </rPr>
      <t xml:space="preserve">ury Bond ETF </t>
    </r>
    <r>
      <rPr>
        <sz val="5"/>
        <color rgb="FF3D3D3D"/>
        <rFont val="Arial"/>
        <family val="2"/>
      </rPr>
      <t>(USO)</t>
    </r>
  </si>
  <si>
    <r>
      <rPr>
        <sz val="5"/>
        <color rgb="FF3D3D3D"/>
        <rFont val="Arial"/>
        <family val="2"/>
      </rPr>
      <t xml:space="preserve">Cash </t>
    </r>
    <r>
      <rPr>
        <sz val="5"/>
        <color rgb="FF1C1C1C"/>
        <rFont val="Arial"/>
        <family val="2"/>
      </rPr>
      <t>D</t>
    </r>
    <r>
      <rPr>
        <sz val="5"/>
        <color rgb="FF3D3D3D"/>
        <rFont val="Arial"/>
        <family val="2"/>
      </rPr>
      <t>ividend</t>
    </r>
  </si>
  <si>
    <r>
      <rPr>
        <sz val="5.5"/>
        <color rgb="FF2D2D2D"/>
        <rFont val="Times New Roman"/>
        <family val="1"/>
      </rPr>
      <t>OS</t>
    </r>
    <r>
      <rPr>
        <sz val="5.5"/>
        <color rgb="FF565656"/>
        <rFont val="Times New Roman"/>
        <family val="1"/>
      </rPr>
      <t xml:space="preserve">- </t>
    </r>
    <r>
      <rPr>
        <sz val="5.5"/>
        <color rgb="FF2D2D2D"/>
        <rFont val="Times New Roman"/>
        <family val="1"/>
      </rPr>
      <t>Apr-2019</t>
    </r>
  </si>
  <si>
    <r>
      <rPr>
        <sz val="5.5"/>
        <color rgb="FF3D3D3D"/>
        <rFont val="Times New Roman"/>
        <family val="1"/>
      </rPr>
      <t xml:space="preserve">-9 </t>
    </r>
    <r>
      <rPr>
        <sz val="5.5"/>
        <color rgb="FF1C1C1C"/>
        <rFont val="Times New Roman"/>
        <family val="1"/>
      </rPr>
      <t xml:space="preserve">. </t>
    </r>
    <r>
      <rPr>
        <sz val="5.5"/>
        <color rgb="FF3D3D3D"/>
        <rFont val="Times New Roman"/>
        <family val="1"/>
      </rPr>
      <t>18</t>
    </r>
  </si>
  <si>
    <r>
      <rPr>
        <sz val="5"/>
        <color rgb="FF2D2D2D"/>
        <rFont val="Arial"/>
        <family val="2"/>
      </rPr>
      <t>iShare</t>
    </r>
    <r>
      <rPr>
        <sz val="5"/>
        <color rgb="FF565656"/>
        <rFont val="Arial"/>
        <family val="2"/>
      </rPr>
      <t xml:space="preserve">s </t>
    </r>
    <r>
      <rPr>
        <sz val="5"/>
        <color rgb="FF2D2D2D"/>
        <rFont val="Arial"/>
        <family val="2"/>
      </rPr>
      <t xml:space="preserve">Barcl </t>
    </r>
    <r>
      <rPr>
        <sz val="5"/>
        <color rgb="FF565656"/>
        <rFont val="Arial"/>
        <family val="2"/>
      </rPr>
      <t xml:space="preserve">ays </t>
    </r>
    <r>
      <rPr>
        <sz val="5"/>
        <color rgb="FF3D3D3D"/>
        <rFont val="Arial"/>
        <family val="2"/>
      </rPr>
      <t xml:space="preserve">20+ Year </t>
    </r>
    <r>
      <rPr>
        <sz val="5"/>
        <color rgb="FF2D2D2D"/>
        <rFont val="Arial"/>
        <family val="2"/>
      </rPr>
      <t xml:space="preserve">Treasury Bond </t>
    </r>
    <r>
      <rPr>
        <sz val="5"/>
        <color rgb="FF1C1C1C"/>
        <rFont val="Arial"/>
        <family val="2"/>
      </rPr>
      <t>Fun</t>
    </r>
    <r>
      <rPr>
        <sz val="5"/>
        <color rgb="FF3D3D3D"/>
        <rFont val="Arial"/>
        <family val="2"/>
      </rPr>
      <t xml:space="preserve">d </t>
    </r>
    <r>
      <rPr>
        <sz val="5"/>
        <color rgb="FF565656"/>
        <rFont val="Arial"/>
        <family val="2"/>
      </rPr>
      <t>(</t>
    </r>
    <r>
      <rPr>
        <sz val="5"/>
        <color rgb="FF2D2D2D"/>
        <rFont val="Arial"/>
        <family val="2"/>
      </rPr>
      <t>USD)</t>
    </r>
  </si>
  <si>
    <r>
      <rPr>
        <sz val="5"/>
        <color rgb="FF2D2D2D"/>
        <rFont val="Arial"/>
        <family val="2"/>
      </rPr>
      <t>Cash Dividend</t>
    </r>
  </si>
  <si>
    <r>
      <rPr>
        <sz val="5"/>
        <color rgb="FF2D2D2D"/>
        <rFont val="Arial"/>
        <family val="2"/>
      </rPr>
      <t xml:space="preserve">i Sh are </t>
    </r>
    <r>
      <rPr>
        <sz val="5"/>
        <color rgb="FF565656"/>
        <rFont val="Arial"/>
        <family val="2"/>
      </rPr>
      <t xml:space="preserve">s </t>
    </r>
    <r>
      <rPr>
        <sz val="5.5"/>
        <color rgb="FF3D3D3D"/>
        <rFont val="Times New Roman"/>
        <family val="1"/>
      </rPr>
      <t xml:space="preserve">7-10 </t>
    </r>
    <r>
      <rPr>
        <sz val="5"/>
        <color rgb="FF3D3D3D"/>
        <rFont val="Arial"/>
        <family val="2"/>
      </rPr>
      <t xml:space="preserve">Year </t>
    </r>
    <r>
      <rPr>
        <sz val="5"/>
        <color rgb="FF2D2D2D"/>
        <rFont val="Arial"/>
        <family val="2"/>
      </rPr>
      <t>Trea</t>
    </r>
    <r>
      <rPr>
        <sz val="5"/>
        <color rgb="FF565656"/>
        <rFont val="Arial"/>
        <family val="2"/>
      </rPr>
      <t>s</t>
    </r>
    <r>
      <rPr>
        <sz val="5"/>
        <color rgb="FF2D2D2D"/>
        <rFont val="Arial"/>
        <family val="2"/>
      </rPr>
      <t xml:space="preserve">ury Bond ETF </t>
    </r>
    <r>
      <rPr>
        <sz val="5"/>
        <color rgb="FF3D3D3D"/>
        <rFont val="Arial"/>
        <family val="2"/>
      </rPr>
      <t>(USO)</t>
    </r>
  </si>
  <si>
    <r>
      <rPr>
        <sz val="5"/>
        <color rgb="FF3D3D3D"/>
        <rFont val="Arial"/>
        <family val="2"/>
      </rPr>
      <t xml:space="preserve">Cash </t>
    </r>
    <r>
      <rPr>
        <sz val="5"/>
        <color rgb="FF2D2D2D"/>
        <rFont val="Arial"/>
        <family val="2"/>
      </rPr>
      <t xml:space="preserve">Divid </t>
    </r>
    <r>
      <rPr>
        <sz val="5"/>
        <color rgb="FF565656"/>
        <rFont val="Arial"/>
        <family val="2"/>
      </rPr>
      <t>en</t>
    </r>
    <r>
      <rPr>
        <sz val="5"/>
        <color rgb="FF2D2D2D"/>
        <rFont val="Arial"/>
        <family val="2"/>
      </rPr>
      <t>d</t>
    </r>
  </si>
  <si>
    <r>
      <rPr>
        <sz val="5.5"/>
        <color rgb="FF3D3D3D"/>
        <rFont val="Times New Roman"/>
        <family val="1"/>
      </rPr>
      <t xml:space="preserve">0 </t>
    </r>
    <r>
      <rPr>
        <sz val="5.5"/>
        <color rgb="FF1C1C1C"/>
        <rFont val="Times New Roman"/>
        <family val="1"/>
      </rPr>
      <t xml:space="preserve">. </t>
    </r>
    <r>
      <rPr>
        <sz val="5.5"/>
        <color rgb="FF3D3D3D"/>
        <rFont val="Times New Roman"/>
        <family val="1"/>
      </rPr>
      <t>00</t>
    </r>
  </si>
  <si>
    <r>
      <rPr>
        <sz val="5"/>
        <color rgb="FF3D3D3D"/>
        <rFont val="Arial"/>
        <family val="2"/>
      </rPr>
      <t xml:space="preserve">iShares </t>
    </r>
    <r>
      <rPr>
        <sz val="5"/>
        <color rgb="FF2D2D2D"/>
        <rFont val="Arial"/>
        <family val="2"/>
      </rPr>
      <t xml:space="preserve">Barclays </t>
    </r>
    <r>
      <rPr>
        <sz val="5"/>
        <color rgb="FF3D3D3D"/>
        <rFont val="Arial"/>
        <family val="2"/>
      </rPr>
      <t xml:space="preserve">20+ Year Treasury </t>
    </r>
    <r>
      <rPr>
        <sz val="5"/>
        <color rgb="FF2D2D2D"/>
        <rFont val="Arial"/>
        <family val="2"/>
      </rPr>
      <t xml:space="preserve">Bond Fund </t>
    </r>
    <r>
      <rPr>
        <sz val="5"/>
        <color rgb="FF3D3D3D"/>
        <rFont val="Arial"/>
        <family val="2"/>
      </rPr>
      <t>(USD)</t>
    </r>
  </si>
  <si>
    <r>
      <rPr>
        <sz val="5"/>
        <color rgb="FF3D3D3D"/>
        <rFont val="Arial"/>
        <family val="2"/>
      </rPr>
      <t xml:space="preserve">Cash </t>
    </r>
    <r>
      <rPr>
        <sz val="5"/>
        <color rgb="FF2D2D2D"/>
        <rFont val="Arial"/>
        <family val="2"/>
      </rPr>
      <t>Di</t>
    </r>
    <r>
      <rPr>
        <sz val="5"/>
        <color rgb="FF565656"/>
        <rFont val="Arial"/>
        <family val="2"/>
      </rPr>
      <t>vi</t>
    </r>
    <r>
      <rPr>
        <sz val="5"/>
        <color rgb="FF2D2D2D"/>
        <rFont val="Arial"/>
        <family val="2"/>
      </rPr>
      <t>dend</t>
    </r>
  </si>
  <si>
    <r>
      <rPr>
        <sz val="5.5"/>
        <color rgb="FF3D3D3D"/>
        <rFont val="Times New Roman"/>
        <family val="1"/>
      </rPr>
      <t>07- May -20</t>
    </r>
    <r>
      <rPr>
        <sz val="5.5"/>
        <color rgb="FF1C1C1C"/>
        <rFont val="Times New Roman"/>
        <family val="1"/>
      </rPr>
      <t>1</t>
    </r>
    <r>
      <rPr>
        <sz val="5.5"/>
        <color rgb="FF3D3D3D"/>
        <rFont val="Times New Roman"/>
        <family val="1"/>
      </rPr>
      <t>9</t>
    </r>
  </si>
  <si>
    <r>
      <rPr>
        <sz val="5.5"/>
        <color rgb="FF565656"/>
        <rFont val="Times New Roman"/>
        <family val="1"/>
      </rPr>
      <t>-</t>
    </r>
    <r>
      <rPr>
        <sz val="5.5"/>
        <color rgb="FF2D2D2D"/>
        <rFont val="Times New Roman"/>
        <family val="1"/>
      </rPr>
      <t>11</t>
    </r>
    <r>
      <rPr>
        <sz val="5.5"/>
        <color rgb="FF565656"/>
        <rFont val="Times New Roman"/>
        <family val="1"/>
      </rPr>
      <t xml:space="preserve">. </t>
    </r>
    <r>
      <rPr>
        <sz val="5.5"/>
        <color rgb="FF2D2D2D"/>
        <rFont val="Times New Roman"/>
        <family val="1"/>
      </rPr>
      <t>11</t>
    </r>
  </si>
  <si>
    <t>i Sh are s Core MSCI China Index ETF (HKO)</t>
  </si>
  <si>
    <t>Cash Dividend</t>
  </si>
  <si>
    <t>iShares 7·10 Year Treasury Bond ETF {USO)</t>
  </si>
  <si>
    <t>07-Ma r-2019</t>
  </si>
  <si>
    <t>iShares Barclays  20 +  Year Treasury  Bond Fund (USD)</t>
  </si>
  <si>
    <t>iShare s 7-10 Year Treasury Bond ETF (USO)</t>
  </si>
  <si>
    <t>OS- Apr-2019</t>
  </si>
  <si>
    <t>iShares Barcl ays 20+ Year Treasury Bond Fund (USD)</t>
  </si>
  <si>
    <t>i Sh are s 7-10 Year Treasury Bond ETF (USO)</t>
  </si>
  <si>
    <t>Cash Divid end</t>
  </si>
  <si>
    <t>iShares Barclays 20+ Year Treasury Bond Fund (USD)</t>
  </si>
  <si>
    <t>07- May -2019</t>
  </si>
  <si>
    <t>Dividend Reinvestment</t>
  </si>
  <si>
    <t>Franking credit</t>
  </si>
  <si>
    <t>Dividend amount</t>
  </si>
  <si>
    <t>Withholdint Tax Percent</t>
  </si>
  <si>
    <t>Withhold! tax amount</t>
  </si>
  <si>
    <t>i Sh are s Europe  ETF (AUD)                                                                       Cash Dividend</t>
  </si>
  <si>
    <t>iShare s MSCI Emergi ng Niarkets ETF (AUD )                                            Cash Dividend</t>
  </si>
  <si>
    <t>Betashares Geared AU Equity  Fund (Hedge Fund)  (AU D)                     Dividend Reinvestment</t>
  </si>
  <si>
    <t>Magellan Global Equities   Fund (Currency Hedged)  fAUD)                    Dividend Reinv es tment</t>
  </si>
  <si>
    <t>need to firm with client</t>
  </si>
  <si>
    <t>client's figure</t>
  </si>
  <si>
    <t>discrepancy</t>
  </si>
  <si>
    <t>per statement summary</t>
  </si>
  <si>
    <t>diff</t>
  </si>
  <si>
    <t>Opening</t>
  </si>
  <si>
    <t>Cash</t>
  </si>
  <si>
    <t>Fx Spot &amp; Forward Options</t>
  </si>
  <si>
    <t>Cash Transfers</t>
  </si>
  <si>
    <t>Sell Investments</t>
  </si>
  <si>
    <t>Commission &amp; VAT</t>
  </si>
  <si>
    <t>Buy Investments</t>
  </si>
  <si>
    <t>Closing</t>
  </si>
  <si>
    <t>Dividends Received</t>
  </si>
  <si>
    <t>Corporate Actions</t>
  </si>
  <si>
    <t>Client Custody Fee</t>
  </si>
  <si>
    <t>Corporate Actions withholding Tax</t>
  </si>
  <si>
    <t>Saxo Capital Markets</t>
  </si>
  <si>
    <t>Proceeds / purchase of shares</t>
  </si>
  <si>
    <t>Discounted Gain</t>
  </si>
  <si>
    <t>Other Gain</t>
  </si>
  <si>
    <t>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</si>
</sst>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\-mmm\-yyyy;@"/>
    <numFmt numFmtId="165" formatCode="0.000000"/>
    <numFmt numFmtId="166" formatCode="&quot;$&quot;#,##0.00"/>
  </numFmts>
  <fonts count="54" x14ac:knownFonts="1">
    <font>
      <sz val="10"/>
      <color rgb="FF000000"/>
      <name val="Times New Roman"/>
      <charset val="204"/>
    </font>
    <font>
      <sz val="7.5"/>
      <name val="Arial"/>
      <family val="2"/>
    </font>
    <font>
      <b/>
      <sz val="8.5"/>
      <name val="Times New Roman"/>
      <family val="1"/>
    </font>
    <font>
      <i/>
      <sz val="3.5"/>
      <name val="Arial"/>
      <family val="2"/>
    </font>
    <font>
      <sz val="6"/>
      <name val="Times New Roman"/>
      <family val="1"/>
    </font>
    <font>
      <sz val="5"/>
      <name val="Arial"/>
      <family val="2"/>
    </font>
    <font>
      <sz val="5.5"/>
      <color rgb="FF3D3D3D"/>
      <name val="Times New Roman"/>
      <family val="2"/>
    </font>
    <font>
      <sz val="5.5"/>
      <name val="Times New Roman"/>
      <family val="1"/>
    </font>
    <font>
      <sz val="5.5"/>
      <color rgb="FF2D2D2D"/>
      <name val="Times New Roman"/>
      <family val="2"/>
    </font>
    <font>
      <b/>
      <sz val="5.5"/>
      <name val="Times New Roman"/>
      <family val="1"/>
    </font>
    <font>
      <sz val="5.5"/>
      <color rgb="FF565656"/>
      <name val="Times New Roman"/>
      <family val="2"/>
    </font>
    <font>
      <sz val="5.5"/>
      <color rgb="FF1C1C1C"/>
      <name val="Times New Roman"/>
      <family val="2"/>
    </font>
    <font>
      <sz val="5"/>
      <color rgb="FF3D3D3D"/>
      <name val="Times New Roman"/>
      <family val="2"/>
    </font>
    <font>
      <sz val="5"/>
      <name val="Times New Roman"/>
      <family val="1"/>
    </font>
    <font>
      <sz val="8.5"/>
      <name val="Times New Roman"/>
      <family val="1"/>
    </font>
    <font>
      <sz val="7.5"/>
      <color rgb="FF1C1C1C"/>
      <name val="Arial"/>
      <family val="2"/>
    </font>
    <font>
      <sz val="7.5"/>
      <color rgb="FF3D3D3D"/>
      <name val="Arial"/>
      <family val="2"/>
    </font>
    <font>
      <sz val="10"/>
      <name val="Times New Roman"/>
      <family val="1"/>
    </font>
    <font>
      <sz val="12"/>
      <color rgb="FF9591E9"/>
      <name val="Arial"/>
      <family val="2"/>
    </font>
    <font>
      <i/>
      <vertAlign val="subscript"/>
      <sz val="11"/>
      <color rgb="FF9591E9"/>
      <name val="Times New Roman"/>
      <family val="1"/>
    </font>
    <font>
      <sz val="14.5"/>
      <color rgb="FF807CE4"/>
      <name val="Arial"/>
      <family val="2"/>
    </font>
    <font>
      <sz val="21"/>
      <color rgb="FF9591E9"/>
      <name val="Arial"/>
      <family val="2"/>
    </font>
    <font>
      <i/>
      <sz val="12.5"/>
      <color rgb="FF9591E9"/>
      <name val="Arial"/>
      <family val="2"/>
    </font>
    <font>
      <i/>
      <sz val="16"/>
      <color rgb="FF9591E9"/>
      <name val="Arial"/>
      <family val="2"/>
    </font>
    <font>
      <sz val="13"/>
      <color rgb="FF9591E9"/>
      <name val="Arial"/>
      <family val="2"/>
    </font>
    <font>
      <i/>
      <sz val="13.5"/>
      <color rgb="FF9591E9"/>
      <name val="Times New Roman"/>
      <family val="1"/>
    </font>
    <font>
      <i/>
      <sz val="14.5"/>
      <color rgb="FF9591E9"/>
      <name val="Arial"/>
      <family val="2"/>
    </font>
    <font>
      <sz val="11.5"/>
      <color rgb="FF9591E9"/>
      <name val="Arial"/>
      <family val="2"/>
    </font>
    <font>
      <i/>
      <sz val="24"/>
      <color rgb="FF9591E9"/>
      <name val="Arial"/>
      <family val="2"/>
    </font>
    <font>
      <i/>
      <sz val="24"/>
      <color rgb="FFA8A1C3"/>
      <name val="Arial"/>
      <family val="2"/>
    </font>
    <font>
      <b/>
      <sz val="8.5"/>
      <color rgb="FFE4E4E4"/>
      <name val="Times New Roman"/>
      <family val="1"/>
    </font>
    <font>
      <sz val="5"/>
      <color rgb="FF3D3D3D"/>
      <name val="Arial"/>
      <family val="2"/>
    </font>
    <font>
      <sz val="5"/>
      <color rgb="FF565656"/>
      <name val="Arial"/>
      <family val="2"/>
    </font>
    <font>
      <sz val="6"/>
      <color rgb="FF3D3D3D"/>
      <name val="Times New Roman"/>
      <family val="1"/>
    </font>
    <font>
      <sz val="5"/>
      <color rgb="FF1C1C1C"/>
      <name val="Arial"/>
      <family val="2"/>
    </font>
    <font>
      <sz val="5"/>
      <color rgb="FF2D2D2D"/>
      <name val="Arial"/>
      <family val="2"/>
    </font>
    <font>
      <sz val="5.5"/>
      <color rgb="FF3D3D3D"/>
      <name val="Times New Roman"/>
      <family val="1"/>
    </font>
    <font>
      <sz val="5.5"/>
      <color rgb="FF2D2D2D"/>
      <name val="Times New Roman"/>
      <family val="1"/>
    </font>
    <font>
      <b/>
      <sz val="5.5"/>
      <color rgb="FF3D3D3D"/>
      <name val="Times New Roman"/>
      <family val="1"/>
    </font>
    <font>
      <sz val="5"/>
      <color rgb="FF3D3D3D"/>
      <name val="Times New Roman"/>
      <family val="1"/>
    </font>
    <font>
      <i/>
      <sz val="14.5"/>
      <color rgb="FF807CE4"/>
      <name val="Arial"/>
      <family val="2"/>
    </font>
    <font>
      <sz val="16"/>
      <color rgb="FF807CE4"/>
      <name val="Times New Roman"/>
      <family val="1"/>
    </font>
    <font>
      <i/>
      <sz val="3.5"/>
      <color rgb="FFCCCCCC"/>
      <name val="Arial"/>
      <family val="2"/>
    </font>
    <font>
      <u/>
      <sz val="5"/>
      <color rgb="FF1C1C1C"/>
      <name val="Arial"/>
      <family val="2"/>
    </font>
    <font>
      <u/>
      <sz val="5.5"/>
      <color rgb="FF1C1C1C"/>
      <name val="Times New Roman"/>
      <family val="1"/>
    </font>
    <font>
      <sz val="6"/>
      <color rgb="FF1C1C1C"/>
      <name val="Times New Roman"/>
      <family val="1"/>
    </font>
    <font>
      <sz val="5.5"/>
      <color rgb="FF1C1C1C"/>
      <name val="Times New Roman"/>
      <family val="1"/>
    </font>
    <font>
      <sz val="5.5"/>
      <color rgb="FF565656"/>
      <name val="Times New Roman"/>
      <family val="1"/>
    </font>
    <font>
      <sz val="5"/>
      <color rgb="FF2D2D2D"/>
      <name val="Times New Roman"/>
      <family val="1"/>
    </font>
    <font>
      <sz val="5"/>
      <color rgb="FF565656"/>
      <name val="Times New Roman"/>
      <family val="1"/>
    </font>
    <font>
      <sz val="5"/>
      <color rgb="FF1C1C1C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1" fillId="0" borderId="0" applyFont="0" applyFill="0" applyBorder="0" applyAlignment="0" applyProtection="0"/>
    <xf numFmtId="9" fontId="51" fillId="0" borderId="0" applyFont="0" applyFill="0" applyBorder="0" applyAlignment="0" applyProtection="0"/>
  </cellStyleXfs>
  <cellXfs count="9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right" vertical="top" wrapText="1" indent="2"/>
    </xf>
    <xf numFmtId="0" fontId="5" fillId="0" borderId="0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right" vertical="top" shrinkToFit="1"/>
    </xf>
    <xf numFmtId="165" fontId="6" fillId="0" borderId="2" xfId="0" applyNumberFormat="1" applyFont="1" applyFill="1" applyBorder="1" applyAlignment="1">
      <alignment horizontal="right" vertical="top" shrinkToFit="1"/>
    </xf>
    <xf numFmtId="2" fontId="8" fillId="0" borderId="2" xfId="0" applyNumberFormat="1" applyFont="1" applyFill="1" applyBorder="1" applyAlignment="1">
      <alignment horizontal="right" vertical="top" shrinkToFit="1"/>
    </xf>
    <xf numFmtId="0" fontId="9" fillId="0" borderId="2" xfId="0" applyFont="1" applyFill="1" applyBorder="1" applyAlignment="1">
      <alignment horizontal="right" vertical="top" wrapText="1"/>
    </xf>
    <xf numFmtId="10" fontId="8" fillId="0" borderId="0" xfId="0" applyNumberFormat="1" applyFont="1" applyFill="1" applyBorder="1" applyAlignment="1">
      <alignment horizontal="right" vertical="top" indent="2" shrinkToFit="1"/>
    </xf>
    <xf numFmtId="0" fontId="7" fillId="0" borderId="2" xfId="0" applyFont="1" applyFill="1" applyBorder="1" applyAlignment="1">
      <alignment horizontal="right" vertical="top" wrapText="1"/>
    </xf>
    <xf numFmtId="2" fontId="11" fillId="0" borderId="2" xfId="0" applyNumberFormat="1" applyFont="1" applyFill="1" applyBorder="1" applyAlignment="1">
      <alignment horizontal="right" vertical="top" shrinkToFit="1"/>
    </xf>
    <xf numFmtId="0" fontId="7" fillId="0" borderId="0" xfId="0" applyFont="1" applyFill="1" applyBorder="1" applyAlignment="1">
      <alignment horizontal="center" vertical="top" wrapText="1"/>
    </xf>
    <xf numFmtId="3" fontId="6" fillId="0" borderId="0" xfId="0" applyNumberFormat="1" applyFont="1" applyFill="1" applyBorder="1" applyAlignment="1">
      <alignment horizontal="right" vertical="top" shrinkToFit="1"/>
    </xf>
    <xf numFmtId="165" fontId="6" fillId="0" borderId="0" xfId="0" applyNumberFormat="1" applyFont="1" applyFill="1" applyBorder="1" applyAlignment="1">
      <alignment horizontal="right" vertical="top" shrinkToFit="1"/>
    </xf>
    <xf numFmtId="2" fontId="6" fillId="0" borderId="0" xfId="0" applyNumberFormat="1" applyFont="1" applyFill="1" applyBorder="1" applyAlignment="1">
      <alignment horizontal="right" vertical="top" shrinkToFit="1"/>
    </xf>
    <xf numFmtId="4" fontId="6" fillId="0" borderId="0" xfId="0" applyNumberFormat="1" applyFont="1" applyFill="1" applyBorder="1" applyAlignment="1">
      <alignment horizontal="right" vertical="top" shrinkToFit="1"/>
    </xf>
    <xf numFmtId="2" fontId="8" fillId="0" borderId="0" xfId="0" applyNumberFormat="1" applyFont="1" applyFill="1" applyBorder="1" applyAlignment="1">
      <alignment horizontal="right" vertical="top" shrinkToFit="1"/>
    </xf>
    <xf numFmtId="0" fontId="9" fillId="0" borderId="0" xfId="0" applyFont="1" applyFill="1" applyBorder="1" applyAlignment="1">
      <alignment horizontal="right" vertical="top" wrapText="1"/>
    </xf>
    <xf numFmtId="10" fontId="6" fillId="0" borderId="0" xfId="0" applyNumberFormat="1" applyFont="1" applyFill="1" applyBorder="1" applyAlignment="1">
      <alignment horizontal="right" vertical="top" indent="2" shrinkToFit="1"/>
    </xf>
    <xf numFmtId="0" fontId="7" fillId="0" borderId="0" xfId="0" applyFont="1" applyFill="1" applyBorder="1" applyAlignment="1">
      <alignment horizontal="right" vertical="top" wrapText="1"/>
    </xf>
    <xf numFmtId="1" fontId="8" fillId="0" borderId="0" xfId="0" applyNumberFormat="1" applyFont="1" applyFill="1" applyBorder="1" applyAlignment="1">
      <alignment horizontal="right" vertical="top" shrinkToFit="1"/>
    </xf>
    <xf numFmtId="165" fontId="8" fillId="0" borderId="0" xfId="0" applyNumberFormat="1" applyFont="1" applyFill="1" applyBorder="1" applyAlignment="1">
      <alignment horizontal="right" vertical="top" shrinkToFit="1"/>
    </xf>
    <xf numFmtId="2" fontId="10" fillId="0" borderId="0" xfId="0" applyNumberFormat="1" applyFont="1" applyFill="1" applyBorder="1" applyAlignment="1">
      <alignment horizontal="right" vertical="top" shrinkToFit="1"/>
    </xf>
    <xf numFmtId="0" fontId="7" fillId="0" borderId="0" xfId="0" applyFont="1" applyFill="1" applyBorder="1" applyAlignment="1">
      <alignment horizontal="right" vertical="top" wrapText="1" indent="2"/>
    </xf>
    <xf numFmtId="0" fontId="13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right" vertical="top" wrapText="1"/>
    </xf>
    <xf numFmtId="164" fontId="6" fillId="0" borderId="0" xfId="0" applyNumberFormat="1" applyFont="1" applyFill="1" applyBorder="1" applyAlignment="1">
      <alignment horizontal="center" vertical="top" shrinkToFit="1"/>
    </xf>
    <xf numFmtId="1" fontId="10" fillId="0" borderId="0" xfId="0" applyNumberFormat="1" applyFont="1" applyFill="1" applyBorder="1" applyAlignment="1">
      <alignment horizontal="left" vertical="top" indent="3" shrinkToFit="1"/>
    </xf>
    <xf numFmtId="3" fontId="8" fillId="0" borderId="0" xfId="0" applyNumberFormat="1" applyFont="1" applyFill="1" applyBorder="1" applyAlignment="1">
      <alignment horizontal="right" vertical="top" shrinkToFit="1"/>
    </xf>
    <xf numFmtId="0" fontId="14" fillId="0" borderId="0" xfId="0" applyFont="1" applyFill="1" applyBorder="1" applyAlignment="1">
      <alignment horizontal="right" vertical="top" wrapText="1"/>
    </xf>
    <xf numFmtId="1" fontId="11" fillId="0" borderId="0" xfId="0" applyNumberFormat="1" applyFont="1" applyFill="1" applyBorder="1" applyAlignment="1">
      <alignment horizontal="right" vertical="top" shrinkToFit="1"/>
    </xf>
    <xf numFmtId="2" fontId="10" fillId="0" borderId="0" xfId="0" applyNumberFormat="1" applyFont="1" applyFill="1" applyBorder="1" applyAlignment="1">
      <alignment horizontal="right" vertical="top" indent="1" shrinkToFit="1"/>
    </xf>
    <xf numFmtId="164" fontId="8" fillId="0" borderId="0" xfId="0" applyNumberFormat="1" applyFont="1" applyFill="1" applyBorder="1" applyAlignment="1">
      <alignment horizontal="center" vertical="top" shrinkToFit="1"/>
    </xf>
    <xf numFmtId="165" fontId="11" fillId="0" borderId="0" xfId="0" applyNumberFormat="1" applyFont="1" applyFill="1" applyBorder="1" applyAlignment="1">
      <alignment horizontal="right" vertical="top" shrinkToFit="1"/>
    </xf>
    <xf numFmtId="2" fontId="6" fillId="2" borderId="2" xfId="0" applyNumberFormat="1" applyFont="1" applyFill="1" applyBorder="1" applyAlignment="1">
      <alignment horizontal="right" vertical="top" shrinkToFit="1"/>
    </xf>
    <xf numFmtId="4" fontId="8" fillId="2" borderId="0" xfId="0" applyNumberFormat="1" applyFont="1" applyFill="1" applyBorder="1" applyAlignment="1">
      <alignment horizontal="right" vertical="top" shrinkToFit="1"/>
    </xf>
    <xf numFmtId="0" fontId="5" fillId="2" borderId="0" xfId="0" applyFont="1" applyFill="1" applyBorder="1" applyAlignment="1">
      <alignment horizontal="left" vertical="top" wrapText="1"/>
    </xf>
    <xf numFmtId="14" fontId="0" fillId="0" borderId="0" xfId="0" applyNumberFormat="1" applyFill="1" applyBorder="1" applyAlignment="1">
      <alignment horizontal="left" vertical="top"/>
    </xf>
    <xf numFmtId="166" fontId="0" fillId="0" borderId="0" xfId="1" applyNumberFormat="1" applyFont="1" applyFill="1" applyBorder="1" applyAlignment="1">
      <alignment horizontal="left" vertical="top"/>
    </xf>
    <xf numFmtId="166" fontId="0" fillId="0" borderId="0" xfId="0" applyNumberFormat="1" applyFill="1" applyBorder="1" applyAlignment="1">
      <alignment horizontal="left" vertical="top"/>
    </xf>
    <xf numFmtId="9" fontId="0" fillId="0" borderId="0" xfId="2" applyFont="1" applyFill="1" applyBorder="1" applyAlignment="1">
      <alignment horizontal="left" vertical="top"/>
    </xf>
    <xf numFmtId="166" fontId="52" fillId="0" borderId="0" xfId="0" applyNumberFormat="1" applyFont="1" applyFill="1" applyBorder="1" applyAlignment="1">
      <alignment horizontal="left" vertical="top"/>
    </xf>
    <xf numFmtId="0" fontId="51" fillId="0" borderId="0" xfId="0" applyFont="1" applyFill="1" applyBorder="1" applyAlignment="1">
      <alignment horizontal="left" vertical="top"/>
    </xf>
    <xf numFmtId="0" fontId="53" fillId="0" borderId="0" xfId="0" applyFont="1" applyFill="1" applyBorder="1" applyAlignment="1">
      <alignment horizontal="left" vertical="top"/>
    </xf>
    <xf numFmtId="166" fontId="53" fillId="0" borderId="0" xfId="0" applyNumberFormat="1" applyFont="1" applyFill="1" applyBorder="1" applyAlignment="1">
      <alignment horizontal="left" vertical="top"/>
    </xf>
    <xf numFmtId="166" fontId="0" fillId="0" borderId="3" xfId="0" applyNumberFormat="1" applyFill="1" applyBorder="1" applyAlignment="1">
      <alignment horizontal="left" vertical="top"/>
    </xf>
    <xf numFmtId="0" fontId="51" fillId="0" borderId="3" xfId="0" applyFont="1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43" fontId="0" fillId="0" borderId="0" xfId="1" applyFont="1" applyFill="1" applyBorder="1" applyAlignment="1">
      <alignment horizontal="left" vertical="top"/>
    </xf>
    <xf numFmtId="14" fontId="0" fillId="0" borderId="0" xfId="1" applyNumberFormat="1" applyFont="1" applyFill="1" applyBorder="1" applyAlignment="1">
      <alignment horizontal="left" vertical="top"/>
    </xf>
    <xf numFmtId="2" fontId="6" fillId="0" borderId="0" xfId="0" applyNumberFormat="1" applyFont="1" applyFill="1" applyBorder="1" applyAlignment="1">
      <alignment horizontal="right" vertical="top" shrinkToFit="1"/>
    </xf>
    <xf numFmtId="0" fontId="5" fillId="0" borderId="0" xfId="0" applyFont="1" applyFill="1" applyBorder="1" applyAlignment="1">
      <alignment horizontal="left" vertical="top" wrapText="1" indent="2"/>
    </xf>
    <xf numFmtId="0" fontId="7" fillId="0" borderId="0" xfId="0" applyFont="1" applyFill="1" applyBorder="1" applyAlignment="1">
      <alignment horizontal="right" vertical="top" wrapText="1"/>
    </xf>
    <xf numFmtId="2" fontId="6" fillId="2" borderId="0" xfId="0" applyNumberFormat="1" applyFont="1" applyFill="1" applyBorder="1" applyAlignment="1">
      <alignment horizontal="right" vertical="top" shrinkToFit="1"/>
    </xf>
    <xf numFmtId="164" fontId="6" fillId="0" borderId="0" xfId="0" applyNumberFormat="1" applyFont="1" applyFill="1" applyBorder="1" applyAlignment="1">
      <alignment horizontal="right" vertical="top" shrinkToFit="1"/>
    </xf>
    <xf numFmtId="164" fontId="8" fillId="0" borderId="0" xfId="0" applyNumberFormat="1" applyFont="1" applyFill="1" applyBorder="1" applyAlignment="1">
      <alignment horizontal="right" vertical="top" shrinkToFit="1"/>
    </xf>
    <xf numFmtId="2" fontId="8" fillId="2" borderId="0" xfId="0" applyNumberFormat="1" applyFont="1" applyFill="1" applyBorder="1" applyAlignment="1">
      <alignment horizontal="right" vertical="top" shrinkToFit="1"/>
    </xf>
    <xf numFmtId="2" fontId="8" fillId="0" borderId="0" xfId="0" applyNumberFormat="1" applyFont="1" applyFill="1" applyBorder="1" applyAlignment="1">
      <alignment horizontal="right" vertical="top" shrinkToFit="1"/>
    </xf>
    <xf numFmtId="2" fontId="11" fillId="0" borderId="0" xfId="0" applyNumberFormat="1" applyFont="1" applyFill="1" applyBorder="1" applyAlignment="1">
      <alignment horizontal="right" vertical="top" shrinkToFit="1"/>
    </xf>
    <xf numFmtId="4" fontId="6" fillId="2" borderId="0" xfId="0" applyNumberFormat="1" applyFont="1" applyFill="1" applyBorder="1" applyAlignment="1">
      <alignment horizontal="left" vertical="top" indent="4" shrinkToFit="1"/>
    </xf>
    <xf numFmtId="0" fontId="5" fillId="2" borderId="0" xfId="0" applyFont="1" applyFill="1" applyBorder="1" applyAlignment="1">
      <alignment horizontal="left" vertical="top" wrapText="1" indent="1"/>
    </xf>
    <xf numFmtId="4" fontId="8" fillId="0" borderId="0" xfId="0" applyNumberFormat="1" applyFont="1" applyFill="1" applyBorder="1" applyAlignment="1">
      <alignment horizontal="right" vertical="top" shrinkToFit="1"/>
    </xf>
    <xf numFmtId="0" fontId="5" fillId="0" borderId="0" xfId="0" applyFont="1" applyFill="1" applyBorder="1" applyAlignment="1">
      <alignment horizontal="left" vertical="top" wrapText="1" indent="1"/>
    </xf>
    <xf numFmtId="4" fontId="6" fillId="0" borderId="0" xfId="0" applyNumberFormat="1" applyFont="1" applyFill="1" applyBorder="1" applyAlignment="1">
      <alignment horizontal="left" vertical="top" indent="4" shrinkToFit="1"/>
    </xf>
    <xf numFmtId="0" fontId="5" fillId="2" borderId="0" xfId="0" applyFont="1" applyFill="1" applyBorder="1" applyAlignment="1">
      <alignment horizontal="left" vertical="top" wrapText="1"/>
    </xf>
    <xf numFmtId="4" fontId="11" fillId="0" borderId="0" xfId="0" applyNumberFormat="1" applyFont="1" applyFill="1" applyBorder="1" applyAlignment="1">
      <alignment horizontal="right" vertical="top" shrinkToFit="1"/>
    </xf>
    <xf numFmtId="2" fontId="10" fillId="0" borderId="0" xfId="0" applyNumberFormat="1" applyFont="1" applyFill="1" applyBorder="1" applyAlignment="1">
      <alignment horizontal="right" vertical="top" shrinkToFit="1"/>
    </xf>
    <xf numFmtId="164" fontId="12" fillId="0" borderId="0" xfId="0" applyNumberFormat="1" applyFont="1" applyFill="1" applyBorder="1" applyAlignment="1">
      <alignment horizontal="right" vertical="top" shrinkToFit="1"/>
    </xf>
    <xf numFmtId="4" fontId="6" fillId="0" borderId="0" xfId="0" applyNumberFormat="1" applyFont="1" applyFill="1" applyBorder="1" applyAlignment="1">
      <alignment horizontal="right" vertical="top" shrinkToFit="1"/>
    </xf>
    <xf numFmtId="4" fontId="10" fillId="0" borderId="0" xfId="0" applyNumberFormat="1" applyFont="1" applyFill="1" applyBorder="1" applyAlignment="1">
      <alignment horizontal="right" vertical="top" shrinkToFit="1"/>
    </xf>
    <xf numFmtId="0" fontId="5" fillId="0" borderId="0" xfId="0" applyFont="1" applyFill="1" applyBorder="1" applyAlignment="1">
      <alignment horizontal="left" vertical="top" wrapText="1"/>
    </xf>
    <xf numFmtId="2" fontId="6" fillId="3" borderId="0" xfId="0" applyNumberFormat="1" applyFont="1" applyFill="1" applyBorder="1" applyAlignment="1">
      <alignment horizontal="right" vertical="top" shrinkToFit="1"/>
    </xf>
    <xf numFmtId="164" fontId="10" fillId="0" borderId="0" xfId="0" applyNumberFormat="1" applyFont="1" applyFill="1" applyBorder="1" applyAlignment="1">
      <alignment horizontal="right" vertical="top" shrinkToFit="1"/>
    </xf>
    <xf numFmtId="4" fontId="6" fillId="3" borderId="0" xfId="0" applyNumberFormat="1" applyFont="1" applyFill="1" applyBorder="1" applyAlignment="1">
      <alignment horizontal="right" vertical="top" shrinkToFit="1"/>
    </xf>
    <xf numFmtId="164" fontId="6" fillId="0" borderId="2" xfId="0" applyNumberFormat="1" applyFont="1" applyFill="1" applyBorder="1" applyAlignment="1">
      <alignment horizontal="right" vertical="top" shrinkToFit="1"/>
    </xf>
    <xf numFmtId="2" fontId="6" fillId="3" borderId="2" xfId="0" applyNumberFormat="1" applyFont="1" applyFill="1" applyBorder="1" applyAlignment="1">
      <alignment horizontal="right" vertical="top" shrinkToFit="1"/>
    </xf>
    <xf numFmtId="2" fontId="10" fillId="0" borderId="2" xfId="0" applyNumberFormat="1" applyFont="1" applyFill="1" applyBorder="1" applyAlignment="1">
      <alignment horizontal="right" vertical="top" shrinkToFit="1"/>
    </xf>
    <xf numFmtId="2" fontId="6" fillId="0" borderId="2" xfId="0" applyNumberFormat="1" applyFont="1" applyFill="1" applyBorder="1" applyAlignment="1">
      <alignment horizontal="right" vertical="top" shrinkToFit="1"/>
    </xf>
    <xf numFmtId="0" fontId="0" fillId="0" borderId="0" xfId="0" applyFill="1" applyBorder="1" applyAlignment="1">
      <alignment horizontal="left" vertical="top" wrapText="1" indent="1"/>
    </xf>
    <xf numFmtId="0" fontId="0" fillId="0" borderId="0" xfId="0" applyFill="1" applyBorder="1" applyAlignment="1">
      <alignment horizontal="left" vertical="top" wrapText="1" indent="22"/>
    </xf>
    <xf numFmtId="0" fontId="3" fillId="0" borderId="0" xfId="0" applyFont="1" applyFill="1" applyBorder="1" applyAlignment="1">
      <alignment horizontal="left" vertical="top" wrapText="1" indent="12"/>
    </xf>
    <xf numFmtId="0" fontId="0" fillId="0" borderId="0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left" vertical="center" wrapText="1" inden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wrapText="1" indent="6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757275</xdr:rowOff>
    </xdr:from>
    <xdr:to>
      <xdr:col>0</xdr:col>
      <xdr:colOff>866619</xdr:colOff>
      <xdr:row>2</xdr:row>
      <xdr:rowOff>1546</xdr:rowOff>
    </xdr:to>
    <xdr:pic>
      <xdr:nvPicPr>
        <xdr:cNvPr id="2" name="image1.jpeg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66619" cy="317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operations@saxomarkets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topLeftCell="A4" zoomScale="190" zoomScaleNormal="190" workbookViewId="0">
      <selection activeCell="P5" sqref="P5:Q19"/>
    </sheetView>
  </sheetViews>
  <sheetFormatPr defaultRowHeight="12.75" x14ac:dyDescent="0.2"/>
  <cols>
    <col min="1" max="1" width="34.83203125" customWidth="1"/>
    <col min="2" max="2" width="15.1640625" customWidth="1"/>
    <col min="3" max="3" width="4.6640625" customWidth="1"/>
    <col min="4" max="4" width="5.83203125" customWidth="1"/>
    <col min="5" max="5" width="2.1640625" customWidth="1"/>
    <col min="6" max="6" width="9.33203125" customWidth="1"/>
    <col min="7" max="7" width="5.83203125" customWidth="1"/>
    <col min="8" max="8" width="10.5" customWidth="1"/>
    <col min="9" max="9" width="2.1640625" customWidth="1"/>
    <col min="10" max="10" width="10.5" customWidth="1"/>
    <col min="11" max="11" width="15.33203125" customWidth="1"/>
    <col min="12" max="12" width="1.1640625" customWidth="1"/>
    <col min="13" max="13" width="18.6640625" customWidth="1"/>
    <col min="14" max="14" width="10.5" customWidth="1"/>
    <col min="15" max="15" width="20.83203125" customWidth="1"/>
    <col min="16" max="16" width="2.1640625" customWidth="1"/>
    <col min="17" max="17" width="11.5" customWidth="1"/>
    <col min="18" max="18" width="3.33203125" customWidth="1"/>
    <col min="19" max="19" width="5.83203125" customWidth="1"/>
    <col min="20" max="20" width="9.33203125" customWidth="1"/>
    <col min="21" max="21" width="10.5" customWidth="1"/>
    <col min="22" max="22" width="3.33203125" customWidth="1"/>
  </cols>
  <sheetData>
    <row r="1" spans="1:22" ht="61.5" customHeight="1" x14ac:dyDescent="0.15">
      <c r="A1" s="88" t="s">
        <v>0</v>
      </c>
      <c r="B1" s="88"/>
      <c r="C1" s="89" t="s">
        <v>1</v>
      </c>
      <c r="D1" s="89"/>
      <c r="E1" s="89"/>
      <c r="F1" s="89"/>
      <c r="G1" s="89"/>
      <c r="H1" s="89"/>
      <c r="I1" s="89"/>
      <c r="J1" s="89"/>
      <c r="K1" s="89"/>
      <c r="L1" s="82" t="s">
        <v>2</v>
      </c>
      <c r="M1" s="82"/>
      <c r="N1" s="82"/>
      <c r="O1" s="82"/>
      <c r="P1" s="82"/>
      <c r="Q1" s="82"/>
      <c r="R1" s="82"/>
      <c r="S1" s="90" t="s">
        <v>3</v>
      </c>
      <c r="T1" s="90"/>
      <c r="U1" s="90"/>
      <c r="V1" s="90"/>
    </row>
    <row r="2" spans="1:22" ht="24.95" customHeight="1" x14ac:dyDescent="0.2">
      <c r="A2" s="85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</row>
    <row r="3" spans="1:22" ht="81" customHeight="1" x14ac:dyDescent="0.2">
      <c r="A3" s="82" t="s">
        <v>4</v>
      </c>
      <c r="B3" s="82"/>
      <c r="C3" s="82"/>
      <c r="D3" s="82"/>
      <c r="E3" s="83" t="s">
        <v>5</v>
      </c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4" t="s">
        <v>6</v>
      </c>
      <c r="R3" s="84"/>
      <c r="S3" s="84"/>
      <c r="T3" s="84"/>
      <c r="U3" s="84"/>
      <c r="V3" s="84"/>
    </row>
    <row r="4" spans="1:22" ht="8.25" customHeight="1" x14ac:dyDescent="0.2">
      <c r="A4" s="85" t="s">
        <v>7</v>
      </c>
      <c r="B4" s="85"/>
      <c r="C4" s="85"/>
      <c r="D4" s="86" t="s">
        <v>8</v>
      </c>
      <c r="E4" s="86"/>
      <c r="F4" s="2" t="s">
        <v>9</v>
      </c>
      <c r="G4" s="3" t="s">
        <v>10</v>
      </c>
      <c r="H4" s="3" t="s">
        <v>11</v>
      </c>
      <c r="I4" s="4"/>
      <c r="J4" s="3" t="s">
        <v>12</v>
      </c>
      <c r="K4" s="87" t="s">
        <v>13</v>
      </c>
      <c r="L4" s="87"/>
      <c r="M4" s="3" t="s">
        <v>14</v>
      </c>
      <c r="N4" s="3" t="s">
        <v>15</v>
      </c>
      <c r="O4" s="5" t="s">
        <v>16</v>
      </c>
      <c r="P4" s="87" t="s">
        <v>17</v>
      </c>
      <c r="Q4" s="87"/>
      <c r="R4" s="87" t="s">
        <v>18</v>
      </c>
      <c r="S4" s="87"/>
      <c r="T4" s="3" t="s">
        <v>19</v>
      </c>
      <c r="U4" s="3" t="s">
        <v>20</v>
      </c>
    </row>
    <row r="5" spans="1:22" ht="8.25" customHeight="1" x14ac:dyDescent="0.2">
      <c r="A5" s="68" t="s">
        <v>21</v>
      </c>
      <c r="B5" s="68"/>
      <c r="C5" s="68"/>
      <c r="D5" s="78">
        <v>43298</v>
      </c>
      <c r="E5" s="78"/>
      <c r="F5" s="7" t="s">
        <v>22</v>
      </c>
      <c r="G5" s="8">
        <v>3869</v>
      </c>
      <c r="H5" s="9">
        <v>1</v>
      </c>
      <c r="I5" s="4"/>
      <c r="J5" s="38">
        <v>213.82</v>
      </c>
      <c r="K5" s="79">
        <v>213.82</v>
      </c>
      <c r="L5" s="79"/>
      <c r="M5" s="10">
        <v>0</v>
      </c>
      <c r="N5" s="11"/>
      <c r="O5" s="12">
        <v>0.47</v>
      </c>
      <c r="P5" s="80">
        <v>-100.5</v>
      </c>
      <c r="Q5" s="80"/>
      <c r="R5" s="81">
        <v>0</v>
      </c>
      <c r="S5" s="81"/>
      <c r="T5" s="13" t="s">
        <v>23</v>
      </c>
      <c r="U5" s="14">
        <v>113.32</v>
      </c>
    </row>
    <row r="6" spans="1:22" ht="8.25" customHeight="1" x14ac:dyDescent="0.2">
      <c r="A6" s="74" t="s">
        <v>24</v>
      </c>
      <c r="B6" s="74"/>
      <c r="C6" s="74"/>
      <c r="D6" s="76">
        <v>43298</v>
      </c>
      <c r="E6" s="76"/>
      <c r="F6" s="15" t="s">
        <v>25</v>
      </c>
      <c r="G6" s="16">
        <v>2384</v>
      </c>
      <c r="H6" s="17">
        <v>1</v>
      </c>
      <c r="I6" s="4"/>
      <c r="J6" s="18">
        <v>0</v>
      </c>
      <c r="K6" s="77">
        <v>3384.64</v>
      </c>
      <c r="L6" s="77"/>
      <c r="M6" s="20">
        <v>0</v>
      </c>
      <c r="N6" s="21">
        <v>1450.56</v>
      </c>
      <c r="O6" s="22">
        <v>0.3</v>
      </c>
      <c r="P6" s="72">
        <v>-1015.39</v>
      </c>
      <c r="Q6" s="72"/>
      <c r="R6" s="61">
        <v>0</v>
      </c>
      <c r="S6" s="61"/>
      <c r="T6" s="23" t="s">
        <v>26</v>
      </c>
      <c r="U6" s="19">
        <v>2369.25</v>
      </c>
    </row>
    <row r="7" spans="1:22" ht="8.25" customHeight="1" x14ac:dyDescent="0.2">
      <c r="A7" s="74" t="s">
        <v>27</v>
      </c>
      <c r="B7" s="74"/>
      <c r="C7" s="74"/>
      <c r="D7" s="58">
        <v>43299</v>
      </c>
      <c r="E7" s="58"/>
      <c r="F7" s="15" t="s">
        <v>28</v>
      </c>
      <c r="G7" s="24">
        <v>526</v>
      </c>
      <c r="H7" s="17">
        <v>1</v>
      </c>
      <c r="I7" s="4"/>
      <c r="J7" s="18">
        <v>0</v>
      </c>
      <c r="K7" s="75">
        <v>204.71</v>
      </c>
      <c r="L7" s="75"/>
      <c r="M7" s="18">
        <v>0</v>
      </c>
      <c r="N7" s="20">
        <v>87.73</v>
      </c>
      <c r="O7" s="12">
        <v>0.3</v>
      </c>
      <c r="P7" s="54">
        <v>-61.41</v>
      </c>
      <c r="Q7" s="54"/>
      <c r="R7" s="61">
        <v>0</v>
      </c>
      <c r="S7" s="61"/>
      <c r="T7" s="23" t="s">
        <v>29</v>
      </c>
      <c r="U7" s="20">
        <v>143.30000000000001</v>
      </c>
    </row>
    <row r="8" spans="1:22" ht="8.25" customHeight="1" x14ac:dyDescent="0.2">
      <c r="A8" s="74" t="s">
        <v>30</v>
      </c>
      <c r="B8" s="74"/>
      <c r="C8" s="74"/>
      <c r="D8" s="58">
        <v>43301</v>
      </c>
      <c r="E8" s="58"/>
      <c r="F8" s="15" t="s">
        <v>31</v>
      </c>
      <c r="G8" s="16">
        <v>3869</v>
      </c>
      <c r="H8" s="25">
        <v>1</v>
      </c>
      <c r="I8" s="4"/>
      <c r="J8" s="26">
        <v>-213.82</v>
      </c>
      <c r="K8" s="70">
        <v>-213.82</v>
      </c>
      <c r="L8" s="70"/>
      <c r="M8" s="20">
        <v>0</v>
      </c>
      <c r="N8" s="21"/>
      <c r="O8" s="27" t="s">
        <v>32</v>
      </c>
      <c r="P8" s="62">
        <v>100.5</v>
      </c>
      <c r="Q8" s="62"/>
      <c r="R8" s="61">
        <v>0</v>
      </c>
      <c r="S8" s="61"/>
      <c r="T8" s="23" t="s">
        <v>33</v>
      </c>
      <c r="U8" s="26">
        <v>-113.32</v>
      </c>
    </row>
    <row r="9" spans="1:22" ht="8.25" customHeight="1" x14ac:dyDescent="0.2">
      <c r="A9" s="68" t="s">
        <v>34</v>
      </c>
      <c r="B9" s="68"/>
      <c r="C9" s="68"/>
      <c r="D9" s="71">
        <v>43301</v>
      </c>
      <c r="E9" s="71"/>
      <c r="F9" s="28" t="s">
        <v>35</v>
      </c>
      <c r="G9" s="16">
        <v>3869</v>
      </c>
      <c r="H9" s="17">
        <v>1</v>
      </c>
      <c r="I9" s="4"/>
      <c r="J9" s="39">
        <v>2138.1799999999998</v>
      </c>
      <c r="K9" s="72">
        <v>2138.1799999999998</v>
      </c>
      <c r="L9" s="72"/>
      <c r="M9" s="18">
        <v>0</v>
      </c>
      <c r="N9" s="18">
        <v>916.36</v>
      </c>
      <c r="O9" s="22">
        <v>0.47</v>
      </c>
      <c r="P9" s="73">
        <v>-1004.94</v>
      </c>
      <c r="Q9" s="73"/>
      <c r="R9" s="61">
        <v>0</v>
      </c>
      <c r="S9" s="61"/>
      <c r="T9" s="29" t="s">
        <v>36</v>
      </c>
      <c r="U9" s="23" t="s">
        <v>37</v>
      </c>
    </row>
    <row r="10" spans="1:22" ht="8.25" customHeight="1" x14ac:dyDescent="0.2">
      <c r="A10" s="68" t="s">
        <v>38</v>
      </c>
      <c r="B10" s="68"/>
      <c r="C10" s="68"/>
      <c r="D10" s="58">
        <v>43311</v>
      </c>
      <c r="E10" s="58"/>
      <c r="F10" s="30">
        <v>43311</v>
      </c>
      <c r="G10" s="23" t="s">
        <v>39</v>
      </c>
      <c r="H10" s="17">
        <v>1</v>
      </c>
      <c r="I10" s="4"/>
      <c r="J10" s="39">
        <v>1013.4</v>
      </c>
      <c r="K10" s="69">
        <v>1013.4</v>
      </c>
      <c r="L10" s="69"/>
      <c r="M10" s="18">
        <v>0</v>
      </c>
      <c r="N10" s="20">
        <v>434.31</v>
      </c>
      <c r="O10" s="22">
        <v>0.3</v>
      </c>
      <c r="P10" s="70">
        <v>-304.02</v>
      </c>
      <c r="Q10" s="70"/>
      <c r="R10" s="54">
        <v>0</v>
      </c>
      <c r="S10" s="54"/>
      <c r="T10" s="18">
        <v>-304.02</v>
      </c>
      <c r="U10" s="18">
        <v>709.38</v>
      </c>
    </row>
    <row r="11" spans="1:22" ht="8.25" customHeight="1" x14ac:dyDescent="0.2">
      <c r="A11" s="6" t="s">
        <v>40</v>
      </c>
      <c r="B11" s="66" t="s">
        <v>41</v>
      </c>
      <c r="C11" s="66"/>
      <c r="D11" s="58">
        <v>43312</v>
      </c>
      <c r="E11" s="58"/>
      <c r="F11" s="30">
        <v>43311</v>
      </c>
      <c r="G11" s="16">
        <v>8445</v>
      </c>
      <c r="H11" s="23" t="s">
        <v>42</v>
      </c>
      <c r="I11" s="67">
        <v>-1013.4</v>
      </c>
      <c r="J11" s="67"/>
      <c r="K11" s="56" t="s">
        <v>43</v>
      </c>
      <c r="L11" s="56"/>
      <c r="M11" s="18">
        <v>0</v>
      </c>
      <c r="N11" s="31"/>
      <c r="O11" s="22">
        <v>0.3</v>
      </c>
      <c r="P11" s="54">
        <v>304.02</v>
      </c>
      <c r="Q11" s="54"/>
      <c r="R11" s="54">
        <v>0</v>
      </c>
      <c r="S11" s="54"/>
      <c r="T11" s="18">
        <v>304.02</v>
      </c>
      <c r="U11" s="26">
        <v>-709.38</v>
      </c>
    </row>
    <row r="12" spans="1:22" ht="12" customHeight="1" x14ac:dyDescent="0.2">
      <c r="A12" s="40" t="s">
        <v>44</v>
      </c>
      <c r="B12" s="64" t="s">
        <v>41</v>
      </c>
      <c r="C12" s="64"/>
      <c r="D12" s="58">
        <v>43312</v>
      </c>
      <c r="E12" s="58"/>
      <c r="F12" s="30">
        <v>43311</v>
      </c>
      <c r="G12" s="32">
        <v>8445</v>
      </c>
      <c r="H12" s="25">
        <v>1</v>
      </c>
      <c r="I12" s="63">
        <v>1013.4</v>
      </c>
      <c r="J12" s="63"/>
      <c r="K12" s="65">
        <v>1013.4</v>
      </c>
      <c r="L12" s="65"/>
      <c r="M12" s="18">
        <v>0</v>
      </c>
      <c r="N12" s="33"/>
      <c r="O12" s="22">
        <v>3.2300000000000002E-2</v>
      </c>
      <c r="P12" s="61">
        <v>-32.71</v>
      </c>
      <c r="Q12" s="61"/>
      <c r="R12" s="54">
        <v>0</v>
      </c>
      <c r="S12" s="54"/>
      <c r="T12" s="23" t="s">
        <v>45</v>
      </c>
      <c r="U12" s="18">
        <v>980.69</v>
      </c>
    </row>
    <row r="13" spans="1:22" ht="8.25" customHeight="1" x14ac:dyDescent="0.2">
      <c r="A13" s="6" t="s">
        <v>46</v>
      </c>
      <c r="B13" s="55" t="s">
        <v>47</v>
      </c>
      <c r="C13" s="55"/>
      <c r="D13" s="58">
        <v>43462</v>
      </c>
      <c r="E13" s="58"/>
      <c r="F13" s="15" t="s">
        <v>48</v>
      </c>
      <c r="G13" s="16">
        <v>28400</v>
      </c>
      <c r="H13" s="17">
        <v>0.181393</v>
      </c>
      <c r="I13" s="63">
        <v>1747.96</v>
      </c>
      <c r="J13" s="63"/>
      <c r="K13" s="61">
        <v>0</v>
      </c>
      <c r="L13" s="61"/>
      <c r="M13" s="20">
        <v>0</v>
      </c>
      <c r="N13" s="20">
        <v>0</v>
      </c>
      <c r="O13" s="12">
        <v>0</v>
      </c>
      <c r="P13" s="54">
        <v>0</v>
      </c>
      <c r="Q13" s="54"/>
      <c r="R13" s="61">
        <v>0</v>
      </c>
      <c r="S13" s="61"/>
      <c r="T13" s="18">
        <v>0</v>
      </c>
      <c r="U13" s="19">
        <v>1747.96</v>
      </c>
    </row>
    <row r="14" spans="1:22" ht="8.25" customHeight="1" x14ac:dyDescent="0.2">
      <c r="A14" s="1" t="s">
        <v>49</v>
      </c>
      <c r="B14" s="55" t="s">
        <v>50</v>
      </c>
      <c r="C14" s="55"/>
      <c r="D14" s="56" t="s">
        <v>51</v>
      </c>
      <c r="E14" s="56"/>
      <c r="F14" s="15" t="s">
        <v>52</v>
      </c>
      <c r="G14" s="34">
        <v>100</v>
      </c>
      <c r="H14" s="25">
        <v>1.4191149999999999</v>
      </c>
      <c r="I14" s="60">
        <v>28.25</v>
      </c>
      <c r="J14" s="60"/>
      <c r="K14" s="56" t="s">
        <v>53</v>
      </c>
      <c r="L14" s="56"/>
      <c r="M14" s="20">
        <v>0</v>
      </c>
      <c r="N14" s="20">
        <v>0</v>
      </c>
      <c r="O14" s="12">
        <v>0.3</v>
      </c>
      <c r="P14" s="56" t="s">
        <v>54</v>
      </c>
      <c r="Q14" s="56"/>
      <c r="R14" s="61">
        <v>0</v>
      </c>
      <c r="S14" s="61"/>
      <c r="T14" s="20">
        <v>-8.4700000000000006</v>
      </c>
      <c r="U14" s="20">
        <v>19.78</v>
      </c>
    </row>
    <row r="15" spans="1:22" ht="8.25" customHeight="1" x14ac:dyDescent="0.2">
      <c r="A15" s="1" t="s">
        <v>55</v>
      </c>
      <c r="B15" s="55" t="s">
        <v>47</v>
      </c>
      <c r="C15" s="55"/>
      <c r="D15" s="56" t="s">
        <v>56</v>
      </c>
      <c r="E15" s="56"/>
      <c r="F15" s="15" t="s">
        <v>57</v>
      </c>
      <c r="G15" s="34">
        <v>100</v>
      </c>
      <c r="H15" s="25">
        <v>1.4185160000000001</v>
      </c>
      <c r="I15" s="57">
        <v>35.93</v>
      </c>
      <c r="J15" s="57"/>
      <c r="K15" s="62">
        <v>0</v>
      </c>
      <c r="L15" s="62"/>
      <c r="M15" s="20">
        <v>0</v>
      </c>
      <c r="N15" s="20">
        <v>0</v>
      </c>
      <c r="O15" s="12">
        <v>0.3</v>
      </c>
      <c r="P15" s="56" t="s">
        <v>58</v>
      </c>
      <c r="Q15" s="56"/>
      <c r="R15" s="54">
        <v>0</v>
      </c>
      <c r="S15" s="54"/>
      <c r="T15" s="26">
        <v>-10.78</v>
      </c>
      <c r="U15" s="18">
        <v>25.15</v>
      </c>
    </row>
    <row r="16" spans="1:22" ht="8.25" customHeight="1" x14ac:dyDescent="0.2">
      <c r="A16" s="1" t="s">
        <v>59</v>
      </c>
      <c r="B16" s="55" t="s">
        <v>60</v>
      </c>
      <c r="C16" s="55"/>
      <c r="D16" s="56" t="s">
        <v>61</v>
      </c>
      <c r="E16" s="56"/>
      <c r="F16" s="30">
        <v>43560</v>
      </c>
      <c r="G16" s="34">
        <v>100</v>
      </c>
      <c r="H16" s="25">
        <v>1.4041429999999999</v>
      </c>
      <c r="I16" s="60">
        <v>30.6</v>
      </c>
      <c r="J16" s="60"/>
      <c r="K16" s="61">
        <v>0</v>
      </c>
      <c r="L16" s="61"/>
      <c r="M16" s="20">
        <v>0</v>
      </c>
      <c r="N16" s="18">
        <v>0</v>
      </c>
      <c r="O16" s="22">
        <v>0.3</v>
      </c>
      <c r="P16" s="56" t="s">
        <v>62</v>
      </c>
      <c r="Q16" s="56"/>
      <c r="R16" s="61">
        <v>0</v>
      </c>
      <c r="S16" s="61"/>
      <c r="T16" s="35">
        <v>-9.18</v>
      </c>
      <c r="U16" s="20">
        <v>21.42</v>
      </c>
    </row>
    <row r="17" spans="1:21" ht="8.25" customHeight="1" x14ac:dyDescent="0.2">
      <c r="A17" s="6" t="s">
        <v>63</v>
      </c>
      <c r="B17" s="55" t="s">
        <v>64</v>
      </c>
      <c r="C17" s="55"/>
      <c r="D17" s="59">
        <v>43560</v>
      </c>
      <c r="E17" s="59"/>
      <c r="F17" s="36">
        <v>43560</v>
      </c>
      <c r="G17" s="34">
        <v>100</v>
      </c>
      <c r="H17" s="25">
        <v>1.4038759999999999</v>
      </c>
      <c r="I17" s="57">
        <v>39.06</v>
      </c>
      <c r="J17" s="57"/>
      <c r="K17" s="54">
        <v>0</v>
      </c>
      <c r="L17" s="54"/>
      <c r="M17" s="20">
        <v>0</v>
      </c>
      <c r="N17" s="20">
        <v>0</v>
      </c>
      <c r="O17" s="22">
        <v>0.3</v>
      </c>
      <c r="P17" s="54">
        <v>-11.72</v>
      </c>
      <c r="Q17" s="54"/>
      <c r="R17" s="54">
        <v>0</v>
      </c>
      <c r="S17" s="54"/>
      <c r="T17" s="35">
        <v>-11.72</v>
      </c>
      <c r="U17" s="20">
        <v>27.34</v>
      </c>
    </row>
    <row r="18" spans="1:21" ht="8.25" customHeight="1" x14ac:dyDescent="0.2">
      <c r="A18" s="1" t="s">
        <v>65</v>
      </c>
      <c r="B18" s="55" t="s">
        <v>66</v>
      </c>
      <c r="C18" s="55"/>
      <c r="D18" s="58">
        <v>43592</v>
      </c>
      <c r="E18" s="58"/>
      <c r="F18" s="30">
        <v>43592</v>
      </c>
      <c r="G18" s="34">
        <v>100</v>
      </c>
      <c r="H18" s="37">
        <v>1.4281889999999999</v>
      </c>
      <c r="I18" s="57">
        <v>30.21</v>
      </c>
      <c r="J18" s="57"/>
      <c r="K18" s="56" t="s">
        <v>67</v>
      </c>
      <c r="L18" s="56"/>
      <c r="M18" s="20">
        <v>0</v>
      </c>
      <c r="N18" s="18">
        <v>0</v>
      </c>
      <c r="O18" s="22">
        <v>0.3</v>
      </c>
      <c r="P18" s="54">
        <v>-9.07</v>
      </c>
      <c r="Q18" s="54"/>
      <c r="R18" s="54">
        <v>0</v>
      </c>
      <c r="S18" s="54"/>
      <c r="T18" s="18">
        <v>-9.07</v>
      </c>
      <c r="U18" s="18">
        <v>21.14</v>
      </c>
    </row>
    <row r="19" spans="1:21" ht="8.25" customHeight="1" x14ac:dyDescent="0.2">
      <c r="A19" s="6" t="s">
        <v>68</v>
      </c>
      <c r="B19" s="55" t="s">
        <v>69</v>
      </c>
      <c r="C19" s="55"/>
      <c r="D19" s="56" t="s">
        <v>70</v>
      </c>
      <c r="E19" s="56"/>
      <c r="F19" s="30">
        <v>43592</v>
      </c>
      <c r="G19" s="24">
        <v>100</v>
      </c>
      <c r="H19" s="37">
        <v>1.4293560000000001</v>
      </c>
      <c r="I19" s="57">
        <v>37.01</v>
      </c>
      <c r="J19" s="57"/>
      <c r="K19" s="54">
        <v>0</v>
      </c>
      <c r="L19" s="54"/>
      <c r="M19" s="18">
        <v>0</v>
      </c>
      <c r="N19" s="18">
        <v>0</v>
      </c>
      <c r="O19" s="22">
        <v>0.3</v>
      </c>
      <c r="P19" s="56" t="s">
        <v>71</v>
      </c>
      <c r="Q19" s="56"/>
      <c r="R19" s="54">
        <v>0</v>
      </c>
      <c r="S19" s="54"/>
      <c r="T19" s="23" t="s">
        <v>71</v>
      </c>
      <c r="U19" s="18">
        <v>25.9</v>
      </c>
    </row>
  </sheetData>
  <mergeCells count="99">
    <mergeCell ref="A1:B1"/>
    <mergeCell ref="C1:K1"/>
    <mergeCell ref="L1:R1"/>
    <mergeCell ref="S1:V1"/>
    <mergeCell ref="A2:D2"/>
    <mergeCell ref="E2:P2"/>
    <mergeCell ref="Q2:V2"/>
    <mergeCell ref="A3:D3"/>
    <mergeCell ref="E3:P3"/>
    <mergeCell ref="Q3:V3"/>
    <mergeCell ref="A4:C4"/>
    <mergeCell ref="D4:E4"/>
    <mergeCell ref="K4:L4"/>
    <mergeCell ref="P4:Q4"/>
    <mergeCell ref="R4:S4"/>
    <mergeCell ref="A5:C5"/>
    <mergeCell ref="D5:E5"/>
    <mergeCell ref="K5:L5"/>
    <mergeCell ref="P5:Q5"/>
    <mergeCell ref="R5:S5"/>
    <mergeCell ref="A6:C6"/>
    <mergeCell ref="D6:E6"/>
    <mergeCell ref="K6:L6"/>
    <mergeCell ref="P6:Q6"/>
    <mergeCell ref="R6:S6"/>
    <mergeCell ref="A7:C7"/>
    <mergeCell ref="D7:E7"/>
    <mergeCell ref="K7:L7"/>
    <mergeCell ref="P7:Q7"/>
    <mergeCell ref="R7:S7"/>
    <mergeCell ref="A8:C8"/>
    <mergeCell ref="D8:E8"/>
    <mergeCell ref="K8:L8"/>
    <mergeCell ref="P8:Q8"/>
    <mergeCell ref="R8:S8"/>
    <mergeCell ref="A9:C9"/>
    <mergeCell ref="D9:E9"/>
    <mergeCell ref="K9:L9"/>
    <mergeCell ref="P9:Q9"/>
    <mergeCell ref="R9:S9"/>
    <mergeCell ref="A10:C10"/>
    <mergeCell ref="D10:E10"/>
    <mergeCell ref="K10:L10"/>
    <mergeCell ref="P10:Q10"/>
    <mergeCell ref="R10:S10"/>
    <mergeCell ref="R11:S11"/>
    <mergeCell ref="B12:C12"/>
    <mergeCell ref="D12:E12"/>
    <mergeCell ref="I12:J12"/>
    <mergeCell ref="K12:L12"/>
    <mergeCell ref="P12:Q12"/>
    <mergeCell ref="R12:S12"/>
    <mergeCell ref="B11:C11"/>
    <mergeCell ref="D11:E11"/>
    <mergeCell ref="I11:J11"/>
    <mergeCell ref="K11:L11"/>
    <mergeCell ref="P11:Q11"/>
    <mergeCell ref="R13:S13"/>
    <mergeCell ref="B14:C14"/>
    <mergeCell ref="D14:E14"/>
    <mergeCell ref="I14:J14"/>
    <mergeCell ref="K14:L14"/>
    <mergeCell ref="P14:Q14"/>
    <mergeCell ref="R14:S14"/>
    <mergeCell ref="B13:C13"/>
    <mergeCell ref="D13:E13"/>
    <mergeCell ref="I13:J13"/>
    <mergeCell ref="K13:L13"/>
    <mergeCell ref="P13:Q13"/>
    <mergeCell ref="R15:S15"/>
    <mergeCell ref="B16:C16"/>
    <mergeCell ref="D16:E16"/>
    <mergeCell ref="I16:J16"/>
    <mergeCell ref="K16:L16"/>
    <mergeCell ref="P16:Q16"/>
    <mergeCell ref="R16:S16"/>
    <mergeCell ref="B15:C15"/>
    <mergeCell ref="D15:E15"/>
    <mergeCell ref="I15:J15"/>
    <mergeCell ref="K15:L15"/>
    <mergeCell ref="P15:Q15"/>
    <mergeCell ref="R17:S17"/>
    <mergeCell ref="B18:C18"/>
    <mergeCell ref="D18:E18"/>
    <mergeCell ref="I18:J18"/>
    <mergeCell ref="K18:L18"/>
    <mergeCell ref="P18:Q18"/>
    <mergeCell ref="R18:S18"/>
    <mergeCell ref="B17:C17"/>
    <mergeCell ref="D17:E17"/>
    <mergeCell ref="I17:J17"/>
    <mergeCell ref="K17:L17"/>
    <mergeCell ref="P17:Q17"/>
    <mergeCell ref="R19:S19"/>
    <mergeCell ref="B19:C19"/>
    <mergeCell ref="D19:E19"/>
    <mergeCell ref="I19:J19"/>
    <mergeCell ref="K19:L19"/>
    <mergeCell ref="P19:Q19"/>
  </mergeCells>
  <hyperlinks>
    <hyperlink ref="E3" r:id="rId1" display="mailto:operations@saxomarkets.com.au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A15" sqref="A15"/>
    </sheetView>
  </sheetViews>
  <sheetFormatPr defaultRowHeight="12.75" x14ac:dyDescent="0.2"/>
  <cols>
    <col min="1" max="1" width="86.1640625" customWidth="1"/>
    <col min="4" max="4" width="16.6640625" customWidth="1"/>
    <col min="5" max="5" width="16.5" customWidth="1"/>
    <col min="6" max="6" width="19.5" customWidth="1"/>
    <col min="7" max="7" width="25.6640625" customWidth="1"/>
    <col min="8" max="8" width="26.5" customWidth="1"/>
  </cols>
  <sheetData>
    <row r="1" spans="1:9" x14ac:dyDescent="0.2">
      <c r="A1" t="s">
        <v>84</v>
      </c>
      <c r="E1" t="s">
        <v>86</v>
      </c>
      <c r="F1" t="s">
        <v>85</v>
      </c>
      <c r="G1" t="s">
        <v>87</v>
      </c>
      <c r="H1" t="s">
        <v>88</v>
      </c>
    </row>
    <row r="3" spans="1:9" x14ac:dyDescent="0.2">
      <c r="A3" t="s">
        <v>89</v>
      </c>
      <c r="B3">
        <v>43298</v>
      </c>
      <c r="D3" s="41">
        <v>43298</v>
      </c>
      <c r="E3" s="42">
        <v>3384.64</v>
      </c>
      <c r="F3" s="43">
        <v>1450.56</v>
      </c>
      <c r="G3" s="44">
        <v>0.3</v>
      </c>
      <c r="H3" s="43">
        <f>G3*E3</f>
        <v>1015.3919999999999</v>
      </c>
    </row>
    <row r="4" spans="1:9" x14ac:dyDescent="0.2">
      <c r="A4" t="s">
        <v>90</v>
      </c>
      <c r="B4">
        <v>43299</v>
      </c>
      <c r="D4" s="41">
        <v>43299</v>
      </c>
      <c r="E4" s="42">
        <v>204.71</v>
      </c>
      <c r="F4" s="43">
        <v>87.73</v>
      </c>
      <c r="G4" s="44">
        <v>0.3</v>
      </c>
      <c r="H4" s="43">
        <f t="shared" ref="H4:H14" si="0">G4*E4</f>
        <v>61.412999999999997</v>
      </c>
    </row>
    <row r="5" spans="1:9" x14ac:dyDescent="0.2">
      <c r="A5" t="s">
        <v>91</v>
      </c>
      <c r="B5">
        <v>43301</v>
      </c>
      <c r="D5" s="41">
        <v>43301</v>
      </c>
      <c r="E5" s="42">
        <v>2138.1799999999998</v>
      </c>
      <c r="F5" s="43">
        <v>916.36</v>
      </c>
      <c r="G5" s="44">
        <v>0.47</v>
      </c>
      <c r="H5" s="43">
        <f t="shared" si="0"/>
        <v>1004.9445999999998</v>
      </c>
    </row>
    <row r="6" spans="1:9" x14ac:dyDescent="0.2">
      <c r="A6" t="s">
        <v>92</v>
      </c>
      <c r="B6">
        <v>43311</v>
      </c>
      <c r="D6" s="41">
        <v>43311</v>
      </c>
      <c r="E6" s="42">
        <v>1013.4</v>
      </c>
      <c r="F6" s="43">
        <v>434.31</v>
      </c>
      <c r="G6" s="44">
        <v>0.3</v>
      </c>
      <c r="H6" s="43">
        <f t="shared" si="0"/>
        <v>304.02</v>
      </c>
    </row>
    <row r="7" spans="1:9" x14ac:dyDescent="0.2">
      <c r="E7" s="42"/>
      <c r="F7" s="43"/>
      <c r="G7" s="44"/>
      <c r="H7" s="43">
        <f t="shared" si="0"/>
        <v>0</v>
      </c>
    </row>
    <row r="8" spans="1:9" x14ac:dyDescent="0.2">
      <c r="A8" t="s">
        <v>72</v>
      </c>
      <c r="B8" t="s">
        <v>73</v>
      </c>
      <c r="D8" s="41">
        <v>43462</v>
      </c>
      <c r="E8" s="42">
        <v>1747.96</v>
      </c>
      <c r="F8" s="43">
        <v>0</v>
      </c>
      <c r="G8" s="44">
        <v>0</v>
      </c>
      <c r="H8" s="43">
        <f t="shared" si="0"/>
        <v>0</v>
      </c>
    </row>
    <row r="9" spans="1:9" x14ac:dyDescent="0.2">
      <c r="A9" t="s">
        <v>74</v>
      </c>
      <c r="B9" t="s">
        <v>73</v>
      </c>
      <c r="D9" s="41" t="s">
        <v>75</v>
      </c>
      <c r="E9" s="42">
        <v>28.25</v>
      </c>
      <c r="F9" s="43">
        <v>0</v>
      </c>
      <c r="G9" s="44">
        <v>0.3</v>
      </c>
      <c r="H9" s="43">
        <f t="shared" si="0"/>
        <v>8.4749999999999996</v>
      </c>
    </row>
    <row r="10" spans="1:9" x14ac:dyDescent="0.2">
      <c r="A10" t="s">
        <v>76</v>
      </c>
      <c r="B10" t="s">
        <v>73</v>
      </c>
      <c r="D10" s="41" t="s">
        <v>75</v>
      </c>
      <c r="E10" s="42">
        <v>35.93</v>
      </c>
      <c r="F10" s="43">
        <v>0</v>
      </c>
      <c r="G10" s="44">
        <v>0.3</v>
      </c>
      <c r="H10" s="43">
        <f t="shared" si="0"/>
        <v>10.779</v>
      </c>
    </row>
    <row r="11" spans="1:9" x14ac:dyDescent="0.2">
      <c r="A11" t="s">
        <v>77</v>
      </c>
      <c r="B11" t="s">
        <v>73</v>
      </c>
      <c r="D11" s="41" t="s">
        <v>78</v>
      </c>
      <c r="E11" s="42">
        <v>30.6</v>
      </c>
      <c r="F11" s="43">
        <v>0</v>
      </c>
      <c r="G11" s="44">
        <v>0.3</v>
      </c>
      <c r="H11" s="43">
        <f t="shared" si="0"/>
        <v>9.18</v>
      </c>
    </row>
    <row r="12" spans="1:9" x14ac:dyDescent="0.2">
      <c r="A12" t="s">
        <v>79</v>
      </c>
      <c r="B12" t="s">
        <v>73</v>
      </c>
      <c r="D12" s="41">
        <v>43560</v>
      </c>
      <c r="E12" s="42">
        <v>39.06</v>
      </c>
      <c r="F12" s="43">
        <v>0</v>
      </c>
      <c r="G12" s="44">
        <v>0.3</v>
      </c>
      <c r="H12" s="43">
        <f t="shared" si="0"/>
        <v>11.718</v>
      </c>
    </row>
    <row r="13" spans="1:9" x14ac:dyDescent="0.2">
      <c r="A13" t="s">
        <v>80</v>
      </c>
      <c r="B13" t="s">
        <v>81</v>
      </c>
      <c r="D13" s="41">
        <v>43592</v>
      </c>
      <c r="E13" s="42">
        <v>30.21</v>
      </c>
      <c r="F13" s="43">
        <v>0</v>
      </c>
      <c r="G13" s="44">
        <v>0.3</v>
      </c>
      <c r="H13" s="43">
        <f t="shared" si="0"/>
        <v>9.0630000000000006</v>
      </c>
    </row>
    <row r="14" spans="1:9" x14ac:dyDescent="0.2">
      <c r="A14" t="s">
        <v>82</v>
      </c>
      <c r="B14" t="s">
        <v>73</v>
      </c>
      <c r="D14" s="41" t="s">
        <v>83</v>
      </c>
      <c r="E14" s="42">
        <v>37.01</v>
      </c>
      <c r="F14" s="43">
        <v>0</v>
      </c>
      <c r="G14" s="44">
        <v>0.3</v>
      </c>
      <c r="H14" s="43">
        <f t="shared" si="0"/>
        <v>11.103</v>
      </c>
    </row>
    <row r="15" spans="1:9" x14ac:dyDescent="0.2">
      <c r="H15" s="43"/>
    </row>
    <row r="16" spans="1:9" x14ac:dyDescent="0.2">
      <c r="E16" s="45">
        <f>SUM(E3:E15)</f>
        <v>8689.9499999999989</v>
      </c>
      <c r="F16" s="45">
        <v>2888.96</v>
      </c>
      <c r="G16" s="45">
        <f>SUM(E16:F16)</f>
        <v>11578.91</v>
      </c>
      <c r="H16" s="45">
        <f>SUM(H3:H15)</f>
        <v>2446.0875999999994</v>
      </c>
      <c r="I16" s="47" t="s">
        <v>93</v>
      </c>
    </row>
    <row r="17" spans="3:10" x14ac:dyDescent="0.2">
      <c r="C17" s="46" t="s">
        <v>96</v>
      </c>
      <c r="E17" s="43">
        <v>-7964.21</v>
      </c>
      <c r="G17" s="44">
        <f>F16/G16</f>
        <v>0.24950189611975568</v>
      </c>
      <c r="H17" s="49">
        <v>-5380.96</v>
      </c>
      <c r="I17" s="50" t="s">
        <v>94</v>
      </c>
      <c r="J17" s="51"/>
    </row>
    <row r="18" spans="3:10" x14ac:dyDescent="0.2">
      <c r="C18" s="47" t="s">
        <v>97</v>
      </c>
      <c r="D18" s="47"/>
      <c r="E18" s="48">
        <f>SUM(E16:E17)</f>
        <v>725.73999999999887</v>
      </c>
      <c r="H18" s="48">
        <f>SUM(H16:H17)</f>
        <v>-2934.8724000000007</v>
      </c>
      <c r="I18" s="47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36"/>
  <sheetViews>
    <sheetView tabSelected="1" zoomScale="85" zoomScaleNormal="85" workbookViewId="0">
      <selection activeCell="F18" sqref="F18"/>
    </sheetView>
  </sheetViews>
  <sheetFormatPr defaultRowHeight="12.75" x14ac:dyDescent="0.2"/>
  <cols>
    <col min="1" max="1" width="10.5" style="52" bestFit="1" customWidth="1"/>
    <col min="2" max="2" width="28.6640625" style="52" customWidth="1"/>
    <col min="3" max="3" width="11.5" style="52" bestFit="1" customWidth="1"/>
    <col min="4" max="4" width="9.33203125" style="52"/>
    <col min="5" max="5" width="11.5" style="52" bestFit="1" customWidth="1"/>
    <col min="6" max="6" width="9.33203125" style="52"/>
    <col min="7" max="7" width="17.83203125" style="52" bestFit="1" customWidth="1"/>
    <col min="8" max="10" width="9.33203125" style="52"/>
    <col min="11" max="11" width="12.33203125" style="52" bestFit="1" customWidth="1"/>
    <col min="12" max="16384" width="9.33203125" style="52"/>
  </cols>
  <sheetData>
    <row r="4" spans="2:11" x14ac:dyDescent="0.2">
      <c r="B4" s="52" t="s">
        <v>98</v>
      </c>
      <c r="C4" s="52">
        <v>650855.99</v>
      </c>
    </row>
    <row r="5" spans="2:11" x14ac:dyDescent="0.2">
      <c r="B5" s="52" t="s">
        <v>99</v>
      </c>
      <c r="C5" s="52">
        <v>-37882.660000000003</v>
      </c>
      <c r="G5" s="52">
        <v>37882.660000000003</v>
      </c>
    </row>
    <row r="6" spans="2:11" x14ac:dyDescent="0.2">
      <c r="C6" s="52">
        <f>SUM(C4:C5)</f>
        <v>612973.32999999996</v>
      </c>
      <c r="G6" s="52">
        <v>267.63</v>
      </c>
    </row>
    <row r="7" spans="2:11" x14ac:dyDescent="0.2">
      <c r="G7" s="52">
        <f>G5-G6</f>
        <v>37615.030000000006</v>
      </c>
    </row>
    <row r="8" spans="2:11" x14ac:dyDescent="0.2">
      <c r="B8" s="52" t="s">
        <v>100</v>
      </c>
      <c r="C8" s="52">
        <v>-6234.23</v>
      </c>
    </row>
    <row r="9" spans="2:11" x14ac:dyDescent="0.2">
      <c r="G9" s="52">
        <f>C8+C10+C12+C13+C15+C16+C18+C19+C20</f>
        <v>-32250.999999999938</v>
      </c>
    </row>
    <row r="10" spans="2:11" x14ac:dyDescent="0.2">
      <c r="B10" s="52" t="s">
        <v>101</v>
      </c>
      <c r="C10" s="52">
        <v>-380072</v>
      </c>
    </row>
    <row r="11" spans="2:11" x14ac:dyDescent="0.2">
      <c r="G11" s="52">
        <f>G9+G7</f>
        <v>5364.030000000068</v>
      </c>
      <c r="H11" s="52" t="s">
        <v>109</v>
      </c>
    </row>
    <row r="12" spans="2:11" x14ac:dyDescent="0.2">
      <c r="B12" s="52" t="s">
        <v>102</v>
      </c>
      <c r="C12" s="52">
        <f>205118.87+206610.64+29007.28</f>
        <v>440736.79000000004</v>
      </c>
    </row>
    <row r="13" spans="2:11" x14ac:dyDescent="0.2">
      <c r="B13" s="52" t="s">
        <v>103</v>
      </c>
      <c r="C13" s="52">
        <f>-205.12-20.51-207.51-20.75-19.08-0.6</f>
        <v>-473.57</v>
      </c>
    </row>
    <row r="14" spans="2:11" x14ac:dyDescent="0.2">
      <c r="G14" s="52" t="s">
        <v>112</v>
      </c>
      <c r="I14" s="52" t="s">
        <v>113</v>
      </c>
      <c r="K14" s="52" t="s">
        <v>114</v>
      </c>
    </row>
    <row r="15" spans="2:11" x14ac:dyDescent="0.2">
      <c r="B15" s="52" t="s">
        <v>104</v>
      </c>
      <c r="C15" s="52">
        <f>-83921.12-2250</f>
        <v>-86171.12</v>
      </c>
      <c r="G15" s="52">
        <v>12070</v>
      </c>
      <c r="I15" s="52">
        <v>65</v>
      </c>
      <c r="K15" s="52">
        <v>-92</v>
      </c>
    </row>
    <row r="16" spans="2:11" x14ac:dyDescent="0.2">
      <c r="B16" s="52" t="s">
        <v>103</v>
      </c>
      <c r="C16" s="52">
        <f>-83.93-8.39</f>
        <v>-92.320000000000007</v>
      </c>
      <c r="G16" s="52">
        <v>11694</v>
      </c>
      <c r="I16" s="52">
        <v>291</v>
      </c>
      <c r="K16" s="52">
        <v>-1060</v>
      </c>
    </row>
    <row r="17" spans="1:11" x14ac:dyDescent="0.2">
      <c r="G17" s="52">
        <v>31347</v>
      </c>
      <c r="I17" s="52">
        <v>274</v>
      </c>
      <c r="K17" s="52">
        <v>-120</v>
      </c>
    </row>
    <row r="18" spans="1:11" x14ac:dyDescent="0.2">
      <c r="B18" s="52" t="s">
        <v>106</v>
      </c>
      <c r="C18" s="52">
        <v>33.75</v>
      </c>
      <c r="G18" s="52">
        <v>892</v>
      </c>
      <c r="K18" s="52">
        <v>-127</v>
      </c>
    </row>
    <row r="19" spans="1:11" x14ac:dyDescent="0.2">
      <c r="B19" s="52" t="s">
        <v>107</v>
      </c>
      <c r="C19" s="52">
        <v>28.71</v>
      </c>
      <c r="G19" s="52">
        <v>586</v>
      </c>
      <c r="K19" s="52">
        <v>-64</v>
      </c>
    </row>
    <row r="20" spans="1:11" x14ac:dyDescent="0.2">
      <c r="B20" s="52" t="s">
        <v>108</v>
      </c>
      <c r="C20" s="52">
        <f>-6.37-0.64</f>
        <v>-7.01</v>
      </c>
      <c r="G20" s="52">
        <v>273</v>
      </c>
      <c r="K20" s="52">
        <v>-51</v>
      </c>
    </row>
    <row r="21" spans="1:11" x14ac:dyDescent="0.2">
      <c r="G21" s="52">
        <v>1048</v>
      </c>
      <c r="K21" s="52">
        <v>-83</v>
      </c>
    </row>
    <row r="22" spans="1:11" x14ac:dyDescent="0.2">
      <c r="B22" s="52" t="s">
        <v>105</v>
      </c>
      <c r="C22" s="52">
        <f>279295.94</f>
        <v>279295.94</v>
      </c>
      <c r="G22" s="52">
        <v>863</v>
      </c>
    </row>
    <row r="23" spans="1:11" x14ac:dyDescent="0.2">
      <c r="B23" s="52" t="s">
        <v>99</v>
      </c>
      <c r="C23" s="52">
        <v>-267.63</v>
      </c>
      <c r="G23" s="52">
        <v>23</v>
      </c>
    </row>
    <row r="24" spans="1:11" x14ac:dyDescent="0.2">
      <c r="C24" s="52">
        <f>SUM(C22:C23)</f>
        <v>279028.31</v>
      </c>
      <c r="G24" s="52">
        <f>SUM(G15:G23)</f>
        <v>58796</v>
      </c>
      <c r="H24" s="52">
        <f t="shared" ref="H24:K24" si="0">SUM(H15:H23)</f>
        <v>0</v>
      </c>
      <c r="I24" s="52">
        <f t="shared" si="0"/>
        <v>630</v>
      </c>
      <c r="J24" s="52">
        <f t="shared" si="0"/>
        <v>0</v>
      </c>
      <c r="K24" s="52">
        <f t="shared" si="0"/>
        <v>-1597</v>
      </c>
    </row>
    <row r="25" spans="1:11" x14ac:dyDescent="0.2">
      <c r="K25" s="52">
        <f>SUM(G24:K24)</f>
        <v>57829</v>
      </c>
    </row>
    <row r="28" spans="1:11" x14ac:dyDescent="0.2">
      <c r="A28" s="53">
        <v>43647</v>
      </c>
      <c r="B28" s="52" t="s">
        <v>110</v>
      </c>
      <c r="C28" s="52">
        <v>612973.24</v>
      </c>
      <c r="E28" s="52">
        <v>258973.46</v>
      </c>
    </row>
    <row r="30" spans="1:11" x14ac:dyDescent="0.2">
      <c r="A30" s="53">
        <v>44012</v>
      </c>
      <c r="B30" s="52" t="s">
        <v>110</v>
      </c>
      <c r="C30" s="52">
        <f>279295.94-267.63</f>
        <v>279028.31</v>
      </c>
      <c r="E30" s="52">
        <f>C30</f>
        <v>279028.31</v>
      </c>
    </row>
    <row r="32" spans="1:11" x14ac:dyDescent="0.2">
      <c r="C32" s="52">
        <f>C28-C30</f>
        <v>333944.93</v>
      </c>
    </row>
    <row r="34" spans="2:5" x14ac:dyDescent="0.2">
      <c r="B34" s="52" t="s">
        <v>111</v>
      </c>
      <c r="C34" s="52">
        <f>SUM(C12:C16)</f>
        <v>353999.78</v>
      </c>
    </row>
    <row r="36" spans="2:5" x14ac:dyDescent="0.2">
      <c r="C36" s="52">
        <f>C34-C32</f>
        <v>20054.850000000035</v>
      </c>
      <c r="E36" s="52">
        <f>E30-E28</f>
        <v>20054.850000000006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</vt:lpstr>
      <vt:lpstr>Sheet1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 Del Signore</dc:creator>
  <cp:lastModifiedBy>Phil Del Signore</cp:lastModifiedBy>
  <dcterms:created xsi:type="dcterms:W3CDTF">2020-04-02T04:22:06Z</dcterms:created>
  <dcterms:modified xsi:type="dcterms:W3CDTF">2021-04-29T04:00:52Z</dcterms:modified>
</cp:coreProperties>
</file>