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xleedge.sharepoint.com/sites/AxleEdge/Shared Documents/Axle Edge Super Client/Clients/Van Health Superfund/2022/INPUT/441 Dorest/"/>
    </mc:Choice>
  </mc:AlternateContent>
  <xr:revisionPtr revIDLastSave="293" documentId="13_ncr:1_{86960D7E-DB5B-4BDD-A718-84531252AA81}" xr6:coauthVersionLast="45" xr6:coauthVersionMax="47" xr10:uidLastSave="{C389E897-5393-4DFA-9AC0-9E25D79E48FF}"/>
  <bookViews>
    <workbookView xWindow="57480" yWindow="-120" windowWidth="29040" windowHeight="15720" xr2:uid="{00000000-000D-0000-FFFF-FFFF00000000}"/>
  </bookViews>
  <sheets>
    <sheet name="Summary - Croydon" sheetId="4" r:id="rId1"/>
    <sheet name="Sheet1" sheetId="5" r:id="rId2"/>
    <sheet name="Cost Base Defined" sheetId="2" r:id="rId3"/>
  </sheets>
  <definedNames>
    <definedName name="_ftn1" localSheetId="2">'Cost Base Defined'!$A$41</definedName>
    <definedName name="_ftnref1" localSheetId="2">'Cost Base Defined'!$A$37</definedName>
    <definedName name="_xlnm.Print_Area" localSheetId="0">'Summary - Croydon'!$A$1:$F$75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4" l="1"/>
  <c r="F69" i="4"/>
  <c r="F17" i="5"/>
  <c r="F9" i="5"/>
  <c r="C17" i="5"/>
  <c r="C34" i="5" l="1"/>
  <c r="C28" i="5"/>
  <c r="F22" i="4"/>
  <c r="K76" i="4" l="1"/>
  <c r="C21" i="5" l="1"/>
  <c r="C12" i="5"/>
  <c r="C7" i="5"/>
  <c r="E29" i="4" l="1"/>
  <c r="F67" i="4" l="1"/>
  <c r="F59" i="4"/>
  <c r="F71" i="4" s="1"/>
  <c r="F36" i="4"/>
  <c r="F19" i="4"/>
  <c r="F49" i="4" l="1"/>
</calcChain>
</file>

<file path=xl/sharedStrings.xml><?xml version="1.0" encoding="utf-8"?>
<sst xmlns="http://schemas.openxmlformats.org/spreadsheetml/2006/main" count="132" uniqueCount="113">
  <si>
    <t>Client Name</t>
  </si>
  <si>
    <t>Year</t>
  </si>
  <si>
    <t>Property Address:</t>
  </si>
  <si>
    <t>PPR Period (if any)</t>
  </si>
  <si>
    <t>…</t>
  </si>
  <si>
    <t>Cost Base of Acquisition</t>
  </si>
  <si>
    <t>1st Element Cost Base (acquisition costs)</t>
  </si>
  <si>
    <t>2nd Element Cost Base (costs associated with selling property)</t>
  </si>
  <si>
    <t>Advertising</t>
  </si>
  <si>
    <t>Commissions / Agents Fees</t>
  </si>
  <si>
    <t>Cleaning</t>
  </si>
  <si>
    <t>Legal Fees</t>
  </si>
  <si>
    <t>3rd Element Cost Base (non-deductible holding costs)</t>
  </si>
  <si>
    <t>Insurances</t>
  </si>
  <si>
    <t>Other</t>
  </si>
  <si>
    <t>Lenders Mortgage Insurance</t>
  </si>
  <si>
    <t>4th Element Cost Base (Value enhancement / improvement costs)</t>
  </si>
  <si>
    <t>5th Element - Title costs (capital costs defending or preserving ownership)</t>
  </si>
  <si>
    <t>Legal costs</t>
  </si>
  <si>
    <t>other costs associated with defending title</t>
  </si>
  <si>
    <t>Total Cost Base</t>
  </si>
  <si>
    <t>Total Gross Gain / (Loss)</t>
  </si>
  <si>
    <t>PPR Time frames, and PPR Costs</t>
  </si>
  <si>
    <t>Axle Edge Accounting Group CGT (capital gains tax) Workpaper</t>
  </si>
  <si>
    <t>Concrete</t>
  </si>
  <si>
    <t>Cost base</t>
  </si>
  <si>
    <t xml:space="preserve">Division 110 defines cost base by first defining it in general terms, and then providing modifications to these rules for some situations. </t>
  </si>
  <si>
    <t>Cost base is the sum of these five elements:</t>
  </si>
  <si>
    <t>1. Consideration given on acquisition of the CGT asset</t>
  </si>
  <si>
    <t xml:space="preserve">The consideration is either: </t>
  </si>
  <si>
    <t>•</t>
  </si>
  <si>
    <t>the amount of money paid (or required to be paid) and the market value of any other property given to acquire the asset (ss110-25(2)), or</t>
  </si>
  <si>
    <t>modified to the market value of the asset, if:</t>
  </si>
  <si>
    <t>-</t>
  </si>
  <si>
    <t>no expenditure was incurred, unless CGT event D1 happened (eg. by gift) or another entity did something that did not constitute a CGT event happening</t>
  </si>
  <si>
    <t>some or all of the expenditure cannot be valued, or</t>
  </si>
  <si>
    <t>the transaction was not at arm's length (ss112-20)(1)). Where a taxpayer accepts an unconditional takeover offer from a 'bidder' company for their shares in the 'target' company, the first element in the cost base of the shares acquired in the 'bidder' company is the market value of the taxpayer's shares in the 'target' company at the time the taxpayer entered into the contract to acquired the bidder company's shares (see TD 2002/4).</t>
  </si>
  <si>
    <t>The first element does not include formation costs incurred by prospective shareholders when establishing a company (ATO ID 2009/1).</t>
  </si>
  <si>
    <t xml:space="preserve">2. Incidental costs incurred </t>
  </si>
  <si>
    <t>Valuation fees, stamp duty, remuneration for professional services, transfer costs, advertising etc or costs that relate to the CGT event, where no deduction has been or will be allowed for these expenses (ss110-25(3) and s110-35). Refer to 11.094 for further commentary.</t>
  </si>
  <si>
    <r>
      <t xml:space="preserve">3. Costs of owning a CGT asset acquired after 20 August 1991 </t>
    </r>
    <r>
      <rPr>
        <sz val="9"/>
        <color rgb="FF000000"/>
        <rFont val="Arial"/>
        <family val="2"/>
      </rPr>
      <t xml:space="preserve"> </t>
    </r>
  </si>
  <si>
    <t>Where no deduction has been (or will be) allowed for these expenses (ss110-25(4)). Costs of owning include interest on borrowings, insurance, repairs and maintenance, rates and land tax and costs of travel to the property to carry out maintenance and repairs. An example of an interest cost required to be capitalised may arise where a taxpayer acquires land for capital appreciation purposes (refer s51AAA ITAA36). This element of the cost base does not apply to assets acquired before 21 August 1991. Where the asset is a collectable or a personal use asset, the third element is not included in the cost base (s108-17 and s108-30). After 30 June 2002, debt deductions disallowed by the thin capitalisation rules cannot be included as a cost of ownership (s110-54). Where a cost of ownership arises from a tax benefit in connection with a scheme to which Part IVA applies, the deduction disallowed under Part IVA does not form part of the cost base of the asset unless the Commissioner makes a compensating adjustment to that effect.  An example of a disallowed tax benefit is the additional interest obtained from entering into a split loan arrangement to provide funds for the purchase of both a rental property and a home (TD 2005/33).</t>
  </si>
  <si>
    <t>4. Capital expenditure incurred</t>
  </si>
  <si>
    <t>The fourth element is capital expenditure incurred by the taxpayer:</t>
  </si>
  <si>
    <t xml:space="preserve">for the purpose or expected purpose of increasing or preserving the asset's value, or </t>
  </si>
  <si>
    <t>that relates to installing or moving the asset.</t>
  </si>
  <si>
    <t>Prior to 1 July 2005, it was necessary that the purpose of the expenditure was to increase the asset's value and that the expenditure be reflected in the state or nature of the asset at the time of the CGT event. The current provision extended the element to including capital expenditure incurred to preserve the asset value. This ensures that, for example, legal costs incurred to preserve the value of a property by opposing a nearby development that would adversely affect the property's value and costs incurred in unsuccessfully applying for zoning changes can form part of the fourth element of an asset's cost base.</t>
  </si>
  <si>
    <t>There is no longer a requirement that the expenditure be reflected in the state or nature of the asset at the time of the CGT event.</t>
  </si>
  <si>
    <t xml:space="preserve">The fourth element does not apply to capital expenditure incurred in relation to goodwill. </t>
  </si>
  <si>
    <t>5. Capital expenditure to establish, preserve or defend title to the asset or a right over the asset (ss110-25(6))</t>
  </si>
  <si>
    <t>The fifth element would include a compensation payment made by the vendor of a CGT asset to a potential purchaser to terminate a contract of sale (ATO ID 2008/147). Similarly, legal costs incurred by the executor of a deceased estate to defend a claim for the control of the estate forms part of the cost base of the estate's assets as the fifth element of cost base (ATO ID 2001/730).</t>
  </si>
  <si>
    <t>Impact of acquisition time on elements of cost base</t>
  </si>
  <si>
    <t xml:space="preserve">For CGT assets acquired between 7.30pm on 13 May 1997 and 19 February 2004 only the first, second and third elements of the cost base were reduced by the amount of any GST net input tax credit (ss110-45(3A)). However, from 20 February 2004 all elements are reduced by any GST net input tax credit (s103-30). </t>
  </si>
  <si>
    <t>Note that if the asset was acquired before 7.30pm on 13 May 1997, unlike the second and third elements, the first, fourth and fifth elements are not required to be reduced if part of that cost is an allowable deduction. For example, this means the acquisition cost of an asset (the first element) is not reduced by the capital allowance for buildings under Division 43 if the building was acquired before 7.30 on 13 May 1997.</t>
  </si>
  <si>
    <t>However, for assets acquired after 7.30pm on 13 May 1997, expenditure that is:</t>
  </si>
  <si>
    <t>deductible</t>
  </si>
  <si>
    <t xml:space="preserve">eligible for a heritage conservation expenditure tax offset, or </t>
  </si>
  <si>
    <t>landcare and water facility tax offset under the former s388-55</t>
  </si>
  <si>
    <t xml:space="preserve">will not form part of the cost base of an asset. </t>
  </si>
  <si>
    <t>The wording of the cost base provisions is important because deductible expenditure forming part of the second or third element is never included in the cost base, while deductible expenditure relating to the first, fourth or fifth element in the cost base of a CGT asset acquired after 7.30pm on 13 May 1997 is initially included in the asset's cost base and then excluded at the time of the CGT event (s110-37). This means that a taxpayer can receive the benefit of any indexation component on deductible expenditure initially included in the first, fourth or fifth element of a post-13 May 1997 CGT asset should an eligible taxpayer choose to apply CGT indexation.</t>
  </si>
  <si>
    <t>These provisions do not apply to a deemed separate asset acquired after 13 May 1997 but before 1 July 1999, where the underlying asset is land or buildings acquired before 7.30pm on 13 May 1997.  An exception is the deduction under Division 243 (limited recourse debt) which will be included in the cost base (ss110-40(4)).</t>
  </si>
  <si>
    <t xml:space="preserve">Expenditure on illegal activities, entertainment, penalties and bribes to a foreign public official or public official are also specifically excluded from the cost base of a CGT asset (s110-38). </t>
  </si>
  <si>
    <t>Where the deduction provision has rules that require the recoupment of these deductions on the sale of the asset (eg. Division 40 balancing adjustment), it is correct not to take account of the deduction for CGT because it is assessable elsewhere in the Act.[1]</t>
  </si>
  <si>
    <t>[1] Extracted from Taxpayers Australia, 2012 &amp; 2013 Tax Summary, Chapter 11 - Capital Gains Tax.</t>
  </si>
  <si>
    <t>Disbursements to Agent</t>
  </si>
  <si>
    <t>Pexa</t>
  </si>
  <si>
    <t>.</t>
  </si>
  <si>
    <t>CGT Event</t>
  </si>
  <si>
    <t>Conveyancing Fees</t>
  </si>
  <si>
    <t>Council Rates</t>
  </si>
  <si>
    <t>Water Rates</t>
  </si>
  <si>
    <t>Body Corp</t>
  </si>
  <si>
    <t>SALE PRICE</t>
  </si>
  <si>
    <t>FY 2022</t>
  </si>
  <si>
    <t>Stamps</t>
  </si>
  <si>
    <t>Improvements</t>
  </si>
  <si>
    <t>Purchase Cost</t>
  </si>
  <si>
    <t>Van Health SuperFund</t>
  </si>
  <si>
    <t>441 Dorset Road, Croydon</t>
  </si>
  <si>
    <t>N/A</t>
  </si>
  <si>
    <t>Adjustments</t>
  </si>
  <si>
    <t>Other Costs</t>
  </si>
  <si>
    <t>Buxton</t>
  </si>
  <si>
    <t>Bank Fees</t>
  </si>
  <si>
    <t>Sale Price</t>
  </si>
  <si>
    <t>Less Deposit Paid</t>
  </si>
  <si>
    <t>Balance</t>
  </si>
  <si>
    <t>Deposit Breakdown</t>
  </si>
  <si>
    <t>Deposit Paid (30.07.2021)</t>
  </si>
  <si>
    <t>Agent Commission</t>
  </si>
  <si>
    <t>Balance Breakdown</t>
  </si>
  <si>
    <t>Paid into Macquarie CMA (30.07.2021)</t>
  </si>
  <si>
    <t>Paid into St George Loan (30.07.2021)</t>
  </si>
  <si>
    <t>As Vendor Directs - Settlement Statement</t>
  </si>
  <si>
    <t>Difference</t>
  </si>
  <si>
    <t>Bank Cheque Fee ?</t>
  </si>
  <si>
    <t>Total Depreciation to be Added Back</t>
  </si>
  <si>
    <t>2018FY</t>
  </si>
  <si>
    <t>2019FY</t>
  </si>
  <si>
    <t>2020FY</t>
  </si>
  <si>
    <t>2021FY</t>
  </si>
  <si>
    <t>Depreciation Add Back</t>
  </si>
  <si>
    <t>GST</t>
  </si>
  <si>
    <t>No GST is applicable on Sale of Property due to it being Sold as a Going Concern</t>
  </si>
  <si>
    <t xml:space="preserve">As per Settlement Statement </t>
  </si>
  <si>
    <t xml:space="preserve">  As Vendor Directs - Settlement Statement</t>
  </si>
  <si>
    <t xml:space="preserve"> Deposit</t>
  </si>
  <si>
    <t>Deposit Buxton Oakleigh 441A Dorset Road</t>
  </si>
  <si>
    <t>Deposit Pexa 441 Dorset Road</t>
  </si>
  <si>
    <t>Received in Bank/Loan</t>
  </si>
  <si>
    <t>Account Closed</t>
  </si>
  <si>
    <t>Bank Cheque Fee</t>
  </si>
  <si>
    <t>1/3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</si>
</sst>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9"/>
      <color rgb="FF0019D1"/>
      <name val="Arial"/>
      <family val="2"/>
    </font>
    <font>
      <b/>
      <sz val="11"/>
      <color rgb="FF0019D1"/>
      <name val="Arial"/>
      <family val="2"/>
    </font>
    <font>
      <sz val="8.5"/>
      <color rgb="FF000000"/>
      <name val="Arial"/>
      <family val="2"/>
    </font>
    <font>
      <b/>
      <sz val="9"/>
      <color rgb="FF000000"/>
      <name val="Arial"/>
      <family val="2"/>
    </font>
    <font>
      <sz val="8.5"/>
      <color rgb="FF000000"/>
      <name val="Times New Roman"/>
      <family val="1"/>
    </font>
    <font>
      <sz val="9"/>
      <color rgb="FF000000"/>
      <name val="Arial"/>
      <family val="2"/>
    </font>
    <font>
      <u/>
      <sz val="11"/>
      <color theme="10"/>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4">
    <xf numFmtId="0" fontId="0" fillId="0" borderId="0" xfId="0"/>
    <xf numFmtId="0" fontId="2" fillId="0" borderId="0" xfId="0" applyFont="1"/>
    <xf numFmtId="44" fontId="0" fillId="0" borderId="0" xfId="1" applyFont="1"/>
    <xf numFmtId="44" fontId="2" fillId="0" borderId="0" xfId="1" applyFont="1"/>
    <xf numFmtId="0" fontId="0" fillId="3" borderId="0" xfId="0" applyFill="1"/>
    <xf numFmtId="44" fontId="0" fillId="3" borderId="0" xfId="1" applyFont="1" applyFill="1"/>
    <xf numFmtId="44" fontId="2" fillId="3" borderId="0" xfId="1" applyFont="1" applyFill="1"/>
    <xf numFmtId="0" fontId="3" fillId="0" borderId="0" xfId="0" applyFont="1"/>
    <xf numFmtId="0" fontId="4"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indent="6"/>
    </xf>
    <xf numFmtId="0" fontId="6" fillId="0" borderId="0" xfId="0" applyFont="1" applyAlignment="1">
      <alignment horizontal="left" indent="6"/>
    </xf>
    <xf numFmtId="0" fontId="6" fillId="0" borderId="0" xfId="0" applyFont="1" applyAlignment="1">
      <alignment horizontal="left" indent="9"/>
    </xf>
    <xf numFmtId="0" fontId="8" fillId="0" borderId="0" xfId="0" applyFont="1" applyAlignment="1">
      <alignment horizontal="left" indent="3"/>
    </xf>
    <xf numFmtId="0" fontId="6" fillId="0" borderId="0" xfId="0" applyFont="1" applyAlignment="1">
      <alignment horizontal="left" indent="3"/>
    </xf>
    <xf numFmtId="0" fontId="10" fillId="0" borderId="0" xfId="2" applyAlignment="1" applyProtection="1">
      <alignment horizontal="left"/>
    </xf>
    <xf numFmtId="0" fontId="0" fillId="0" borderId="0" xfId="0" applyAlignment="1">
      <alignment horizontal="left"/>
    </xf>
    <xf numFmtId="14" fontId="0" fillId="0" borderId="0" xfId="0" applyNumberFormat="1"/>
    <xf numFmtId="44" fontId="0" fillId="0" borderId="9" xfId="1" applyFont="1" applyBorder="1"/>
    <xf numFmtId="44" fontId="0" fillId="0" borderId="0" xfId="1" applyFont="1" applyBorder="1"/>
    <xf numFmtId="44" fontId="0" fillId="0" borderId="0" xfId="0" applyNumberFormat="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4" borderId="0" xfId="0" applyFont="1" applyFill="1"/>
    <xf numFmtId="44" fontId="0" fillId="0" borderId="9" xfId="0" applyNumberFormat="1" applyBorder="1"/>
  </cellXfs>
  <cellStyles count="3">
    <cellStyle name="Currency" xfId="1" builtinId="4"/>
    <cellStyle name="Hyperlink 2" xfId="2" xr:uid="{8B6AD966-482C-460D-A129-DDA93402C55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16452</xdr:colOff>
      <xdr:row>0</xdr:row>
      <xdr:rowOff>67235</xdr:rowOff>
    </xdr:from>
    <xdr:to>
      <xdr:col>29</xdr:col>
      <xdr:colOff>391083</xdr:colOff>
      <xdr:row>40</xdr:row>
      <xdr:rowOff>1770</xdr:rowOff>
    </xdr:to>
    <xdr:pic>
      <xdr:nvPicPr>
        <xdr:cNvPr id="3" name="Picture 2">
          <a:extLst>
            <a:ext uri="{FF2B5EF4-FFF2-40B4-BE49-F238E27FC236}">
              <a16:creationId xmlns:a16="http://schemas.microsoft.com/office/drawing/2014/main" id="{A0908826-EDE0-41D0-A5F7-C81E0CEAC38F}"/>
            </a:ext>
          </a:extLst>
        </xdr:cNvPr>
        <xdr:cNvPicPr>
          <a:picLocks noChangeAspect="1"/>
        </xdr:cNvPicPr>
      </xdr:nvPicPr>
      <xdr:blipFill>
        <a:blip xmlns:r="http://schemas.openxmlformats.org/officeDocument/2006/relationships" r:embed="rId1"/>
        <a:stretch>
          <a:fillRect/>
        </a:stretch>
      </xdr:blipFill>
      <xdr:spPr>
        <a:xfrm>
          <a:off x="9395776" y="67235"/>
          <a:ext cx="13946634" cy="7568916"/>
        </a:xfrm>
        <a:prstGeom prst="rect">
          <a:avLst/>
        </a:prstGeom>
      </xdr:spPr>
    </xdr:pic>
    <xdr:clientData/>
  </xdr:twoCellAnchor>
  <xdr:twoCellAnchor editAs="oneCell">
    <xdr:from>
      <xdr:col>8</xdr:col>
      <xdr:colOff>0</xdr:colOff>
      <xdr:row>41</xdr:row>
      <xdr:rowOff>0</xdr:rowOff>
    </xdr:from>
    <xdr:to>
      <xdr:col>19</xdr:col>
      <xdr:colOff>504265</xdr:colOff>
      <xdr:row>67</xdr:row>
      <xdr:rowOff>163845</xdr:rowOff>
    </xdr:to>
    <xdr:pic>
      <xdr:nvPicPr>
        <xdr:cNvPr id="2" name="Picture 1">
          <a:extLst>
            <a:ext uri="{FF2B5EF4-FFF2-40B4-BE49-F238E27FC236}">
              <a16:creationId xmlns:a16="http://schemas.microsoft.com/office/drawing/2014/main" id="{4F7CE684-5EDA-41EF-928B-5308D1DDE079}"/>
            </a:ext>
          </a:extLst>
        </xdr:cNvPr>
        <xdr:cNvPicPr>
          <a:picLocks noChangeAspect="1"/>
        </xdr:cNvPicPr>
      </xdr:nvPicPr>
      <xdr:blipFill>
        <a:blip xmlns:r="http://schemas.openxmlformats.org/officeDocument/2006/relationships" r:embed="rId2"/>
        <a:stretch>
          <a:fillRect/>
        </a:stretch>
      </xdr:blipFill>
      <xdr:spPr>
        <a:xfrm>
          <a:off x="10387853" y="7373471"/>
          <a:ext cx="7328647" cy="48254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F22D-0F2B-4CA1-AA1B-17B88F5AD312}">
  <sheetPr>
    <pageSetUpPr fitToPage="1"/>
  </sheetPr>
  <dimension ref="A1:K77"/>
  <sheetViews>
    <sheetView tabSelected="1" topLeftCell="A41" zoomScale="85" zoomScaleNormal="85" workbookViewId="0">
      <selection activeCell="G77" sqref="G77"/>
    </sheetView>
  </sheetViews>
  <sheetFormatPr defaultRowHeight="14.5" x14ac:dyDescent="0.35"/>
  <cols>
    <col min="1" max="1" width="24.7265625" customWidth="1"/>
    <col min="2" max="2" width="4.26953125" customWidth="1"/>
    <col min="3" max="3" width="6.1796875" customWidth="1"/>
    <col min="4" max="4" width="68.08984375" bestFit="1" customWidth="1"/>
    <col min="5" max="5" width="20.54296875" style="2" customWidth="1"/>
    <col min="6" max="6" width="22.1796875" style="3" customWidth="1"/>
    <col min="7" max="7" width="11.08984375" bestFit="1" customWidth="1"/>
    <col min="8" max="8" width="10.08984375" bestFit="1" customWidth="1"/>
    <col min="11" max="11" width="11.08984375" bestFit="1" customWidth="1"/>
  </cols>
  <sheetData>
    <row r="1" spans="1:6" ht="15" thickBot="1" x14ac:dyDescent="0.4">
      <c r="A1" s="1" t="s">
        <v>23</v>
      </c>
      <c r="B1" s="1"/>
    </row>
    <row r="2" spans="1:6" x14ac:dyDescent="0.35">
      <c r="A2" s="1" t="s">
        <v>0</v>
      </c>
      <c r="B2" s="23" t="s">
        <v>77</v>
      </c>
      <c r="C2" s="24"/>
      <c r="D2" s="25"/>
    </row>
    <row r="3" spans="1:6" x14ac:dyDescent="0.35">
      <c r="A3" s="1" t="s">
        <v>1</v>
      </c>
      <c r="B3" s="26" t="s">
        <v>73</v>
      </c>
      <c r="C3" s="27"/>
      <c r="D3" s="28"/>
    </row>
    <row r="4" spans="1:6" x14ac:dyDescent="0.35">
      <c r="A4" s="1" t="s">
        <v>2</v>
      </c>
      <c r="B4" s="26" t="s">
        <v>78</v>
      </c>
      <c r="C4" s="27"/>
      <c r="D4" s="28"/>
    </row>
    <row r="5" spans="1:6" ht="15" thickBot="1" x14ac:dyDescent="0.4">
      <c r="A5" s="1" t="s">
        <v>3</v>
      </c>
      <c r="B5" s="29" t="s">
        <v>79</v>
      </c>
      <c r="C5" s="30"/>
      <c r="D5" s="31"/>
    </row>
    <row r="7" spans="1:6" x14ac:dyDescent="0.35">
      <c r="D7" s="32" t="s">
        <v>103</v>
      </c>
    </row>
    <row r="8" spans="1:6" x14ac:dyDescent="0.35">
      <c r="A8" s="19"/>
      <c r="C8" t="s">
        <v>72</v>
      </c>
      <c r="F8" s="3">
        <v>800000</v>
      </c>
    </row>
    <row r="11" spans="1:6" x14ac:dyDescent="0.35">
      <c r="A11" t="s">
        <v>5</v>
      </c>
      <c r="D11" s="19">
        <v>42863</v>
      </c>
    </row>
    <row r="12" spans="1:6" x14ac:dyDescent="0.35">
      <c r="C12" s="7" t="s">
        <v>6</v>
      </c>
      <c r="D12" s="7"/>
      <c r="E12" s="3"/>
    </row>
    <row r="14" spans="1:6" x14ac:dyDescent="0.35">
      <c r="D14" t="s">
        <v>76</v>
      </c>
      <c r="E14" s="2">
        <v>665000</v>
      </c>
    </row>
    <row r="15" spans="1:6" x14ac:dyDescent="0.35">
      <c r="D15" t="s">
        <v>74</v>
      </c>
      <c r="E15" s="2">
        <v>34970</v>
      </c>
    </row>
    <row r="16" spans="1:6" x14ac:dyDescent="0.35">
      <c r="D16" t="s">
        <v>80</v>
      </c>
      <c r="E16" s="2">
        <v>1006.67</v>
      </c>
    </row>
    <row r="17" spans="1:6" x14ac:dyDescent="0.35">
      <c r="D17" t="s">
        <v>68</v>
      </c>
      <c r="E17" s="2">
        <v>1100</v>
      </c>
    </row>
    <row r="18" spans="1:6" x14ac:dyDescent="0.35">
      <c r="D18" t="s">
        <v>81</v>
      </c>
      <c r="E18" s="2">
        <v>6423.33</v>
      </c>
    </row>
    <row r="19" spans="1:6" x14ac:dyDescent="0.35">
      <c r="A19" s="4"/>
      <c r="B19" s="4"/>
      <c r="C19" s="4"/>
      <c r="D19" s="4"/>
      <c r="E19" s="5"/>
      <c r="F19" s="6">
        <f>SUM(E12:E18)</f>
        <v>708500</v>
      </c>
    </row>
    <row r="20" spans="1:6" x14ac:dyDescent="0.35">
      <c r="C20" s="7" t="s">
        <v>7</v>
      </c>
    </row>
    <row r="21" spans="1:6" x14ac:dyDescent="0.35">
      <c r="D21" t="s">
        <v>8</v>
      </c>
      <c r="F21" s="3" t="s">
        <v>102</v>
      </c>
    </row>
    <row r="22" spans="1:6" x14ac:dyDescent="0.35">
      <c r="D22" t="s">
        <v>9</v>
      </c>
      <c r="E22" s="2">
        <v>17600</v>
      </c>
      <c r="F22" s="3">
        <f>+E22/11</f>
        <v>1600</v>
      </c>
    </row>
    <row r="23" spans="1:6" x14ac:dyDescent="0.35">
      <c r="D23" t="s">
        <v>64</v>
      </c>
    </row>
    <row r="24" spans="1:6" x14ac:dyDescent="0.35">
      <c r="D24" t="s">
        <v>10</v>
      </c>
    </row>
    <row r="25" spans="1:6" x14ac:dyDescent="0.35">
      <c r="D25" t="s">
        <v>11</v>
      </c>
    </row>
    <row r="26" spans="1:6" x14ac:dyDescent="0.35">
      <c r="D26" t="s">
        <v>82</v>
      </c>
      <c r="E26" s="2">
        <v>4874.4799999999996</v>
      </c>
    </row>
    <row r="27" spans="1:6" x14ac:dyDescent="0.35">
      <c r="D27" t="s">
        <v>65</v>
      </c>
      <c r="E27" s="2">
        <v>117.92100000000001</v>
      </c>
    </row>
    <row r="28" spans="1:6" x14ac:dyDescent="0.35">
      <c r="D28" t="s">
        <v>111</v>
      </c>
      <c r="E28" s="2">
        <v>350</v>
      </c>
    </row>
    <row r="29" spans="1:6" x14ac:dyDescent="0.35">
      <c r="D29" t="s">
        <v>83</v>
      </c>
      <c r="E29" s="2">
        <f>350+13.03</f>
        <v>363.03</v>
      </c>
    </row>
    <row r="30" spans="1:6" x14ac:dyDescent="0.35">
      <c r="D30" t="s">
        <v>80</v>
      </c>
      <c r="E30" s="2">
        <v>251.67</v>
      </c>
    </row>
    <row r="31" spans="1:6" x14ac:dyDescent="0.35">
      <c r="D31" t="s">
        <v>68</v>
      </c>
      <c r="E31" s="2">
        <v>440</v>
      </c>
    </row>
    <row r="35" spans="1:6" x14ac:dyDescent="0.35">
      <c r="D35" t="s">
        <v>4</v>
      </c>
    </row>
    <row r="36" spans="1:6" x14ac:dyDescent="0.35">
      <c r="A36" s="4"/>
      <c r="B36" s="4"/>
      <c r="C36" s="4"/>
      <c r="D36" s="4"/>
      <c r="E36" s="5"/>
      <c r="F36" s="6">
        <f>SUM(E21:E36)</f>
        <v>23997.100999999995</v>
      </c>
    </row>
    <row r="37" spans="1:6" x14ac:dyDescent="0.35">
      <c r="C37" s="7" t="s">
        <v>12</v>
      </c>
    </row>
    <row r="38" spans="1:6" x14ac:dyDescent="0.35">
      <c r="C38" s="7" t="s">
        <v>22</v>
      </c>
    </row>
    <row r="39" spans="1:6" x14ac:dyDescent="0.35">
      <c r="D39" t="s">
        <v>75</v>
      </c>
    </row>
    <row r="42" spans="1:6" x14ac:dyDescent="0.35">
      <c r="D42" t="s">
        <v>66</v>
      </c>
    </row>
    <row r="43" spans="1:6" x14ac:dyDescent="0.35">
      <c r="D43" t="s">
        <v>24</v>
      </c>
    </row>
    <row r="44" spans="1:6" x14ac:dyDescent="0.35">
      <c r="D44" t="s">
        <v>13</v>
      </c>
    </row>
    <row r="45" spans="1:6" x14ac:dyDescent="0.35">
      <c r="D45" t="s">
        <v>14</v>
      </c>
    </row>
    <row r="46" spans="1:6" x14ac:dyDescent="0.35">
      <c r="D46" t="s">
        <v>15</v>
      </c>
    </row>
    <row r="47" spans="1:6" x14ac:dyDescent="0.35">
      <c r="D47" t="s">
        <v>4</v>
      </c>
    </row>
    <row r="48" spans="1:6" x14ac:dyDescent="0.35">
      <c r="D48" t="s">
        <v>4</v>
      </c>
    </row>
    <row r="49" spans="1:6" x14ac:dyDescent="0.35">
      <c r="A49" s="4"/>
      <c r="B49" s="4"/>
      <c r="C49" s="4"/>
      <c r="D49" s="4"/>
      <c r="E49" s="5"/>
      <c r="F49" s="6">
        <f>SUM(E39:E49)</f>
        <v>0</v>
      </c>
    </row>
    <row r="50" spans="1:6" x14ac:dyDescent="0.35">
      <c r="C50" s="7" t="s">
        <v>16</v>
      </c>
    </row>
    <row r="51" spans="1:6" x14ac:dyDescent="0.35">
      <c r="D51" t="s">
        <v>101</v>
      </c>
      <c r="E51" s="2">
        <v>-11446</v>
      </c>
    </row>
    <row r="52" spans="1:6" x14ac:dyDescent="0.35">
      <c r="D52" t="s">
        <v>69</v>
      </c>
    </row>
    <row r="53" spans="1:6" x14ac:dyDescent="0.35">
      <c r="D53" t="s">
        <v>70</v>
      </c>
    </row>
    <row r="54" spans="1:6" x14ac:dyDescent="0.35">
      <c r="D54" t="s">
        <v>71</v>
      </c>
    </row>
    <row r="58" spans="1:6" x14ac:dyDescent="0.35">
      <c r="D58" t="s">
        <v>4</v>
      </c>
    </row>
    <row r="59" spans="1:6" x14ac:dyDescent="0.35">
      <c r="A59" s="4"/>
      <c r="B59" s="4"/>
      <c r="C59" s="4"/>
      <c r="D59" s="4"/>
      <c r="E59" s="5"/>
      <c r="F59" s="6">
        <f>SUM(E51:E59)</f>
        <v>-11446</v>
      </c>
    </row>
    <row r="60" spans="1:6" x14ac:dyDescent="0.35">
      <c r="C60" s="7" t="s">
        <v>17</v>
      </c>
    </row>
    <row r="61" spans="1:6" x14ac:dyDescent="0.35">
      <c r="D61" t="s">
        <v>18</v>
      </c>
    </row>
    <row r="62" spans="1:6" x14ac:dyDescent="0.35">
      <c r="D62" t="s">
        <v>19</v>
      </c>
    </row>
    <row r="63" spans="1:6" x14ac:dyDescent="0.35">
      <c r="D63" t="s">
        <v>4</v>
      </c>
    </row>
    <row r="64" spans="1:6" x14ac:dyDescent="0.35">
      <c r="D64" t="s">
        <v>4</v>
      </c>
    </row>
    <row r="65" spans="1:11" x14ac:dyDescent="0.35">
      <c r="D65" t="s">
        <v>4</v>
      </c>
    </row>
    <row r="66" spans="1:11" x14ac:dyDescent="0.35">
      <c r="D66" t="s">
        <v>4</v>
      </c>
    </row>
    <row r="67" spans="1:11" x14ac:dyDescent="0.35">
      <c r="A67" s="4"/>
      <c r="B67" s="4"/>
      <c r="C67" s="4"/>
      <c r="D67" s="4"/>
      <c r="E67" s="5"/>
      <c r="F67" s="6">
        <f>SUM(E61:E67)</f>
        <v>0</v>
      </c>
    </row>
    <row r="69" spans="1:11" x14ac:dyDescent="0.35">
      <c r="A69" s="1" t="s">
        <v>20</v>
      </c>
      <c r="B69" s="1"/>
      <c r="F69" s="3">
        <f>SUM(F13:F67)</f>
        <v>722651.10100000002</v>
      </c>
      <c r="H69" s="22"/>
    </row>
    <row r="70" spans="1:11" x14ac:dyDescent="0.35">
      <c r="G70" s="22"/>
      <c r="J70" t="s">
        <v>96</v>
      </c>
    </row>
    <row r="71" spans="1:11" x14ac:dyDescent="0.35">
      <c r="A71" s="1" t="s">
        <v>21</v>
      </c>
      <c r="B71" s="1"/>
      <c r="E71" s="2" t="s">
        <v>67</v>
      </c>
      <c r="F71" s="3">
        <f>F8-F69</f>
        <v>77348.898999999976</v>
      </c>
      <c r="H71" s="22"/>
    </row>
    <row r="72" spans="1:11" x14ac:dyDescent="0.35">
      <c r="G72" s="22"/>
      <c r="J72" t="s">
        <v>97</v>
      </c>
      <c r="K72">
        <v>4152</v>
      </c>
    </row>
    <row r="73" spans="1:11" x14ac:dyDescent="0.35">
      <c r="E73" s="2" t="s">
        <v>112</v>
      </c>
      <c r="F73" s="3">
        <f>+F71/3</f>
        <v>25782.966333333326</v>
      </c>
      <c r="J73" t="s">
        <v>98</v>
      </c>
      <c r="K73">
        <v>3008</v>
      </c>
    </row>
    <row r="74" spans="1:11" x14ac:dyDescent="0.35">
      <c r="J74" t="s">
        <v>99</v>
      </c>
      <c r="K74">
        <v>2211</v>
      </c>
    </row>
    <row r="75" spans="1:11" x14ac:dyDescent="0.35">
      <c r="J75" t="s">
        <v>100</v>
      </c>
      <c r="K75">
        <v>2075</v>
      </c>
    </row>
    <row r="76" spans="1:11" ht="15" thickBot="1" x14ac:dyDescent="0.4">
      <c r="K76" s="20">
        <f>SUM(K72:K75)</f>
        <v>11446</v>
      </c>
    </row>
    <row r="77" spans="1:11" ht="15" thickTop="1" x14ac:dyDescent="0.35"/>
  </sheetData>
  <mergeCells count="4">
    <mergeCell ref="B2:D2"/>
    <mergeCell ref="B3:D3"/>
    <mergeCell ref="B4:D4"/>
    <mergeCell ref="B5:D5"/>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99D7A-7679-43F5-815E-9C040120DF11}">
  <dimension ref="A1:G35"/>
  <sheetViews>
    <sheetView workbookViewId="0">
      <selection activeCell="G15" sqref="G15"/>
    </sheetView>
  </sheetViews>
  <sheetFormatPr defaultRowHeight="14.5" x14ac:dyDescent="0.35"/>
  <cols>
    <col min="1" max="1" width="10.453125" bestFit="1" customWidth="1"/>
    <col min="2" max="2" width="39" bestFit="1" customWidth="1"/>
    <col min="3" max="3" width="12.54296875" bestFit="1" customWidth="1"/>
    <col min="4" max="4" width="18" bestFit="1" customWidth="1"/>
    <col min="5" max="5" width="10.54296875" bestFit="1" customWidth="1"/>
    <col min="6" max="6" width="9.81640625" bestFit="1" customWidth="1"/>
  </cols>
  <sheetData>
    <row r="1" spans="2:6" x14ac:dyDescent="0.35">
      <c r="C1" s="2"/>
    </row>
    <row r="2" spans="2:6" x14ac:dyDescent="0.35">
      <c r="C2" s="2"/>
    </row>
    <row r="3" spans="2:6" x14ac:dyDescent="0.35">
      <c r="B3" t="s">
        <v>78</v>
      </c>
      <c r="C3" s="2"/>
    </row>
    <row r="4" spans="2:6" x14ac:dyDescent="0.35">
      <c r="C4" s="2"/>
    </row>
    <row r="5" spans="2:6" x14ac:dyDescent="0.35">
      <c r="B5" t="s">
        <v>84</v>
      </c>
      <c r="C5" s="2">
        <v>800000</v>
      </c>
    </row>
    <row r="6" spans="2:6" x14ac:dyDescent="0.35">
      <c r="B6" t="s">
        <v>85</v>
      </c>
      <c r="C6" s="2">
        <v>80000</v>
      </c>
    </row>
    <row r="7" spans="2:6" ht="15" thickBot="1" x14ac:dyDescent="0.4">
      <c r="B7" t="s">
        <v>86</v>
      </c>
      <c r="C7" s="20">
        <f>+C5-C6</f>
        <v>720000</v>
      </c>
    </row>
    <row r="8" spans="2:6" ht="15" thickTop="1" x14ac:dyDescent="0.35">
      <c r="C8" s="21"/>
      <c r="F8">
        <v>796221.16</v>
      </c>
    </row>
    <row r="9" spans="2:6" x14ac:dyDescent="0.35">
      <c r="B9" s="1" t="s">
        <v>87</v>
      </c>
      <c r="C9" s="2"/>
      <c r="F9">
        <f>+F8-800000</f>
        <v>-3778.8399999999674</v>
      </c>
    </row>
    <row r="10" spans="2:6" x14ac:dyDescent="0.35">
      <c r="B10" t="s">
        <v>88</v>
      </c>
      <c r="C10" s="2">
        <v>62400</v>
      </c>
    </row>
    <row r="11" spans="2:6" x14ac:dyDescent="0.35">
      <c r="B11" t="s">
        <v>89</v>
      </c>
      <c r="C11" s="2">
        <v>17600</v>
      </c>
    </row>
    <row r="12" spans="2:6" ht="15" thickBot="1" x14ac:dyDescent="0.4">
      <c r="C12" s="20">
        <f>+C10+C11</f>
        <v>80000</v>
      </c>
      <c r="F12">
        <v>440</v>
      </c>
    </row>
    <row r="13" spans="2:6" ht="15" thickTop="1" x14ac:dyDescent="0.35">
      <c r="C13" s="2"/>
      <c r="F13">
        <v>117.92</v>
      </c>
    </row>
    <row r="14" spans="2:6" x14ac:dyDescent="0.35">
      <c r="B14" s="1" t="s">
        <v>90</v>
      </c>
      <c r="C14" s="2"/>
      <c r="F14">
        <v>1156.67</v>
      </c>
    </row>
    <row r="15" spans="2:6" x14ac:dyDescent="0.35">
      <c r="B15" t="s">
        <v>91</v>
      </c>
      <c r="C15" s="2">
        <v>458223.18</v>
      </c>
      <c r="F15">
        <v>3982.51</v>
      </c>
    </row>
    <row r="16" spans="2:6" x14ac:dyDescent="0.35">
      <c r="B16" t="s">
        <v>92</v>
      </c>
      <c r="C16" s="2">
        <v>257997.98</v>
      </c>
      <c r="F16">
        <v>4874.4799999999996</v>
      </c>
    </row>
    <row r="17" spans="1:7" ht="15" thickBot="1" x14ac:dyDescent="0.4">
      <c r="C17" s="20">
        <f>SUM(C15:C16)</f>
        <v>716221.16</v>
      </c>
      <c r="F17">
        <f>SUM(F12:F16)</f>
        <v>10571.58</v>
      </c>
    </row>
    <row r="18" spans="1:7" ht="15" thickTop="1" x14ac:dyDescent="0.35">
      <c r="C18" s="2"/>
    </row>
    <row r="19" spans="1:7" x14ac:dyDescent="0.35">
      <c r="B19" t="s">
        <v>93</v>
      </c>
      <c r="C19" s="2">
        <v>716571.16</v>
      </c>
      <c r="D19" s="22"/>
      <c r="E19" s="22"/>
      <c r="F19" s="22"/>
    </row>
    <row r="20" spans="1:7" x14ac:dyDescent="0.35">
      <c r="C20" s="2"/>
      <c r="G20" s="22"/>
    </row>
    <row r="21" spans="1:7" x14ac:dyDescent="0.35">
      <c r="B21" t="s">
        <v>94</v>
      </c>
      <c r="C21" s="2">
        <f>+C17-C19</f>
        <v>-350</v>
      </c>
      <c r="D21" t="s">
        <v>95</v>
      </c>
      <c r="G21" s="22"/>
    </row>
    <row r="22" spans="1:7" x14ac:dyDescent="0.35">
      <c r="C22" s="2"/>
    </row>
    <row r="23" spans="1:7" x14ac:dyDescent="0.35">
      <c r="B23" t="s">
        <v>104</v>
      </c>
      <c r="C23" s="2"/>
    </row>
    <row r="24" spans="1:7" x14ac:dyDescent="0.35">
      <c r="C24" s="2"/>
      <c r="D24" s="22"/>
    </row>
    <row r="25" spans="1:7" x14ac:dyDescent="0.35">
      <c r="B25" t="s">
        <v>105</v>
      </c>
      <c r="C25" s="2">
        <v>716571.16</v>
      </c>
    </row>
    <row r="26" spans="1:7" x14ac:dyDescent="0.35">
      <c r="B26" t="s">
        <v>106</v>
      </c>
      <c r="C26" s="2">
        <v>62400</v>
      </c>
    </row>
    <row r="27" spans="1:7" x14ac:dyDescent="0.35">
      <c r="B27" t="s">
        <v>111</v>
      </c>
      <c r="C27" s="2">
        <v>-350</v>
      </c>
    </row>
    <row r="28" spans="1:7" ht="15" thickBot="1" x14ac:dyDescent="0.4">
      <c r="C28" s="20">
        <f>SUM(C25:C27)</f>
        <v>778621.16</v>
      </c>
    </row>
    <row r="29" spans="1:7" ht="15" thickTop="1" x14ac:dyDescent="0.35"/>
    <row r="30" spans="1:7" x14ac:dyDescent="0.35">
      <c r="B30" t="s">
        <v>109</v>
      </c>
    </row>
    <row r="31" spans="1:7" x14ac:dyDescent="0.35">
      <c r="A31" s="19">
        <v>44407</v>
      </c>
      <c r="B31" t="s">
        <v>108</v>
      </c>
      <c r="C31" s="2">
        <v>458223.18</v>
      </c>
    </row>
    <row r="32" spans="1:7" x14ac:dyDescent="0.35">
      <c r="A32" s="19">
        <v>44407</v>
      </c>
      <c r="B32" t="s">
        <v>107</v>
      </c>
      <c r="C32" s="2">
        <v>62400</v>
      </c>
    </row>
    <row r="33" spans="1:3" x14ac:dyDescent="0.35">
      <c r="A33" s="19">
        <v>44407</v>
      </c>
      <c r="B33" t="s">
        <v>110</v>
      </c>
      <c r="C33" s="2">
        <v>257997.98</v>
      </c>
    </row>
    <row r="34" spans="1:3" ht="15" thickBot="1" x14ac:dyDescent="0.4">
      <c r="C34" s="33">
        <f>SUM(C31:C33)</f>
        <v>778621.16</v>
      </c>
    </row>
    <row r="35" spans="1:3" ht="15" thickTop="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5E29-4966-4887-80FE-CA8C7E130177}">
  <dimension ref="A2:B41"/>
  <sheetViews>
    <sheetView workbookViewId="0">
      <selection activeCell="I19" sqref="I19"/>
    </sheetView>
  </sheetViews>
  <sheetFormatPr defaultRowHeight="14.5" x14ac:dyDescent="0.35"/>
  <cols>
    <col min="1" max="1" width="9.1796875" style="18"/>
  </cols>
  <sheetData>
    <row r="2" spans="1:2" x14ac:dyDescent="0.35">
      <c r="A2" s="8">
        <v>11.092000000000001</v>
      </c>
      <c r="B2" s="9" t="s">
        <v>25</v>
      </c>
    </row>
    <row r="3" spans="1:2" x14ac:dyDescent="0.35">
      <c r="A3" s="10" t="s">
        <v>26</v>
      </c>
    </row>
    <row r="4" spans="1:2" x14ac:dyDescent="0.35">
      <c r="A4" s="10" t="s">
        <v>27</v>
      </c>
    </row>
    <row r="5" spans="1:2" x14ac:dyDescent="0.35">
      <c r="A5" s="11" t="s">
        <v>28</v>
      </c>
    </row>
    <row r="6" spans="1:2" x14ac:dyDescent="0.35">
      <c r="A6" s="10" t="s">
        <v>29</v>
      </c>
    </row>
    <row r="7" spans="1:2" x14ac:dyDescent="0.35">
      <c r="A7" s="12" t="s">
        <v>30</v>
      </c>
      <c r="B7" s="13" t="s">
        <v>31</v>
      </c>
    </row>
    <row r="8" spans="1:2" x14ac:dyDescent="0.35">
      <c r="A8" s="13" t="s">
        <v>30</v>
      </c>
      <c r="B8" s="13" t="s">
        <v>32</v>
      </c>
    </row>
    <row r="9" spans="1:2" x14ac:dyDescent="0.35">
      <c r="A9" s="14" t="s">
        <v>33</v>
      </c>
      <c r="B9" s="14" t="s">
        <v>34</v>
      </c>
    </row>
    <row r="10" spans="1:2" x14ac:dyDescent="0.35">
      <c r="A10" s="14" t="s">
        <v>33</v>
      </c>
      <c r="B10" s="14" t="s">
        <v>35</v>
      </c>
    </row>
    <row r="11" spans="1:2" x14ac:dyDescent="0.35">
      <c r="A11" s="14" t="s">
        <v>33</v>
      </c>
      <c r="B11" s="14" t="s">
        <v>36</v>
      </c>
    </row>
    <row r="12" spans="1:2" x14ac:dyDescent="0.35">
      <c r="A12" s="10" t="s">
        <v>37</v>
      </c>
    </row>
    <row r="13" spans="1:2" x14ac:dyDescent="0.35">
      <c r="A13" s="11" t="s">
        <v>38</v>
      </c>
    </row>
    <row r="14" spans="1:2" x14ac:dyDescent="0.35">
      <c r="A14" s="10" t="s">
        <v>39</v>
      </c>
    </row>
    <row r="15" spans="1:2" x14ac:dyDescent="0.35">
      <c r="A15" s="11" t="s">
        <v>40</v>
      </c>
    </row>
    <row r="16" spans="1:2" x14ac:dyDescent="0.35">
      <c r="A16" s="10" t="s">
        <v>41</v>
      </c>
    </row>
    <row r="17" spans="1:2" x14ac:dyDescent="0.35">
      <c r="A17" s="11" t="s">
        <v>42</v>
      </c>
    </row>
    <row r="18" spans="1:2" x14ac:dyDescent="0.35">
      <c r="A18" s="10" t="s">
        <v>43</v>
      </c>
    </row>
    <row r="19" spans="1:2" x14ac:dyDescent="0.35">
      <c r="A19" s="15" t="s">
        <v>30</v>
      </c>
      <c r="B19" s="16" t="s">
        <v>44</v>
      </c>
    </row>
    <row r="20" spans="1:2" x14ac:dyDescent="0.35">
      <c r="A20" s="16" t="s">
        <v>30</v>
      </c>
      <c r="B20" s="16" t="s">
        <v>45</v>
      </c>
    </row>
    <row r="21" spans="1:2" x14ac:dyDescent="0.35">
      <c r="A21" s="10" t="s">
        <v>46</v>
      </c>
    </row>
    <row r="22" spans="1:2" x14ac:dyDescent="0.35">
      <c r="A22" s="10" t="s">
        <v>47</v>
      </c>
    </row>
    <row r="23" spans="1:2" x14ac:dyDescent="0.35">
      <c r="A23" s="10" t="s">
        <v>48</v>
      </c>
    </row>
    <row r="24" spans="1:2" x14ac:dyDescent="0.35">
      <c r="A24" s="11" t="s">
        <v>49</v>
      </c>
    </row>
    <row r="25" spans="1:2" x14ac:dyDescent="0.35">
      <c r="A25" s="10" t="s">
        <v>50</v>
      </c>
    </row>
    <row r="26" spans="1:2" x14ac:dyDescent="0.35">
      <c r="A26" s="11" t="s">
        <v>51</v>
      </c>
    </row>
    <row r="27" spans="1:2" x14ac:dyDescent="0.35">
      <c r="A27" s="10" t="s">
        <v>52</v>
      </c>
    </row>
    <row r="28" spans="1:2" x14ac:dyDescent="0.35">
      <c r="A28" s="10" t="s">
        <v>53</v>
      </c>
    </row>
    <row r="29" spans="1:2" x14ac:dyDescent="0.35">
      <c r="A29" s="10" t="s">
        <v>54</v>
      </c>
    </row>
    <row r="30" spans="1:2" x14ac:dyDescent="0.35">
      <c r="A30" s="15" t="s">
        <v>30</v>
      </c>
      <c r="B30" s="16" t="s">
        <v>55</v>
      </c>
    </row>
    <row r="31" spans="1:2" x14ac:dyDescent="0.35">
      <c r="A31" s="16" t="s">
        <v>30</v>
      </c>
      <c r="B31" s="16" t="s">
        <v>56</v>
      </c>
    </row>
    <row r="32" spans="1:2" x14ac:dyDescent="0.35">
      <c r="A32" s="16" t="s">
        <v>30</v>
      </c>
      <c r="B32" s="16" t="s">
        <v>57</v>
      </c>
    </row>
    <row r="33" spans="1:1" x14ac:dyDescent="0.35">
      <c r="A33" s="10" t="s">
        <v>58</v>
      </c>
    </row>
    <row r="34" spans="1:1" x14ac:dyDescent="0.35">
      <c r="A34" s="10" t="s">
        <v>59</v>
      </c>
    </row>
    <row r="35" spans="1:1" x14ac:dyDescent="0.35">
      <c r="A35" s="10" t="s">
        <v>60</v>
      </c>
    </row>
    <row r="36" spans="1:1" x14ac:dyDescent="0.35">
      <c r="A36" s="10" t="s">
        <v>61</v>
      </c>
    </row>
    <row r="37" spans="1:1" x14ac:dyDescent="0.35">
      <c r="A37" s="17" t="s">
        <v>62</v>
      </c>
    </row>
    <row r="41" spans="1:1" x14ac:dyDescent="0.35">
      <c r="A41" s="17" t="s">
        <v>63</v>
      </c>
    </row>
  </sheetData>
  <hyperlinks>
    <hyperlink ref="A37" location="_ftn1" display="_ftn1" xr:uid="{E2571312-5D40-42B2-9363-2226EECC6CCE}"/>
    <hyperlink ref="A41" location="_ftnref1" display="_ftnref1" xr:uid="{1597C307-11AD-49CA-A7BD-140C9DDF0405}"/>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F45A0BDB9E4449A730C64103702AF" ma:contentTypeVersion="16" ma:contentTypeDescription="Create a new document." ma:contentTypeScope="" ma:versionID="3b6d3ec335c0ae87698a93e702bc909e">
  <xsd:schema xmlns:xsd="http://www.w3.org/2001/XMLSchema" xmlns:xs="http://www.w3.org/2001/XMLSchema" xmlns:p="http://schemas.microsoft.com/office/2006/metadata/properties" xmlns:ns2="4ee1a914-b71b-4378-a835-59b43c16b6b8" xmlns:ns3="eaf698a9-9392-4881-8c4e-9e1aa0e53c6b" targetNamespace="http://schemas.microsoft.com/office/2006/metadata/properties" ma:root="true" ma:fieldsID="7d9efa659bb815c335e8b78b6a9d394a" ns2:_="" ns3:_="">
    <xsd:import namespace="4ee1a914-b71b-4378-a835-59b43c16b6b8"/>
    <xsd:import namespace="eaf698a9-9392-4881-8c4e-9e1aa0e53c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1a914-b71b-4378-a835-59b43c16b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f9e6ab-cc7d-4607-ac1a-80aa9b9f1985"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698a9-9392-4881-8c4e-9e1aa0e53c6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73b2d4b-b50a-4273-8baa-943f168f37aa}" ma:internalName="TaxCatchAll" ma:showField="CatchAllData" ma:web="eaf698a9-9392-4881-8c4e-9e1aa0e53c6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f698a9-9392-4881-8c4e-9e1aa0e53c6b" xsi:nil="true"/>
    <lcf76f155ced4ddcb4097134ff3c332f xmlns="4ee1a914-b71b-4378-a835-59b43c16b6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A41C1A-1099-4294-92C9-B1643BF4C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1a914-b71b-4378-a835-59b43c16b6b8"/>
    <ds:schemaRef ds:uri="eaf698a9-9392-4881-8c4e-9e1aa0e53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79DD4-438A-432E-B264-1306FB9ED59B}">
  <ds:schemaRefs>
    <ds:schemaRef ds:uri="http://schemas.microsoft.com/sharepoint/v3/contenttype/forms"/>
  </ds:schemaRefs>
</ds:datastoreItem>
</file>

<file path=customXml/itemProps3.xml><?xml version="1.0" encoding="utf-8"?>
<ds:datastoreItem xmlns:ds="http://schemas.openxmlformats.org/officeDocument/2006/customXml" ds:itemID="{AAC93485-A6BB-4DE8-8813-576A440E82A0}">
  <ds:schemaRefs>
    <ds:schemaRef ds:uri="http://schemas.microsoft.com/office/2006/metadata/properties"/>
    <ds:schemaRef ds:uri="http://schemas.microsoft.com/office/infopath/2007/PartnerControls"/>
    <ds:schemaRef ds:uri="eaf698a9-9392-4881-8c4e-9e1aa0e53c6b"/>
    <ds:schemaRef ds:uri="4ee1a914-b71b-4378-a835-59b43c16b6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 Croydon</vt:lpstr>
      <vt:lpstr>Sheet1</vt:lpstr>
      <vt:lpstr>Cost Base Defined</vt:lpstr>
      <vt:lpstr>'Cost Base Defined'!_ftn1</vt:lpstr>
      <vt:lpstr>'Cost Base Defined'!_ftnref1</vt:lpstr>
      <vt:lpstr>'Summary - Croydon'!Print_Area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Xi</dc:creator>
  <cp:lastModifiedBy>Tarkan Oz</cp:lastModifiedBy>
  <cp:lastPrinted>2021-07-28T05:44:03Z</cp:lastPrinted>
  <dcterms:created xsi:type="dcterms:W3CDTF">2017-09-12T01:18:19Z</dcterms:created>
  <dcterms:modified xsi:type="dcterms:W3CDTF">2023-04-28T01:03:29Z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0x010100ED3F45A0BDB9E4449A730C64103702AF</vt:lpwstr>
  </property>
  <property fmtid="{D5CDD505-2E9C-101B-9397-08002B2CF9AE}" pid="3" name="Order">
    <vt:r8>30400</vt:r8>
  </property>
  <property fmtid="{D5CDD505-2E9C-101B-9397-08002B2CF9AE}" pid="4" name="MediaServiceImageTags">
    <vt:lpwstr/>
  </property>
</Properties>
</file>