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\Downloads\2019 SMSF - Azeez &amp; Ismath Superannuation Fund\"/>
    </mc:Choice>
  </mc:AlternateContent>
  <xr:revisionPtr revIDLastSave="0" documentId="13_ncr:1_{7C0C9ADD-692C-47D6-B09C-FD516393A8F2}" xr6:coauthVersionLast="47" xr6:coauthVersionMax="47" xr10:uidLastSave="{00000000-0000-0000-0000-000000000000}"/>
  <bookViews>
    <workbookView xWindow="-28920" yWindow="-120" windowWidth="29040" windowHeight="15720" firstSheet="4" activeTab="7" xr2:uid="{00000000-000D-0000-FFFF-FFFF00000000}"/>
  </bookViews>
  <sheets>
    <sheet name="Sadiq Mohammed AI07" sheetId="5" r:id="rId1"/>
    <sheet name="Khaja Mohiddin AI13" sheetId="7" r:id="rId2"/>
    <sheet name="Habeebulla Khan 210513 AI13B" sheetId="9" r:id="rId3"/>
    <sheet name="Habeebulla Khan 060613 AI14" sheetId="8" r:id="rId4"/>
    <sheet name="Habeebulla Khan 200414 AI16" sheetId="11" r:id="rId5"/>
    <sheet name="Habeebulla Khan 210616 HK01" sheetId="12" r:id="rId6"/>
    <sheet name="Habeebulla Khan 200218" sheetId="13" r:id="rId7"/>
    <sheet name="Habeebulla Khan 19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4" l="1"/>
  <c r="C20" i="14" s="1"/>
  <c r="D20" i="13"/>
  <c r="B16" i="13"/>
  <c r="D20" i="14" l="1"/>
  <c r="B17" i="14"/>
  <c r="C17" i="14"/>
  <c r="B19" i="14"/>
  <c r="B18" i="14"/>
  <c r="C18" i="14"/>
  <c r="C19" i="14"/>
  <c r="B16" i="14"/>
  <c r="B20" i="14"/>
  <c r="C16" i="14"/>
  <c r="C17" i="13"/>
  <c r="E14" i="13"/>
  <c r="C18" i="13" s="1"/>
  <c r="B32" i="11"/>
  <c r="B24" i="12"/>
  <c r="B26" i="11"/>
  <c r="B24" i="11"/>
  <c r="B6" i="11"/>
  <c r="B22" i="12"/>
  <c r="B28" i="11"/>
  <c r="E16" i="14" l="1"/>
  <c r="E17" i="14"/>
  <c r="E18" i="14" s="1"/>
  <c r="E19" i="14" s="1"/>
  <c r="E20" i="14" s="1"/>
  <c r="B19" i="13"/>
  <c r="E16" i="13"/>
  <c r="E17" i="13" s="1"/>
  <c r="E18" i="13" s="1"/>
  <c r="E19" i="13" s="1"/>
  <c r="E20" i="13" s="1"/>
  <c r="B17" i="13"/>
  <c r="C20" i="13"/>
  <c r="B20" i="13"/>
  <c r="C16" i="13"/>
  <c r="C19" i="13"/>
  <c r="B18" i="13"/>
  <c r="B6" i="12"/>
  <c r="B14" i="12" s="1"/>
  <c r="B18" i="12" l="1"/>
  <c r="B20" i="12" s="1"/>
  <c r="B14" i="9"/>
  <c r="B14" i="8"/>
  <c r="B12" i="8"/>
  <c r="B14" i="5"/>
  <c r="B12" i="7"/>
  <c r="B14" i="7"/>
  <c r="B12" i="11" l="1"/>
  <c r="B14" i="11" s="1"/>
  <c r="B16" i="5"/>
  <c r="B16" i="9"/>
  <c r="B6" i="9"/>
  <c r="B16" i="8"/>
  <c r="B16" i="7"/>
  <c r="B18" i="11" l="1"/>
  <c r="B20" i="11"/>
</calcChain>
</file>

<file path=xl/sharedStrings.xml><?xml version="1.0" encoding="utf-8"?>
<sst xmlns="http://schemas.openxmlformats.org/spreadsheetml/2006/main" count="133" uniqueCount="46">
  <si>
    <t>Loan amount</t>
  </si>
  <si>
    <t>Loan date</t>
  </si>
  <si>
    <t>Interest payable per month</t>
  </si>
  <si>
    <t>Period of loan</t>
  </si>
  <si>
    <t>Total interest charges</t>
  </si>
  <si>
    <t>Repayments made</t>
  </si>
  <si>
    <t>Interest payable</t>
  </si>
  <si>
    <t>36 months</t>
  </si>
  <si>
    <t>Interest rate</t>
  </si>
  <si>
    <t>12 months</t>
  </si>
  <si>
    <t>Borrower</t>
  </si>
  <si>
    <t>Sadiq Mohammed</t>
  </si>
  <si>
    <t>Khaja Mohiddin</t>
  </si>
  <si>
    <t>Habeebulla Khan 210513</t>
  </si>
  <si>
    <t>Habeebulla Khan 060613</t>
  </si>
  <si>
    <t>Habeebulla Khan 200414</t>
  </si>
  <si>
    <t>Opening balance as at 01/07/14</t>
  </si>
  <si>
    <t>Closing balance as at 30/06/15</t>
  </si>
  <si>
    <t>Repayments made on 13/03/15</t>
  </si>
  <si>
    <t>*final repayment made</t>
  </si>
  <si>
    <t>Habeebulla Khan 210616</t>
  </si>
  <si>
    <t>3 years</t>
  </si>
  <si>
    <t>Closing balance as at 30/06/16</t>
  </si>
  <si>
    <t>Opening balance as at 21/06/16</t>
  </si>
  <si>
    <t>Closing balance as at 30/06/17</t>
  </si>
  <si>
    <t>Interest Payable</t>
  </si>
  <si>
    <t>*final repayment made in Fy18</t>
  </si>
  <si>
    <t>Closing balance as at 30/06/18</t>
  </si>
  <si>
    <t>Repayment made</t>
  </si>
  <si>
    <t>Habeebulla Khan</t>
  </si>
  <si>
    <t>Repayment + interest made</t>
  </si>
  <si>
    <t xml:space="preserve">Repayment made + interest made </t>
  </si>
  <si>
    <t>Loan Repayment Schedule</t>
  </si>
  <si>
    <t>Loan agreement date</t>
  </si>
  <si>
    <t>Repayment period</t>
  </si>
  <si>
    <t>5 years</t>
  </si>
  <si>
    <t>Principal repayment date</t>
  </si>
  <si>
    <t>Repayment basis</t>
  </si>
  <si>
    <t>Annually</t>
  </si>
  <si>
    <t>Balance</t>
  </si>
  <si>
    <t>Repayment due by</t>
  </si>
  <si>
    <t>Interest paid</t>
  </si>
  <si>
    <t>Principal payable</t>
  </si>
  <si>
    <t>Azeez &amp; Ismath Superannuation Fund</t>
  </si>
  <si>
    <t>Opening Balance on 01/07/2018</t>
  </si>
  <si>
    <t>Opening Balance on 01/07/2019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</si>
</sst>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14" fontId="0" fillId="0" borderId="0" xfId="1" applyNumberFormat="1" applyFont="1"/>
    <xf numFmtId="9" fontId="0" fillId="0" borderId="0" xfId="1" applyNumberFormat="1" applyFont="1"/>
    <xf numFmtId="44" fontId="2" fillId="0" borderId="0" xfId="1" applyFont="1"/>
    <xf numFmtId="44" fontId="0" fillId="0" borderId="0" xfId="1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2" applyFont="1"/>
    <xf numFmtId="14" fontId="0" fillId="0" borderId="0" xfId="2" applyNumberFormat="1" applyFont="1"/>
    <xf numFmtId="10" fontId="0" fillId="0" borderId="0" xfId="0" applyNumberFormat="1"/>
    <xf numFmtId="17" fontId="0" fillId="0" borderId="0" xfId="0" applyNumberFormat="1"/>
    <xf numFmtId="0" fontId="2" fillId="0" borderId="0" xfId="0" applyFont="1" applyAlignment="1">
      <alignment horizontal="center"/>
    </xf>
    <xf numFmtId="44" fontId="1" fillId="0" borderId="0" xfId="2" applyFont="1"/>
    <xf numFmtId="44" fontId="2" fillId="0" borderId="0" xfId="2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2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3">
    <cellStyle name="Currency" xfId="1" builtinId="4"/>
    <cellStyle name="Currency 2" xfId="2" xr:uid="{49CE80B1-1152-4500-8F96-AE3FACD93ED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workbookViewId="0">
      <selection activeCell="A18" sqref="A18"/>
    </sheetView>
  </sheetViews>
  <sheetFormatPr defaultRowHeight="14.5" x14ac:dyDescent="0.35"/>
  <cols>
    <col min="1" max="1" width="31" customWidth="1"/>
    <col min="2" max="2" width="18.6328125" style="1" bestFit="1" customWidth="1"/>
  </cols>
  <sheetData>
    <row r="1" spans="1:2" x14ac:dyDescent="0.35">
      <c r="A1" t="s">
        <v>10</v>
      </c>
      <c r="B1" s="4" t="s">
        <v>11</v>
      </c>
    </row>
    <row r="2" spans="1:2" x14ac:dyDescent="0.35">
      <c r="A2" t="s">
        <v>0</v>
      </c>
      <c r="B2" s="1">
        <v>8000</v>
      </c>
    </row>
    <row r="3" spans="1:2" x14ac:dyDescent="0.35">
      <c r="A3" t="s">
        <v>1</v>
      </c>
      <c r="B3" s="2">
        <v>40974</v>
      </c>
    </row>
    <row r="4" spans="1:2" x14ac:dyDescent="0.35">
      <c r="A4" t="s">
        <v>8</v>
      </c>
      <c r="B4" s="3">
        <v>0.1</v>
      </c>
    </row>
    <row r="5" spans="1:2" x14ac:dyDescent="0.35">
      <c r="A5" t="s">
        <v>3</v>
      </c>
      <c r="B5" s="5" t="s">
        <v>7</v>
      </c>
    </row>
    <row r="6" spans="1:2" x14ac:dyDescent="0.35">
      <c r="A6" t="s">
        <v>4</v>
      </c>
      <c r="B6" s="1">
        <v>2412</v>
      </c>
    </row>
    <row r="7" spans="1:2" x14ac:dyDescent="0.35">
      <c r="A7" t="s">
        <v>2</v>
      </c>
      <c r="B7" s="1">
        <v>67</v>
      </c>
    </row>
    <row r="10" spans="1:2" x14ac:dyDescent="0.35">
      <c r="A10" t="s">
        <v>16</v>
      </c>
      <c r="B10" s="1">
        <v>8808</v>
      </c>
    </row>
    <row r="12" spans="1:2" x14ac:dyDescent="0.35">
      <c r="A12" t="s">
        <v>5</v>
      </c>
      <c r="B12" s="1">
        <v>11000</v>
      </c>
    </row>
    <row r="14" spans="1:2" x14ac:dyDescent="0.35">
      <c r="A14" t="s">
        <v>6</v>
      </c>
      <c r="B14" s="1">
        <f>B7*8</f>
        <v>536</v>
      </c>
    </row>
    <row r="16" spans="1:2" x14ac:dyDescent="0.35">
      <c r="A16" t="s">
        <v>17</v>
      </c>
      <c r="B16" s="1">
        <f>B10-B12+B14</f>
        <v>-1656</v>
      </c>
    </row>
    <row r="18" spans="1:1" x14ac:dyDescent="0.35">
      <c r="A18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A18" sqref="A18"/>
    </sheetView>
  </sheetViews>
  <sheetFormatPr defaultRowHeight="14.5" x14ac:dyDescent="0.35"/>
  <cols>
    <col min="1" max="1" width="32.08984375" customWidth="1"/>
    <col min="2" max="2" width="16.453125" style="1" bestFit="1" customWidth="1"/>
  </cols>
  <sheetData>
    <row r="1" spans="1:2" x14ac:dyDescent="0.35">
      <c r="A1" t="s">
        <v>10</v>
      </c>
      <c r="B1" s="1" t="s">
        <v>12</v>
      </c>
    </row>
    <row r="2" spans="1:2" x14ac:dyDescent="0.35">
      <c r="A2" t="s">
        <v>0</v>
      </c>
      <c r="B2" s="1">
        <v>20000</v>
      </c>
    </row>
    <row r="3" spans="1:2" x14ac:dyDescent="0.35">
      <c r="A3" t="s">
        <v>1</v>
      </c>
      <c r="B3" s="2">
        <v>41107</v>
      </c>
    </row>
    <row r="4" spans="1:2" x14ac:dyDescent="0.35">
      <c r="A4" t="s">
        <v>8</v>
      </c>
      <c r="B4" s="3">
        <v>0.06</v>
      </c>
    </row>
    <row r="5" spans="1:2" x14ac:dyDescent="0.35">
      <c r="A5" t="s">
        <v>3</v>
      </c>
      <c r="B5" s="5" t="s">
        <v>7</v>
      </c>
    </row>
    <row r="6" spans="1:2" x14ac:dyDescent="0.35">
      <c r="A6" t="s">
        <v>4</v>
      </c>
      <c r="B6" s="1">
        <v>3600</v>
      </c>
    </row>
    <row r="7" spans="1:2" x14ac:dyDescent="0.35">
      <c r="A7" t="s">
        <v>2</v>
      </c>
      <c r="B7" s="1">
        <v>100</v>
      </c>
    </row>
    <row r="10" spans="1:2" x14ac:dyDescent="0.35">
      <c r="A10" t="s">
        <v>16</v>
      </c>
      <c r="B10" s="1">
        <v>21484.11</v>
      </c>
    </row>
    <row r="12" spans="1:2" x14ac:dyDescent="0.35">
      <c r="A12" t="s">
        <v>18</v>
      </c>
      <c r="B12" s="1">
        <f>19000+2800</f>
        <v>21800</v>
      </c>
    </row>
    <row r="14" spans="1:2" x14ac:dyDescent="0.35">
      <c r="A14" t="s">
        <v>6</v>
      </c>
      <c r="B14" s="1">
        <f>B7*8</f>
        <v>800</v>
      </c>
    </row>
    <row r="16" spans="1:2" x14ac:dyDescent="0.35">
      <c r="A16" t="s">
        <v>17</v>
      </c>
      <c r="B16" s="1">
        <f>B10-B12+B14</f>
        <v>484.11000000000058</v>
      </c>
    </row>
    <row r="18" spans="1:1" x14ac:dyDescent="0.35">
      <c r="A18" t="s">
        <v>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8"/>
  <sheetViews>
    <sheetView workbookViewId="0">
      <selection activeCell="A18" sqref="A18"/>
    </sheetView>
  </sheetViews>
  <sheetFormatPr defaultRowHeight="14.5" x14ac:dyDescent="0.35"/>
  <cols>
    <col min="1" max="1" width="32.08984375" customWidth="1"/>
    <col min="2" max="2" width="24.36328125" style="1" bestFit="1" customWidth="1"/>
  </cols>
  <sheetData>
    <row r="1" spans="1:2" x14ac:dyDescent="0.35">
      <c r="A1" t="s">
        <v>10</v>
      </c>
      <c r="B1" s="4" t="s">
        <v>13</v>
      </c>
    </row>
    <row r="2" spans="1:2" x14ac:dyDescent="0.35">
      <c r="A2" t="s">
        <v>0</v>
      </c>
      <c r="B2" s="1">
        <v>4000</v>
      </c>
    </row>
    <row r="3" spans="1:2" x14ac:dyDescent="0.35">
      <c r="A3" t="s">
        <v>1</v>
      </c>
      <c r="B3" s="2">
        <v>41415</v>
      </c>
    </row>
    <row r="4" spans="1:2" x14ac:dyDescent="0.35">
      <c r="A4" t="s">
        <v>8</v>
      </c>
      <c r="B4" s="3">
        <v>0.06</v>
      </c>
    </row>
    <row r="5" spans="1:2" x14ac:dyDescent="0.35">
      <c r="A5" t="s">
        <v>3</v>
      </c>
      <c r="B5" s="5" t="s">
        <v>7</v>
      </c>
    </row>
    <row r="6" spans="1:2" x14ac:dyDescent="0.35">
      <c r="A6" t="s">
        <v>4</v>
      </c>
      <c r="B6" s="1">
        <f>20*36</f>
        <v>720</v>
      </c>
    </row>
    <row r="7" spans="1:2" x14ac:dyDescent="0.35">
      <c r="A7" t="s">
        <v>2</v>
      </c>
      <c r="B7" s="1">
        <v>20</v>
      </c>
    </row>
    <row r="10" spans="1:2" x14ac:dyDescent="0.35">
      <c r="A10" t="s">
        <v>16</v>
      </c>
      <c r="B10" s="1">
        <v>4266.45</v>
      </c>
    </row>
    <row r="12" spans="1:2" x14ac:dyDescent="0.35">
      <c r="A12" t="s">
        <v>5</v>
      </c>
      <c r="B12" s="1">
        <v>4500</v>
      </c>
    </row>
    <row r="14" spans="1:2" x14ac:dyDescent="0.35">
      <c r="A14" t="s">
        <v>6</v>
      </c>
      <c r="B14" s="1">
        <f>20*8</f>
        <v>160</v>
      </c>
    </row>
    <row r="16" spans="1:2" x14ac:dyDescent="0.35">
      <c r="A16" t="s">
        <v>17</v>
      </c>
      <c r="B16" s="1">
        <f>B10-B12+B14</f>
        <v>-73.550000000000182</v>
      </c>
    </row>
    <row r="18" spans="1:1" x14ac:dyDescent="0.35">
      <c r="A18" t="s">
        <v>19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8"/>
  <sheetViews>
    <sheetView workbookViewId="0">
      <selection activeCell="B20" sqref="B20"/>
    </sheetView>
  </sheetViews>
  <sheetFormatPr defaultRowHeight="14.5" x14ac:dyDescent="0.35"/>
  <cols>
    <col min="1" max="1" width="32.08984375" customWidth="1"/>
    <col min="2" max="2" width="24.36328125" style="1" bestFit="1" customWidth="1"/>
  </cols>
  <sheetData>
    <row r="1" spans="1:2" x14ac:dyDescent="0.35">
      <c r="A1" t="s">
        <v>10</v>
      </c>
      <c r="B1" s="4" t="s">
        <v>14</v>
      </c>
    </row>
    <row r="2" spans="1:2" x14ac:dyDescent="0.35">
      <c r="A2" t="s">
        <v>0</v>
      </c>
      <c r="B2" s="1">
        <v>19000</v>
      </c>
    </row>
    <row r="3" spans="1:2" x14ac:dyDescent="0.35">
      <c r="A3" t="s">
        <v>1</v>
      </c>
      <c r="B3" s="2">
        <v>41431</v>
      </c>
    </row>
    <row r="4" spans="1:2" x14ac:dyDescent="0.35">
      <c r="A4" t="s">
        <v>8</v>
      </c>
      <c r="B4" s="3">
        <v>0.06</v>
      </c>
    </row>
    <row r="5" spans="1:2" x14ac:dyDescent="0.35">
      <c r="A5" t="s">
        <v>3</v>
      </c>
      <c r="B5" s="5" t="s">
        <v>7</v>
      </c>
    </row>
    <row r="6" spans="1:2" x14ac:dyDescent="0.35">
      <c r="A6" t="s">
        <v>4</v>
      </c>
      <c r="B6" s="1">
        <v>3420</v>
      </c>
    </row>
    <row r="7" spans="1:2" x14ac:dyDescent="0.35">
      <c r="A7" t="s">
        <v>2</v>
      </c>
      <c r="B7" s="1">
        <v>95</v>
      </c>
    </row>
    <row r="10" spans="1:2" x14ac:dyDescent="0.35">
      <c r="A10" t="s">
        <v>16</v>
      </c>
      <c r="B10" s="1">
        <v>20216</v>
      </c>
    </row>
    <row r="12" spans="1:2" x14ac:dyDescent="0.35">
      <c r="A12" t="s">
        <v>5</v>
      </c>
      <c r="B12" s="1">
        <f>20000+1000</f>
        <v>21000</v>
      </c>
    </row>
    <row r="14" spans="1:2" x14ac:dyDescent="0.35">
      <c r="A14" t="s">
        <v>6</v>
      </c>
      <c r="B14" s="1">
        <f>B7*8</f>
        <v>760</v>
      </c>
    </row>
    <row r="16" spans="1:2" x14ac:dyDescent="0.35">
      <c r="A16" t="s">
        <v>17</v>
      </c>
      <c r="B16" s="1">
        <f>B10-B12+B14</f>
        <v>-24</v>
      </c>
    </row>
    <row r="18" spans="1:1" x14ac:dyDescent="0.35">
      <c r="A18" t="s">
        <v>19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6"/>
  <sheetViews>
    <sheetView workbookViewId="0">
      <selection activeCell="B32" sqref="B32"/>
    </sheetView>
  </sheetViews>
  <sheetFormatPr defaultRowHeight="14.5" x14ac:dyDescent="0.35"/>
  <cols>
    <col min="1" max="1" width="31.08984375" bestFit="1" customWidth="1"/>
    <col min="2" max="2" width="24.36328125" bestFit="1" customWidth="1"/>
  </cols>
  <sheetData>
    <row r="1" spans="1:2" x14ac:dyDescent="0.35">
      <c r="A1" t="s">
        <v>10</v>
      </c>
      <c r="B1" s="4" t="s">
        <v>15</v>
      </c>
    </row>
    <row r="2" spans="1:2" x14ac:dyDescent="0.35">
      <c r="A2" t="s">
        <v>0</v>
      </c>
      <c r="B2" s="1">
        <v>10250</v>
      </c>
    </row>
    <row r="3" spans="1:2" x14ac:dyDescent="0.35">
      <c r="A3" t="s">
        <v>1</v>
      </c>
      <c r="B3" s="2">
        <v>41739</v>
      </c>
    </row>
    <row r="4" spans="1:2" x14ac:dyDescent="0.35">
      <c r="A4" t="s">
        <v>8</v>
      </c>
      <c r="B4" s="3">
        <v>0.06</v>
      </c>
    </row>
    <row r="5" spans="1:2" x14ac:dyDescent="0.35">
      <c r="A5" t="s">
        <v>3</v>
      </c>
      <c r="B5" s="5" t="s">
        <v>9</v>
      </c>
    </row>
    <row r="6" spans="1:2" x14ac:dyDescent="0.35">
      <c r="A6" t="s">
        <v>4</v>
      </c>
      <c r="B6" s="1">
        <f>B2*B4</f>
        <v>615</v>
      </c>
    </row>
    <row r="7" spans="1:2" x14ac:dyDescent="0.35">
      <c r="B7" s="1"/>
    </row>
    <row r="8" spans="1:2" hidden="1" x14ac:dyDescent="0.35">
      <c r="A8" t="s">
        <v>16</v>
      </c>
      <c r="B8" s="1">
        <v>10388.16</v>
      </c>
    </row>
    <row r="9" spans="1:2" hidden="1" x14ac:dyDescent="0.35">
      <c r="B9" s="1"/>
    </row>
    <row r="10" spans="1:2" hidden="1" x14ac:dyDescent="0.35">
      <c r="A10" t="s">
        <v>5</v>
      </c>
      <c r="B10" s="1">
        <v>0</v>
      </c>
    </row>
    <row r="11" spans="1:2" hidden="1" x14ac:dyDescent="0.35">
      <c r="B11" s="1"/>
    </row>
    <row r="12" spans="1:2" hidden="1" x14ac:dyDescent="0.35">
      <c r="A12" t="s">
        <v>6</v>
      </c>
      <c r="B12" s="1">
        <f>B6</f>
        <v>615</v>
      </c>
    </row>
    <row r="13" spans="1:2" hidden="1" x14ac:dyDescent="0.35">
      <c r="B13" s="1"/>
    </row>
    <row r="14" spans="1:2" hidden="1" x14ac:dyDescent="0.35">
      <c r="A14" t="s">
        <v>17</v>
      </c>
      <c r="B14" s="1">
        <f>B8-B10+B12</f>
        <v>11003.16</v>
      </c>
    </row>
    <row r="15" spans="1:2" hidden="1" x14ac:dyDescent="0.35"/>
    <row r="16" spans="1:2" hidden="1" x14ac:dyDescent="0.35">
      <c r="A16" t="s">
        <v>5</v>
      </c>
      <c r="B16" s="1">
        <v>0</v>
      </c>
    </row>
    <row r="17" spans="1:2" hidden="1" x14ac:dyDescent="0.35">
      <c r="B17" s="1"/>
    </row>
    <row r="18" spans="1:2" hidden="1" x14ac:dyDescent="0.35">
      <c r="A18" t="s">
        <v>6</v>
      </c>
      <c r="B18" s="1">
        <f>B14*B4</f>
        <v>660.18959999999993</v>
      </c>
    </row>
    <row r="19" spans="1:2" hidden="1" x14ac:dyDescent="0.35">
      <c r="B19" s="1"/>
    </row>
    <row r="20" spans="1:2" x14ac:dyDescent="0.35">
      <c r="A20" t="s">
        <v>22</v>
      </c>
      <c r="B20" s="1">
        <f>B14-B16+B18</f>
        <v>11663.3496</v>
      </c>
    </row>
    <row r="22" spans="1:2" x14ac:dyDescent="0.35">
      <c r="A22" t="s">
        <v>5</v>
      </c>
      <c r="B22" s="1">
        <v>1150</v>
      </c>
    </row>
    <row r="23" spans="1:2" x14ac:dyDescent="0.35">
      <c r="B23" s="1"/>
    </row>
    <row r="24" spans="1:2" x14ac:dyDescent="0.35">
      <c r="A24" t="s">
        <v>6</v>
      </c>
      <c r="B24" s="1">
        <f>B20*B4</f>
        <v>699.80097599999999</v>
      </c>
    </row>
    <row r="26" spans="1:2" x14ac:dyDescent="0.35">
      <c r="A26" t="s">
        <v>24</v>
      </c>
      <c r="B26" s="1">
        <f>B20-B22+B24</f>
        <v>11213.150576</v>
      </c>
    </row>
    <row r="28" spans="1:2" x14ac:dyDescent="0.35">
      <c r="A28" t="s">
        <v>25</v>
      </c>
      <c r="B28" s="6">
        <f>B26*B4</f>
        <v>672.78903456</v>
      </c>
    </row>
    <row r="30" spans="1:2" x14ac:dyDescent="0.35">
      <c r="A30" t="s">
        <v>28</v>
      </c>
      <c r="B30" s="6">
        <v>11213.15</v>
      </c>
    </row>
    <row r="32" spans="1:2" x14ac:dyDescent="0.35">
      <c r="A32" t="s">
        <v>31</v>
      </c>
      <c r="B32" s="6">
        <f>B30+B28</f>
        <v>11885.93903456</v>
      </c>
    </row>
    <row r="34" spans="1:2" x14ac:dyDescent="0.35">
      <c r="A34" t="s">
        <v>27</v>
      </c>
      <c r="B34" s="6">
        <v>0</v>
      </c>
    </row>
    <row r="36" spans="1:2" x14ac:dyDescent="0.35">
      <c r="A36" t="s">
        <v>26</v>
      </c>
      <c r="B36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7C86A-BE4D-42BA-90D8-77FDDCE84226}">
  <dimension ref="A1:B26"/>
  <sheetViews>
    <sheetView topLeftCell="A4" workbookViewId="0">
      <selection activeCell="B27" sqref="B27"/>
    </sheetView>
  </sheetViews>
  <sheetFormatPr defaultRowHeight="14.5" x14ac:dyDescent="0.35"/>
  <cols>
    <col min="1" max="1" width="29" bestFit="1" customWidth="1"/>
    <col min="2" max="2" width="24.36328125" bestFit="1" customWidth="1"/>
  </cols>
  <sheetData>
    <row r="1" spans="1:2" x14ac:dyDescent="0.35">
      <c r="A1" t="s">
        <v>10</v>
      </c>
      <c r="B1" s="4" t="s">
        <v>20</v>
      </c>
    </row>
    <row r="2" spans="1:2" x14ac:dyDescent="0.35">
      <c r="A2" t="s">
        <v>0</v>
      </c>
      <c r="B2" s="1">
        <v>10000</v>
      </c>
    </row>
    <row r="3" spans="1:2" x14ac:dyDescent="0.35">
      <c r="A3" t="s">
        <v>1</v>
      </c>
      <c r="B3" s="2">
        <v>42542</v>
      </c>
    </row>
    <row r="4" spans="1:2" x14ac:dyDescent="0.35">
      <c r="A4" t="s">
        <v>8</v>
      </c>
      <c r="B4" s="3">
        <v>0.06</v>
      </c>
    </row>
    <row r="5" spans="1:2" x14ac:dyDescent="0.35">
      <c r="A5" t="s">
        <v>3</v>
      </c>
      <c r="B5" s="5" t="s">
        <v>21</v>
      </c>
    </row>
    <row r="6" spans="1:2" x14ac:dyDescent="0.35">
      <c r="A6" t="s">
        <v>4</v>
      </c>
      <c r="B6" s="1">
        <f>B2*B4*3</f>
        <v>1800</v>
      </c>
    </row>
    <row r="7" spans="1:2" x14ac:dyDescent="0.35">
      <c r="B7" s="1"/>
    </row>
    <row r="8" spans="1:2" x14ac:dyDescent="0.35">
      <c r="A8" t="s">
        <v>23</v>
      </c>
      <c r="B8" s="1">
        <v>10000</v>
      </c>
    </row>
    <row r="9" spans="1:2" x14ac:dyDescent="0.35">
      <c r="B9" s="1"/>
    </row>
    <row r="10" spans="1:2" x14ac:dyDescent="0.35">
      <c r="A10" t="s">
        <v>5</v>
      </c>
      <c r="B10" s="1">
        <v>0</v>
      </c>
    </row>
    <row r="11" spans="1:2" x14ac:dyDescent="0.35">
      <c r="B11" s="1"/>
    </row>
    <row r="12" spans="1:2" x14ac:dyDescent="0.35">
      <c r="A12" t="s">
        <v>6</v>
      </c>
      <c r="B12" s="1">
        <v>0</v>
      </c>
    </row>
    <row r="13" spans="1:2" x14ac:dyDescent="0.35">
      <c r="B13" s="1"/>
    </row>
    <row r="14" spans="1:2" x14ac:dyDescent="0.35">
      <c r="A14" t="s">
        <v>22</v>
      </c>
      <c r="B14" s="1">
        <f>B8-B10+B12</f>
        <v>10000</v>
      </c>
    </row>
    <row r="16" spans="1:2" x14ac:dyDescent="0.35">
      <c r="A16" t="s">
        <v>5</v>
      </c>
      <c r="B16" s="1">
        <v>7500</v>
      </c>
    </row>
    <row r="17" spans="1:2" x14ac:dyDescent="0.35">
      <c r="B17" s="1"/>
    </row>
    <row r="18" spans="1:2" x14ac:dyDescent="0.35">
      <c r="A18" t="s">
        <v>6</v>
      </c>
      <c r="B18" s="1">
        <f>B14*B4*2/12+(B14-B16)*B4*10/12</f>
        <v>225</v>
      </c>
    </row>
    <row r="20" spans="1:2" x14ac:dyDescent="0.35">
      <c r="A20" t="s">
        <v>24</v>
      </c>
      <c r="B20" s="1">
        <f>B14-B16+B18</f>
        <v>2725</v>
      </c>
    </row>
    <row r="22" spans="1:2" x14ac:dyDescent="0.35">
      <c r="A22" t="s">
        <v>6</v>
      </c>
      <c r="B22" s="6">
        <f>B20*B4</f>
        <v>163.5</v>
      </c>
    </row>
    <row r="24" spans="1:2" x14ac:dyDescent="0.35">
      <c r="A24" t="s">
        <v>30</v>
      </c>
      <c r="B24" s="6">
        <f>B20+B22</f>
        <v>2888.5</v>
      </c>
    </row>
    <row r="26" spans="1:2" x14ac:dyDescent="0.35">
      <c r="A26" t="s">
        <v>27</v>
      </c>
      <c r="B26" s="6"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2861-EB78-44AF-AD57-87312D34C3EE}">
  <dimension ref="A1:E27"/>
  <sheetViews>
    <sheetView workbookViewId="0">
      <selection sqref="A1:F21"/>
    </sheetView>
  </sheetViews>
  <sheetFormatPr defaultRowHeight="14.5" x14ac:dyDescent="0.35"/>
  <cols>
    <col min="1" max="1" width="28.1796875" bestFit="1" customWidth="1"/>
    <col min="2" max="2" width="23.54296875" bestFit="1" customWidth="1"/>
    <col min="3" max="3" width="11.90625" bestFit="1" customWidth="1"/>
    <col min="4" max="4" width="15.81640625" bestFit="1" customWidth="1"/>
    <col min="5" max="5" width="11.36328125" bestFit="1" customWidth="1"/>
  </cols>
  <sheetData>
    <row r="1" spans="1:5" ht="26" x14ac:dyDescent="0.6">
      <c r="A1" s="19" t="s">
        <v>43</v>
      </c>
      <c r="B1" s="19"/>
      <c r="C1" s="19"/>
      <c r="D1" s="19"/>
      <c r="E1" s="19"/>
    </row>
    <row r="2" spans="1:5" ht="15.5" x14ac:dyDescent="0.35">
      <c r="A2" s="20" t="s">
        <v>32</v>
      </c>
      <c r="B2" s="20"/>
      <c r="C2" s="20"/>
      <c r="D2" s="20"/>
      <c r="E2" s="20"/>
    </row>
    <row r="3" spans="1:5" x14ac:dyDescent="0.35">
      <c r="B3" s="2"/>
    </row>
    <row r="4" spans="1:5" x14ac:dyDescent="0.35">
      <c r="A4" s="17" t="s">
        <v>10</v>
      </c>
      <c r="B4" s="17"/>
      <c r="C4" s="7"/>
      <c r="D4" s="12" t="s">
        <v>29</v>
      </c>
    </row>
    <row r="5" spans="1:5" x14ac:dyDescent="0.35">
      <c r="A5" s="17" t="s">
        <v>0</v>
      </c>
      <c r="B5" s="17"/>
      <c r="C5" s="7"/>
      <c r="D5" s="8">
        <v>14774.29</v>
      </c>
    </row>
    <row r="6" spans="1:5" x14ac:dyDescent="0.35">
      <c r="A6" s="17" t="s">
        <v>33</v>
      </c>
      <c r="B6" s="17"/>
      <c r="C6" s="7"/>
      <c r="D6" s="9">
        <v>43151</v>
      </c>
    </row>
    <row r="7" spans="1:5" x14ac:dyDescent="0.35">
      <c r="A7" s="17" t="s">
        <v>34</v>
      </c>
      <c r="B7" s="17"/>
      <c r="C7" s="7"/>
      <c r="D7" s="16" t="s">
        <v>35</v>
      </c>
    </row>
    <row r="8" spans="1:5" x14ac:dyDescent="0.35">
      <c r="A8" s="7" t="s">
        <v>36</v>
      </c>
      <c r="B8" s="7"/>
      <c r="C8" s="7"/>
      <c r="D8" s="16"/>
    </row>
    <row r="9" spans="1:5" x14ac:dyDescent="0.35">
      <c r="A9" s="17" t="s">
        <v>37</v>
      </c>
      <c r="B9" s="17"/>
      <c r="C9" s="7"/>
      <c r="D9" s="16" t="s">
        <v>38</v>
      </c>
    </row>
    <row r="10" spans="1:5" x14ac:dyDescent="0.35">
      <c r="A10" s="17" t="s">
        <v>8</v>
      </c>
      <c r="B10" s="17"/>
      <c r="C10" s="7"/>
      <c r="D10" s="10">
        <v>0.1</v>
      </c>
    </row>
    <row r="11" spans="1:5" x14ac:dyDescent="0.35">
      <c r="E11" s="10"/>
    </row>
    <row r="12" spans="1:5" x14ac:dyDescent="0.35">
      <c r="B12" s="1"/>
    </row>
    <row r="13" spans="1:5" x14ac:dyDescent="0.35">
      <c r="E13" s="14" t="s">
        <v>39</v>
      </c>
    </row>
    <row r="14" spans="1:5" x14ac:dyDescent="0.35">
      <c r="A14" s="18" t="s">
        <v>44</v>
      </c>
      <c r="B14" s="18"/>
      <c r="C14" s="18"/>
      <c r="D14" s="18"/>
      <c r="E14" s="13">
        <f>D5</f>
        <v>14774.29</v>
      </c>
    </row>
    <row r="15" spans="1:5" x14ac:dyDescent="0.35">
      <c r="A15" s="12" t="s">
        <v>40</v>
      </c>
      <c r="B15" s="12" t="s">
        <v>6</v>
      </c>
      <c r="C15" s="12" t="s">
        <v>41</v>
      </c>
      <c r="D15" s="12" t="s">
        <v>42</v>
      </c>
    </row>
    <row r="16" spans="1:5" x14ac:dyDescent="0.35">
      <c r="A16" s="15">
        <v>43515</v>
      </c>
      <c r="B16" s="8">
        <f t="shared" ref="B16:C20" si="0">$E$14*$D$10</f>
        <v>1477.4290000000001</v>
      </c>
      <c r="C16" s="8">
        <f t="shared" si="0"/>
        <v>1477.4290000000001</v>
      </c>
      <c r="D16" s="8">
        <v>0</v>
      </c>
      <c r="E16" s="1">
        <f>E14+B16-C16</f>
        <v>14774.29</v>
      </c>
    </row>
    <row r="17" spans="1:5" x14ac:dyDescent="0.35">
      <c r="A17" s="15">
        <v>43880</v>
      </c>
      <c r="B17" s="8">
        <f t="shared" si="0"/>
        <v>1477.4290000000001</v>
      </c>
      <c r="C17" s="8">
        <f t="shared" si="0"/>
        <v>1477.4290000000001</v>
      </c>
      <c r="D17" s="8">
        <v>0</v>
      </c>
      <c r="E17" s="1">
        <f>E16+B17-C17</f>
        <v>14774.29</v>
      </c>
    </row>
    <row r="18" spans="1:5" x14ac:dyDescent="0.35">
      <c r="A18" s="15">
        <v>44246</v>
      </c>
      <c r="B18" s="8">
        <f t="shared" si="0"/>
        <v>1477.4290000000001</v>
      </c>
      <c r="C18" s="8">
        <f t="shared" si="0"/>
        <v>1477.4290000000001</v>
      </c>
      <c r="D18" s="8">
        <v>0</v>
      </c>
      <c r="E18" s="1">
        <f t="shared" ref="E18" si="1">E17+B18-C18</f>
        <v>14774.29</v>
      </c>
    </row>
    <row r="19" spans="1:5" x14ac:dyDescent="0.35">
      <c r="A19" s="15">
        <v>44611</v>
      </c>
      <c r="B19" s="8">
        <f t="shared" si="0"/>
        <v>1477.4290000000001</v>
      </c>
      <c r="C19" s="8">
        <f t="shared" si="0"/>
        <v>1477.4290000000001</v>
      </c>
      <c r="D19" s="8">
        <v>0</v>
      </c>
      <c r="E19" s="1">
        <f>E18+B19-C19</f>
        <v>14774.29</v>
      </c>
    </row>
    <row r="20" spans="1:5" x14ac:dyDescent="0.35">
      <c r="A20" s="15">
        <v>44976</v>
      </c>
      <c r="B20" s="8">
        <f t="shared" si="0"/>
        <v>1477.4290000000001</v>
      </c>
      <c r="C20" s="8">
        <f t="shared" si="0"/>
        <v>1477.4290000000001</v>
      </c>
      <c r="D20" s="8">
        <f>E14</f>
        <v>14774.29</v>
      </c>
      <c r="E20" s="1">
        <f>E19+B20-C20-D20</f>
        <v>0</v>
      </c>
    </row>
    <row r="21" spans="1:5" x14ac:dyDescent="0.35">
      <c r="A21" s="11"/>
      <c r="B21" s="8"/>
      <c r="C21" s="8"/>
      <c r="D21" s="8"/>
    </row>
    <row r="22" spans="1:5" x14ac:dyDescent="0.35">
      <c r="A22" s="11"/>
      <c r="B22" s="8"/>
      <c r="C22" s="8"/>
      <c r="D22" s="8"/>
    </row>
    <row r="23" spans="1:5" x14ac:dyDescent="0.35">
      <c r="A23" s="11"/>
      <c r="B23" s="8"/>
      <c r="C23" s="8"/>
      <c r="D23" s="8"/>
    </row>
    <row r="24" spans="1:5" x14ac:dyDescent="0.35">
      <c r="A24" s="11"/>
      <c r="B24" s="8"/>
      <c r="C24" s="8"/>
      <c r="D24" s="8"/>
    </row>
    <row r="25" spans="1:5" x14ac:dyDescent="0.35">
      <c r="A25" s="11"/>
      <c r="B25" s="8"/>
      <c r="C25" s="8"/>
      <c r="D25" s="8"/>
    </row>
    <row r="26" spans="1:5" x14ac:dyDescent="0.35">
      <c r="A26" s="11"/>
      <c r="B26" s="8"/>
      <c r="C26" s="8"/>
      <c r="D26" s="8"/>
    </row>
    <row r="27" spans="1:5" x14ac:dyDescent="0.35">
      <c r="A27" s="11"/>
      <c r="B27" s="8"/>
      <c r="C27" s="8"/>
      <c r="D27" s="8"/>
    </row>
  </sheetData>
  <mergeCells count="9">
    <mergeCell ref="A9:B9"/>
    <mergeCell ref="A10:B10"/>
    <mergeCell ref="A14:D14"/>
    <mergeCell ref="A1:E1"/>
    <mergeCell ref="A2:E2"/>
    <mergeCell ref="A4:B4"/>
    <mergeCell ref="A5:B5"/>
    <mergeCell ref="A6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CF8AB-BD30-4629-88A1-D0B98730DB16}">
  <dimension ref="A1:E21"/>
  <sheetViews>
    <sheetView tabSelected="1" workbookViewId="0">
      <selection activeCell="D13" sqref="D13"/>
    </sheetView>
  </sheetViews>
  <sheetFormatPr defaultRowHeight="14.5" x14ac:dyDescent="0.35"/>
  <cols>
    <col min="1" max="1" width="22.6328125" bestFit="1" customWidth="1"/>
    <col min="2" max="2" width="14.81640625" bestFit="1" customWidth="1"/>
    <col min="3" max="3" width="11.7265625" bestFit="1" customWidth="1"/>
    <col min="4" max="4" width="15.54296875" bestFit="1" customWidth="1"/>
    <col min="5" max="5" width="11.08984375" bestFit="1" customWidth="1"/>
  </cols>
  <sheetData>
    <row r="1" spans="1:5" ht="26" x14ac:dyDescent="0.6">
      <c r="A1" s="19" t="s">
        <v>43</v>
      </c>
      <c r="B1" s="19"/>
      <c r="C1" s="19"/>
      <c r="D1" s="19"/>
      <c r="E1" s="19"/>
    </row>
    <row r="2" spans="1:5" ht="15.5" x14ac:dyDescent="0.35">
      <c r="A2" s="20" t="s">
        <v>32</v>
      </c>
      <c r="B2" s="20"/>
      <c r="C2" s="20"/>
      <c r="D2" s="20"/>
      <c r="E2" s="20"/>
    </row>
    <row r="3" spans="1:5" x14ac:dyDescent="0.35">
      <c r="B3" s="2"/>
    </row>
    <row r="4" spans="1:5" x14ac:dyDescent="0.35">
      <c r="A4" s="17" t="s">
        <v>10</v>
      </c>
      <c r="B4" s="17"/>
      <c r="C4" s="7"/>
      <c r="D4" s="12" t="s">
        <v>29</v>
      </c>
    </row>
    <row r="5" spans="1:5" x14ac:dyDescent="0.35">
      <c r="A5" s="17" t="s">
        <v>0</v>
      </c>
      <c r="B5" s="17"/>
      <c r="C5" s="7"/>
      <c r="D5" s="8">
        <v>1268.43</v>
      </c>
    </row>
    <row r="6" spans="1:5" x14ac:dyDescent="0.35">
      <c r="A6" s="17" t="s">
        <v>33</v>
      </c>
      <c r="B6" s="17"/>
      <c r="C6" s="7"/>
      <c r="D6" s="9">
        <v>43543</v>
      </c>
    </row>
    <row r="7" spans="1:5" x14ac:dyDescent="0.35">
      <c r="A7" s="17" t="s">
        <v>34</v>
      </c>
      <c r="B7" s="17"/>
      <c r="C7" s="7"/>
      <c r="D7" s="16" t="s">
        <v>35</v>
      </c>
    </row>
    <row r="8" spans="1:5" x14ac:dyDescent="0.35">
      <c r="A8" s="7" t="s">
        <v>36</v>
      </c>
      <c r="B8" s="7"/>
      <c r="C8" s="7"/>
      <c r="D8" s="16"/>
    </row>
    <row r="9" spans="1:5" x14ac:dyDescent="0.35">
      <c r="A9" s="17" t="s">
        <v>37</v>
      </c>
      <c r="B9" s="17"/>
      <c r="C9" s="7"/>
      <c r="D9" s="16" t="s">
        <v>38</v>
      </c>
    </row>
    <row r="10" spans="1:5" x14ac:dyDescent="0.35">
      <c r="A10" s="17" t="s">
        <v>8</v>
      </c>
      <c r="B10" s="17"/>
      <c r="C10" s="7"/>
      <c r="D10" s="10">
        <v>0.1</v>
      </c>
    </row>
    <row r="11" spans="1:5" x14ac:dyDescent="0.35">
      <c r="E11" s="10"/>
    </row>
    <row r="12" spans="1:5" x14ac:dyDescent="0.35">
      <c r="B12" s="1"/>
    </row>
    <row r="13" spans="1:5" x14ac:dyDescent="0.35">
      <c r="E13" s="14" t="s">
        <v>39</v>
      </c>
    </row>
    <row r="14" spans="1:5" x14ac:dyDescent="0.35">
      <c r="A14" s="18" t="s">
        <v>45</v>
      </c>
      <c r="B14" s="18"/>
      <c r="C14" s="18"/>
      <c r="D14" s="18"/>
      <c r="E14" s="13">
        <f>D5</f>
        <v>1268.43</v>
      </c>
    </row>
    <row r="15" spans="1:5" x14ac:dyDescent="0.35">
      <c r="A15" s="12" t="s">
        <v>40</v>
      </c>
      <c r="B15" s="12" t="s">
        <v>6</v>
      </c>
      <c r="C15" s="12" t="s">
        <v>41</v>
      </c>
      <c r="D15" s="12" t="s">
        <v>42</v>
      </c>
    </row>
    <row r="16" spans="1:5" x14ac:dyDescent="0.35">
      <c r="A16" s="15">
        <v>43908</v>
      </c>
      <c r="B16" s="8">
        <f t="shared" ref="B16:C20" si="0">$E$14*$D$10</f>
        <v>126.84300000000002</v>
      </c>
      <c r="C16" s="8">
        <f t="shared" si="0"/>
        <v>126.84300000000002</v>
      </c>
      <c r="D16" s="8">
        <v>0</v>
      </c>
      <c r="E16" s="1">
        <f>E14+B16-C16</f>
        <v>1268.43</v>
      </c>
    </row>
    <row r="17" spans="1:5" x14ac:dyDescent="0.35">
      <c r="A17" s="15">
        <v>44273</v>
      </c>
      <c r="B17" s="8">
        <f t="shared" si="0"/>
        <v>126.84300000000002</v>
      </c>
      <c r="C17" s="8">
        <f t="shared" si="0"/>
        <v>126.84300000000002</v>
      </c>
      <c r="D17" s="8">
        <v>0</v>
      </c>
      <c r="E17" s="1">
        <f>E16+B17-C17</f>
        <v>1268.43</v>
      </c>
    </row>
    <row r="18" spans="1:5" x14ac:dyDescent="0.35">
      <c r="A18" s="15">
        <v>44638</v>
      </c>
      <c r="B18" s="8">
        <f t="shared" si="0"/>
        <v>126.84300000000002</v>
      </c>
      <c r="C18" s="8">
        <f t="shared" si="0"/>
        <v>126.84300000000002</v>
      </c>
      <c r="D18" s="8">
        <v>0</v>
      </c>
      <c r="E18" s="1">
        <f t="shared" ref="E18" si="1">E17+B18-C18</f>
        <v>1268.43</v>
      </c>
    </row>
    <row r="19" spans="1:5" x14ac:dyDescent="0.35">
      <c r="A19" s="15">
        <v>45003</v>
      </c>
      <c r="B19" s="8">
        <f t="shared" si="0"/>
        <v>126.84300000000002</v>
      </c>
      <c r="C19" s="8">
        <f t="shared" si="0"/>
        <v>126.84300000000002</v>
      </c>
      <c r="D19" s="8">
        <v>0</v>
      </c>
      <c r="E19" s="1">
        <f>E18+B19-C19</f>
        <v>1268.43</v>
      </c>
    </row>
    <row r="20" spans="1:5" x14ac:dyDescent="0.35">
      <c r="A20" s="15">
        <v>45369</v>
      </c>
      <c r="B20" s="8">
        <f t="shared" si="0"/>
        <v>126.84300000000002</v>
      </c>
      <c r="C20" s="8">
        <f t="shared" si="0"/>
        <v>126.84300000000002</v>
      </c>
      <c r="D20" s="8">
        <f>E14</f>
        <v>1268.43</v>
      </c>
      <c r="E20" s="1">
        <f>E19+B20-C20-D20</f>
        <v>0</v>
      </c>
    </row>
    <row r="21" spans="1:5" x14ac:dyDescent="0.35">
      <c r="A21" s="11"/>
      <c r="B21" s="8"/>
      <c r="C21" s="8"/>
      <c r="D21" s="8"/>
    </row>
  </sheetData>
  <mergeCells count="9">
    <mergeCell ref="A9:B9"/>
    <mergeCell ref="A10:B10"/>
    <mergeCell ref="A14:D14"/>
    <mergeCell ref="A1:E1"/>
    <mergeCell ref="A2:E2"/>
    <mergeCell ref="A4:B4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Sadiq Mohammed AI07</vt:lpstr>
      <vt:lpstr>Khaja Mohiddin AI13</vt:lpstr>
      <vt:lpstr>Habeebulla Khan 210513 AI13B</vt:lpstr>
      <vt:lpstr>Habeebulla Khan 060613 AI14</vt:lpstr>
      <vt:lpstr>Habeebulla Khan 200414 AI16</vt:lpstr>
      <vt:lpstr>Habeebulla Khan 210616 HK01</vt:lpstr>
      <vt:lpstr>Habeebulla Khan 200218</vt:lpstr>
      <vt:lpstr>Habeebulla Khan 19</vt:lpstr>
    </vt:vector>
  </TitlesOfParts>
  <Company>A C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Zhang</dc:creator>
  <cp:lastModifiedBy>Ben Liu</cp:lastModifiedBy>
  <cp:lastPrinted>2019-06-21T04:33:04Z</cp:lastPrinted>
  <dcterms:created xsi:type="dcterms:W3CDTF">2014-11-12T05:39:35Z</dcterms:created>
  <dcterms:modified xsi:type="dcterms:W3CDTF">2023-11-21T03:39:23Z</dcterms:modified>
</cp:coreProperties>
</file>