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dy\Clients\Massey SMSF\2022\Vouchers\"/>
    </mc:Choice>
  </mc:AlternateContent>
  <xr:revisionPtr revIDLastSave="0" documentId="8_{B4EDE7F0-52B2-4FAD-87F3-80DC74230198}" xr6:coauthVersionLast="47" xr6:coauthVersionMax="47" xr10:uidLastSave="{00000000-0000-0000-0000-000000000000}"/>
  <bookViews>
    <workbookView xWindow="-120" yWindow="-120" windowWidth="29040" windowHeight="15840" xr2:uid="{66844BBF-67C0-4A9B-9E92-04A03B07B9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D25" i="1" s="1"/>
  <c r="C12" i="1"/>
  <c r="D12" i="1" s="1"/>
  <c r="C11" i="1"/>
  <c r="C10" i="1"/>
  <c r="C9" i="1"/>
  <c r="I16" i="1"/>
  <c r="I15" i="1"/>
  <c r="I14" i="1"/>
  <c r="I13" i="1"/>
  <c r="I12" i="1"/>
  <c r="I11" i="1"/>
  <c r="I10" i="1"/>
  <c r="I9" i="1"/>
  <c r="I17" i="1" s="1"/>
  <c r="D11" i="1"/>
  <c r="C16" i="1"/>
  <c r="D16" i="1" s="1"/>
  <c r="C14" i="1" l="1"/>
  <c r="D14" i="1" s="1"/>
  <c r="C13" i="1"/>
  <c r="D13" i="1" s="1"/>
  <c r="D10" i="1"/>
  <c r="C15" i="1"/>
  <c r="D15" i="1" s="1"/>
  <c r="D9" i="1"/>
  <c r="D17" i="1" s="1"/>
</calcChain>
</file>

<file path=xl/sharedStrings.xml><?xml version="1.0" encoding="utf-8"?>
<sst xmlns="http://schemas.openxmlformats.org/spreadsheetml/2006/main" count="37" uniqueCount="22">
  <si>
    <t>Massey Superannuation Fund</t>
  </si>
  <si>
    <t>Valuation of Gold / Silver at 30 June 2021</t>
  </si>
  <si>
    <t>Ounces</t>
  </si>
  <si>
    <t xml:space="preserve">Fine </t>
  </si>
  <si>
    <t>Unit</t>
  </si>
  <si>
    <t>Price</t>
  </si>
  <si>
    <t>Value</t>
  </si>
  <si>
    <t>Gold Bar</t>
  </si>
  <si>
    <t>Silver</t>
  </si>
  <si>
    <t>Siver</t>
  </si>
  <si>
    <t>Gold</t>
  </si>
  <si>
    <t>Unit Price</t>
  </si>
  <si>
    <t>SAY</t>
  </si>
  <si>
    <t>Balancer per ledger</t>
  </si>
  <si>
    <t>Mkt Value</t>
  </si>
  <si>
    <t>Journal 2 :-</t>
  </si>
  <si>
    <t>June 2020 Unit Price</t>
  </si>
  <si>
    <t>June 2020Unit Price</t>
  </si>
  <si>
    <t>`</t>
  </si>
  <si>
    <t xml:space="preserve">  </t>
  </si>
  <si>
    <t xml:space="preserve">   +. </t>
  </si>
  <si>
    <t>Valuation of Gold / Silver at 30 June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</si>
</sst>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0_-;\-* #,##0.000_-;_-* &quot;-&quot;?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43" fontId="0" fillId="0" borderId="0" xfId="1" applyFont="1"/>
    <xf numFmtId="164" fontId="0" fillId="0" borderId="0" xfId="1" applyNumberFormat="1" applyFont="1"/>
    <xf numFmtId="43" fontId="0" fillId="0" borderId="1" xfId="1" applyFont="1" applyBorder="1"/>
    <xf numFmtId="164" fontId="0" fillId="0" borderId="2" xfId="1" applyNumberFormat="1" applyFont="1" applyBorder="1"/>
    <xf numFmtId="43" fontId="0" fillId="0" borderId="3" xfId="1" applyFont="1" applyBorder="1"/>
    <xf numFmtId="43" fontId="0" fillId="0" borderId="4" xfId="1" applyFont="1" applyBorder="1"/>
    <xf numFmtId="164" fontId="0" fillId="0" borderId="5" xfId="1" applyNumberFormat="1" applyFont="1" applyBorder="1"/>
    <xf numFmtId="43" fontId="0" fillId="0" borderId="6" xfId="1" applyFont="1" applyBorder="1"/>
    <xf numFmtId="43" fontId="0" fillId="0" borderId="7" xfId="1" applyFont="1" applyBorder="1"/>
    <xf numFmtId="43" fontId="3" fillId="0" borderId="0" xfId="1" applyFont="1"/>
    <xf numFmtId="43" fontId="4" fillId="0" borderId="0" xfId="1" applyFont="1"/>
    <xf numFmtId="43" fontId="2" fillId="2" borderId="0" xfId="1" applyFont="1" applyFill="1"/>
    <xf numFmtId="43" fontId="2" fillId="2" borderId="0" xfId="1" applyFont="1" applyFill="1" applyBorder="1"/>
    <xf numFmtId="43" fontId="0" fillId="2" borderId="0" xfId="1" applyFont="1" applyFill="1"/>
    <xf numFmtId="43" fontId="5" fillId="0" borderId="1" xfId="1" applyFont="1" applyBorder="1"/>
    <xf numFmtId="43" fontId="5" fillId="0" borderId="4" xfId="1" applyFont="1" applyBorder="1"/>
    <xf numFmtId="164" fontId="5" fillId="0" borderId="2" xfId="1" applyNumberFormat="1" applyFont="1" applyBorder="1"/>
    <xf numFmtId="43" fontId="5" fillId="0" borderId="3" xfId="1" applyFont="1" applyBorder="1"/>
    <xf numFmtId="43" fontId="5" fillId="0" borderId="0" xfId="1" applyFont="1"/>
    <xf numFmtId="164" fontId="5" fillId="0" borderId="5" xfId="1" applyNumberFormat="1" applyFont="1" applyBorder="1"/>
    <xf numFmtId="43" fontId="5" fillId="0" borderId="6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9008-1CE0-4EA6-9E3C-4C1BC966C18A}">
  <dimension ref="A2:I72"/>
  <sheetViews>
    <sheetView tabSelected="1" topLeftCell="A5" workbookViewId="0">
      <selection activeCell="D18" sqref="D18"/>
    </sheetView>
  </sheetViews>
  <sheetFormatPr defaultRowHeight="15" x14ac:dyDescent="0.25"/>
  <cols>
    <col min="1" max="1" width="18.140625" style="1" customWidth="1"/>
    <col min="2" max="2" width="10.5703125" style="1" bestFit="1" customWidth="1"/>
    <col min="3" max="3" width="10.85546875" style="1" customWidth="1"/>
    <col min="4" max="4" width="13.28515625" style="1" customWidth="1"/>
    <col min="5" max="6" width="9.140625" style="1"/>
    <col min="7" max="7" width="10.85546875" style="1" customWidth="1"/>
    <col min="8" max="8" width="12.7109375" style="1" customWidth="1"/>
    <col min="9" max="9" width="13.140625" style="1" customWidth="1"/>
    <col min="10" max="16384" width="9.140625" style="1"/>
  </cols>
  <sheetData>
    <row r="2" spans="1:9" ht="15.75" x14ac:dyDescent="0.25">
      <c r="B2" s="10" t="s">
        <v>0</v>
      </c>
    </row>
    <row r="3" spans="1:9" ht="15.75" x14ac:dyDescent="0.25">
      <c r="B3" s="10"/>
    </row>
    <row r="4" spans="1:9" ht="15.75" x14ac:dyDescent="0.25">
      <c r="B4" s="10" t="s">
        <v>21</v>
      </c>
      <c r="G4" s="10" t="s">
        <v>1</v>
      </c>
    </row>
    <row r="6" spans="1:9" s="11" customFormat="1" ht="12.75" x14ac:dyDescent="0.2">
      <c r="B6" s="11" t="s">
        <v>3</v>
      </c>
      <c r="C6" s="11" t="s">
        <v>4</v>
      </c>
      <c r="D6" s="11" t="s">
        <v>6</v>
      </c>
      <c r="G6" s="11" t="s">
        <v>3</v>
      </c>
      <c r="H6" s="11" t="s">
        <v>4</v>
      </c>
      <c r="I6" s="11" t="s">
        <v>6</v>
      </c>
    </row>
    <row r="7" spans="1:9" s="11" customFormat="1" ht="12.75" x14ac:dyDescent="0.2">
      <c r="B7" s="11" t="s">
        <v>2</v>
      </c>
      <c r="C7" s="11" t="s">
        <v>5</v>
      </c>
      <c r="G7" s="11" t="s">
        <v>2</v>
      </c>
      <c r="H7" s="11" t="s">
        <v>5</v>
      </c>
    </row>
    <row r="9" spans="1:9" x14ac:dyDescent="0.25">
      <c r="A9" s="1" t="s">
        <v>7</v>
      </c>
      <c r="B9" s="2">
        <v>32.148000000000003</v>
      </c>
      <c r="C9" s="1">
        <f>C20</f>
        <v>2633.91</v>
      </c>
      <c r="D9" s="1">
        <f>ROUND((B9*C9),2)</f>
        <v>84674.94</v>
      </c>
      <c r="G9" s="2">
        <v>32.148000000000003</v>
      </c>
      <c r="H9" s="1">
        <v>2346.6426642664269</v>
      </c>
      <c r="I9" s="1">
        <f>ROUND((G9*H9),2)</f>
        <v>75439.87</v>
      </c>
    </row>
    <row r="10" spans="1:9" x14ac:dyDescent="0.25">
      <c r="A10" s="1" t="s">
        <v>7</v>
      </c>
      <c r="B10" s="2">
        <v>5</v>
      </c>
      <c r="C10" s="1">
        <f>C20</f>
        <v>2633.91</v>
      </c>
      <c r="D10" s="1">
        <f t="shared" ref="D10:D16" si="0">ROUND((B10*C10),2)</f>
        <v>13169.55</v>
      </c>
      <c r="G10" s="2">
        <v>5</v>
      </c>
      <c r="H10" s="1">
        <v>2346.6426642664269</v>
      </c>
      <c r="I10" s="1">
        <f t="shared" ref="I10:I16" si="1">ROUND((G10*H10),2)</f>
        <v>11733.21</v>
      </c>
    </row>
    <row r="11" spans="1:9" x14ac:dyDescent="0.25">
      <c r="A11" s="1" t="s">
        <v>7</v>
      </c>
      <c r="B11" s="2">
        <v>5</v>
      </c>
      <c r="C11" s="1">
        <f>C20</f>
        <v>2633.91</v>
      </c>
      <c r="D11" s="1">
        <f t="shared" si="0"/>
        <v>13169.55</v>
      </c>
      <c r="G11" s="2">
        <v>5</v>
      </c>
      <c r="H11" s="1">
        <v>2346.6426642664269</v>
      </c>
      <c r="I11" s="1">
        <f t="shared" si="1"/>
        <v>11733.21</v>
      </c>
    </row>
    <row r="12" spans="1:9" x14ac:dyDescent="0.25">
      <c r="A12" s="1" t="s">
        <v>7</v>
      </c>
      <c r="B12" s="2">
        <v>39.996000000000002</v>
      </c>
      <c r="C12" s="1">
        <f>C20</f>
        <v>2633.91</v>
      </c>
      <c r="D12" s="1">
        <f t="shared" si="0"/>
        <v>105345.86</v>
      </c>
      <c r="G12" s="2">
        <v>39.996000000000002</v>
      </c>
      <c r="H12" s="1">
        <v>2346.64</v>
      </c>
      <c r="I12" s="1">
        <f t="shared" si="1"/>
        <v>93856.21</v>
      </c>
    </row>
    <row r="13" spans="1:9" x14ac:dyDescent="0.25">
      <c r="A13" s="1" t="s">
        <v>8</v>
      </c>
      <c r="B13" s="2">
        <v>417.96300000000002</v>
      </c>
      <c r="C13" s="1">
        <f>C21</f>
        <v>29.59</v>
      </c>
      <c r="D13" s="1">
        <f t="shared" si="0"/>
        <v>12367.53</v>
      </c>
      <c r="G13" s="2">
        <v>417.96300000000002</v>
      </c>
      <c r="H13" s="1">
        <v>34.291623899723177</v>
      </c>
      <c r="I13" s="1">
        <f t="shared" si="1"/>
        <v>14332.63</v>
      </c>
    </row>
    <row r="14" spans="1:9" x14ac:dyDescent="0.25">
      <c r="A14" s="1" t="s">
        <v>8</v>
      </c>
      <c r="B14" s="2">
        <v>2023.6</v>
      </c>
      <c r="C14" s="1">
        <f>C21</f>
        <v>29.59</v>
      </c>
      <c r="D14" s="1">
        <f t="shared" si="0"/>
        <v>59878.32</v>
      </c>
      <c r="G14" s="2">
        <v>2023.6</v>
      </c>
      <c r="H14" s="1">
        <v>34.291623899723177</v>
      </c>
      <c r="I14" s="1">
        <f t="shared" si="1"/>
        <v>69392.53</v>
      </c>
    </row>
    <row r="15" spans="1:9" x14ac:dyDescent="0.25">
      <c r="A15" s="1" t="s">
        <v>7</v>
      </c>
      <c r="B15" s="2">
        <v>0.30499999999999999</v>
      </c>
      <c r="C15" s="1">
        <f>C20</f>
        <v>2633.91</v>
      </c>
      <c r="D15" s="1">
        <f t="shared" si="0"/>
        <v>803.34</v>
      </c>
      <c r="G15" s="2">
        <v>0.30499999999999999</v>
      </c>
      <c r="H15" s="1">
        <v>2346.6426642664269</v>
      </c>
      <c r="I15" s="1">
        <f t="shared" si="1"/>
        <v>715.73</v>
      </c>
    </row>
    <row r="16" spans="1:9" x14ac:dyDescent="0.25">
      <c r="A16" s="1" t="s">
        <v>9</v>
      </c>
      <c r="B16" s="2">
        <v>23.384</v>
      </c>
      <c r="C16" s="1">
        <f>C21</f>
        <v>29.59</v>
      </c>
      <c r="D16" s="1">
        <f t="shared" si="0"/>
        <v>691.93</v>
      </c>
      <c r="G16" s="2">
        <v>23.384</v>
      </c>
      <c r="H16" s="1">
        <v>34.291623899723177</v>
      </c>
      <c r="I16" s="1">
        <f t="shared" si="1"/>
        <v>801.88</v>
      </c>
    </row>
    <row r="17" spans="1:9" ht="15.75" thickBot="1" x14ac:dyDescent="0.3">
      <c r="B17" s="2"/>
      <c r="D17" s="9">
        <f>SUM(D8:D16)</f>
        <v>290101.02</v>
      </c>
      <c r="G17" s="2"/>
      <c r="I17" s="9">
        <f>SUM(I8:I16)</f>
        <v>278005.27</v>
      </c>
    </row>
    <row r="18" spans="1:9" ht="15.75" thickTop="1" x14ac:dyDescent="0.25">
      <c r="B18" s="2"/>
      <c r="C18" s="12" t="s">
        <v>12</v>
      </c>
      <c r="D18" s="13">
        <f>ROUND((D17),0)</f>
        <v>290101</v>
      </c>
      <c r="G18" s="2"/>
      <c r="H18" s="12" t="s">
        <v>12</v>
      </c>
      <c r="I18" s="13">
        <v>278005</v>
      </c>
    </row>
    <row r="19" spans="1:9" ht="15.75" thickBot="1" x14ac:dyDescent="0.3">
      <c r="B19" s="2"/>
    </row>
    <row r="20" spans="1:9" x14ac:dyDescent="0.25">
      <c r="A20" s="3" t="s">
        <v>11</v>
      </c>
      <c r="B20" s="4" t="s">
        <v>10</v>
      </c>
      <c r="C20" s="5">
        <v>2633.91</v>
      </c>
    </row>
    <row r="21" spans="1:9" ht="15.75" thickBot="1" x14ac:dyDescent="0.3">
      <c r="A21" s="6" t="s">
        <v>11</v>
      </c>
      <c r="B21" s="7" t="s">
        <v>8</v>
      </c>
      <c r="C21" s="8">
        <v>29.59</v>
      </c>
    </row>
    <row r="22" spans="1:9" x14ac:dyDescent="0.25">
      <c r="B22" s="2"/>
    </row>
    <row r="23" spans="1:9" x14ac:dyDescent="0.25">
      <c r="B23" s="2" t="s">
        <v>13</v>
      </c>
      <c r="D23" s="1">
        <v>279362.82</v>
      </c>
    </row>
    <row r="24" spans="1:9" x14ac:dyDescent="0.25">
      <c r="B24" s="2"/>
    </row>
    <row r="25" spans="1:9" x14ac:dyDescent="0.25">
      <c r="A25" s="1" t="s">
        <v>15</v>
      </c>
      <c r="B25" s="2"/>
      <c r="C25" s="1" t="s">
        <v>14</v>
      </c>
      <c r="D25" s="14">
        <f>D23-D18</f>
        <v>-10738.179999999993</v>
      </c>
    </row>
    <row r="26" spans="1:9" x14ac:dyDescent="0.25">
      <c r="B26" s="2"/>
    </row>
    <row r="27" spans="1:9" ht="15.75" thickBot="1" x14ac:dyDescent="0.3"/>
    <row r="28" spans="1:9" s="19" customFormat="1" ht="12.75" x14ac:dyDescent="0.2">
      <c r="A28" s="15" t="s">
        <v>16</v>
      </c>
      <c r="B28" s="17" t="s">
        <v>10</v>
      </c>
      <c r="C28" s="18">
        <v>2633.91</v>
      </c>
    </row>
    <row r="29" spans="1:9" s="19" customFormat="1" ht="13.5" thickBot="1" x14ac:dyDescent="0.25">
      <c r="A29" s="16" t="s">
        <v>17</v>
      </c>
      <c r="B29" s="20" t="s">
        <v>8</v>
      </c>
      <c r="C29" s="21">
        <v>29.59</v>
      </c>
    </row>
    <row r="31" spans="1:9" x14ac:dyDescent="0.25">
      <c r="E31" s="1" t="s">
        <v>18</v>
      </c>
    </row>
    <row r="37" spans="1:1" x14ac:dyDescent="0.25">
      <c r="A37" s="1" t="s">
        <v>19</v>
      </c>
    </row>
    <row r="72" spans="1:1" x14ac:dyDescent="0.25">
      <c r="A72" s="1" t="s">
        <v>20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2022-01-07T13:08:37Z</dcterms:created>
  <dcterms:modified xsi:type="dcterms:W3CDTF">2022-07-19T14:02:53Z</dcterms:modified>
</cp:coreProperties>
</file>