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AND\2020\Workpapers\5. Investments\Managed funds &amp; UT's\"/>
    </mc:Choice>
  </mc:AlternateContent>
  <xr:revisionPtr revIDLastSave="0" documentId="13_ncr:1_{990F13AB-C4A6-4F3E-AE05-4B2628097CB4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F23" i="1" s="1"/>
  <c r="E22" i="1"/>
  <c r="F22" i="1" s="1"/>
  <c r="F24" i="1" s="1"/>
  <c r="F13" i="1" l="1"/>
  <c r="F16" i="1" s="1"/>
  <c r="F17" i="1" s="1"/>
  <c r="I16" i="1" l="1"/>
  <c r="I17" i="1"/>
</calcChain>
</file>

<file path=xl/sharedStrings.xml><?xml version="1.0" encoding="utf-8"?>
<sst xmlns="http://schemas.openxmlformats.org/spreadsheetml/2006/main" count="32" uniqueCount="32">
  <si>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</si>
  <si>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</si>
  <si>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</si>
  <si>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</si>
  <si>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</si>
  <si>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</si>
  <si>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</si>
  <si>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</si>
  <si>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</si>
  <si>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</si>
  <si>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</si>
  <si>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RECONCILIATION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</si>
  <si>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</si>
  <si>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</si>
  <si>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</si>
  <si>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</si>
  <si>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</si>
  <si>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</si>
  <si>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Distributions receivable</t>
    </r>
  </si>
  <si>
    <t>Post Distribution Value</t>
  </si>
  <si>
    <t>CM</t>
  </si>
  <si>
    <t>Total Variance % =</t>
  </si>
  <si>
    <t>D &amp; J Pangrazio Super Fund</t>
  </si>
  <si>
    <t>Distribution Variance</t>
  </si>
  <si>
    <t>Fund</t>
  </si>
  <si>
    <t>BT Report</t>
  </si>
  <si>
    <t>Fund Rec</t>
  </si>
  <si>
    <t>Variance</t>
  </si>
  <si>
    <t>AMP</t>
  </si>
  <si>
    <t>MGE1</t>
  </si>
  <si>
    <t>DB</t>
  </si>
  <si>
    <t>Add back non cash distributions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</si>
</sst>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0" fillId="0" borderId="0" xfId="0"/>
    <xf numFmtId="165" fontId="0" fillId="0" borderId="0" xfId="3" applyNumberFormat="1" applyFont="1"/>
    <xf numFmtId="0" fontId="9" fillId="0" borderId="0" xfId="0" applyFont="1"/>
    <xf numFmtId="44" fontId="9" fillId="0" borderId="0" xfId="1" applyNumberFormat="1" applyFont="1"/>
    <xf numFmtId="165" fontId="9" fillId="0" borderId="0" xfId="0" applyNumberFormat="1" applyFont="1"/>
    <xf numFmtId="0" fontId="9" fillId="0" borderId="0" xfId="0" applyFont="1" applyFill="1" applyBorder="1"/>
    <xf numFmtId="0" fontId="10" fillId="0" borderId="0" xfId="0" applyFont="1"/>
    <xf numFmtId="44" fontId="10" fillId="0" borderId="0" xfId="1" applyFont="1"/>
    <xf numFmtId="44" fontId="0" fillId="0" borderId="7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6">
    <cellStyle name="Comma 2" xfId="5" xr:uid="{FD115B7C-449A-4FC7-B1E3-26C0BD1155FD}"/>
    <cellStyle name="Currency" xfId="1" builtinId="4"/>
    <cellStyle name="Currency 2" xfId="4" xr:uid="{D427E668-1144-496A-9CC2-5D42A273631B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C18" sqref="C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8" width="18.42578125" customWidth="1"/>
    <col min="9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20</v>
      </c>
      <c r="I3" s="16">
        <v>44113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30</v>
      </c>
      <c r="I4" s="16">
        <v>44118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8" t="s">
        <v>8</v>
      </c>
      <c r="C7" s="39"/>
      <c r="D7" s="39"/>
      <c r="E7" s="40"/>
      <c r="F7" s="24" t="s">
        <v>9</v>
      </c>
      <c r="G7" s="38" t="s">
        <v>10</v>
      </c>
      <c r="H7" s="41"/>
      <c r="I7" s="42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15</v>
      </c>
      <c r="F10" s="13">
        <v>675852.96</v>
      </c>
      <c r="H10" t="s">
        <v>14</v>
      </c>
    </row>
    <row r="11" spans="1:10" x14ac:dyDescent="0.25">
      <c r="C11" t="s">
        <v>17</v>
      </c>
      <c r="F11" s="13">
        <v>4449.5</v>
      </c>
    </row>
    <row r="12" spans="1:10" x14ac:dyDescent="0.25">
      <c r="C12" t="s">
        <v>18</v>
      </c>
      <c r="F12" s="28">
        <v>27065.25</v>
      </c>
    </row>
    <row r="13" spans="1:10" x14ac:dyDescent="0.25">
      <c r="C13" s="26" t="s">
        <v>19</v>
      </c>
      <c r="D13" s="26"/>
      <c r="E13" s="26"/>
      <c r="F13" s="27">
        <f>+F10-F11-F12</f>
        <v>644338.21</v>
      </c>
    </row>
    <row r="14" spans="1:10" s="29" customFormat="1" x14ac:dyDescent="0.25">
      <c r="C14" s="26"/>
      <c r="D14" s="26"/>
      <c r="E14" s="26"/>
      <c r="F14" s="27"/>
    </row>
    <row r="15" spans="1:10" x14ac:dyDescent="0.25">
      <c r="C15" s="26" t="s">
        <v>12</v>
      </c>
      <c r="D15" s="26"/>
      <c r="E15" s="26"/>
      <c r="F15" s="28">
        <v>645712.15</v>
      </c>
    </row>
    <row r="16" spans="1:10" x14ac:dyDescent="0.25">
      <c r="C16" s="21" t="s">
        <v>13</v>
      </c>
      <c r="F16" s="13">
        <f>+F13-F15</f>
        <v>-1373.9400000000605</v>
      </c>
      <c r="H16" s="29" t="s">
        <v>16</v>
      </c>
      <c r="I16" s="30">
        <f>+F16/F15</f>
        <v>-2.1277902235540412E-3</v>
      </c>
    </row>
    <row r="17" spans="3:9" x14ac:dyDescent="0.25">
      <c r="C17" s="34" t="s">
        <v>31</v>
      </c>
      <c r="D17" s="31"/>
      <c r="E17" s="31"/>
      <c r="F17" s="32">
        <f>F16+F24</f>
        <v>-54.210000000060745</v>
      </c>
      <c r="G17" s="31"/>
      <c r="H17" s="31" t="s">
        <v>21</v>
      </c>
      <c r="I17" s="33">
        <f>F17/F15</f>
        <v>-8.3953817502211691E-5</v>
      </c>
    </row>
    <row r="20" spans="3:9" x14ac:dyDescent="0.25">
      <c r="C20" s="35" t="s">
        <v>23</v>
      </c>
    </row>
    <row r="21" spans="3:9" x14ac:dyDescent="0.25">
      <c r="C21" s="35" t="s">
        <v>24</v>
      </c>
      <c r="D21" s="35" t="s">
        <v>25</v>
      </c>
      <c r="E21" s="35" t="s">
        <v>26</v>
      </c>
      <c r="F21" s="36" t="s">
        <v>27</v>
      </c>
    </row>
    <row r="22" spans="3:9" x14ac:dyDescent="0.25">
      <c r="C22" t="s">
        <v>28</v>
      </c>
      <c r="D22">
        <v>107.88</v>
      </c>
      <c r="E22">
        <f>+D22-10.72</f>
        <v>97.16</v>
      </c>
      <c r="F22" s="13">
        <f>+D22-E22</f>
        <v>10.719999999999999</v>
      </c>
    </row>
    <row r="23" spans="3:9" x14ac:dyDescent="0.25">
      <c r="C23" t="s">
        <v>29</v>
      </c>
      <c r="D23">
        <v>3693.56</v>
      </c>
      <c r="E23">
        <f>+D23-1309.01</f>
        <v>2384.5500000000002</v>
      </c>
      <c r="F23" s="13">
        <f>+D23-E23</f>
        <v>1309.0099999999998</v>
      </c>
    </row>
    <row r="24" spans="3:9" ht="15.75" thickBot="1" x14ac:dyDescent="0.3">
      <c r="F24" s="37">
        <f>SUM(F22:F23)</f>
        <v>1319.7299999999998</v>
      </c>
    </row>
    <row r="25" spans="3:9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2020-10-14T01:53:33Z</dcterms:modified>
</cp:coreProperties>
</file>