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oa\Documents\Desktop\"/>
    </mc:Choice>
  </mc:AlternateContent>
  <xr:revisionPtr revIDLastSave="0" documentId="13_ncr:1_{747CFBA4-3575-4D40-AF5A-2387A8BD1310}" xr6:coauthVersionLast="45" xr6:coauthVersionMax="45" xr10:uidLastSave="{00000000-0000-0000-0000-000000000000}"/>
  <bookViews>
    <workbookView xWindow="28680" yWindow="15" windowWidth="29040" windowHeight="15840" xr2:uid="{5E9F519F-B928-4603-ADB4-A512A338A082}"/>
  </bookViews>
  <sheets>
    <sheet name="2022 Rent Histar Mystar split" sheetId="7" r:id="rId1"/>
    <sheet name="2022 Amended" sheetId="2" r:id="rId2"/>
    <sheet name="Sheet1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9" l="1"/>
  <c r="G15" i="9" l="1"/>
  <c r="F15" i="9"/>
  <c r="E15" i="9"/>
  <c r="D15" i="9"/>
  <c r="C15" i="9"/>
  <c r="N34" i="2"/>
  <c r="M34" i="2"/>
  <c r="L34" i="2"/>
  <c r="H34" i="2"/>
  <c r="N33" i="2"/>
  <c r="M33" i="2"/>
  <c r="L33" i="2"/>
  <c r="N32" i="2"/>
  <c r="M32" i="2"/>
  <c r="L32" i="2"/>
  <c r="N30" i="2"/>
  <c r="M30" i="2"/>
  <c r="L30" i="2"/>
  <c r="I29" i="2"/>
  <c r="H29" i="2"/>
  <c r="G29" i="2"/>
  <c r="F29" i="2"/>
  <c r="N28" i="2"/>
  <c r="M28" i="2"/>
  <c r="L28" i="2"/>
  <c r="G28" i="2"/>
  <c r="F28" i="2"/>
  <c r="B28" i="2"/>
  <c r="N26" i="2"/>
  <c r="M26" i="2"/>
  <c r="L26" i="2"/>
  <c r="I26" i="2"/>
  <c r="H26" i="2"/>
  <c r="G26" i="2"/>
  <c r="F26" i="2"/>
  <c r="D26" i="2"/>
  <c r="C26" i="2"/>
  <c r="B26" i="2"/>
  <c r="N25" i="2"/>
  <c r="M25" i="2"/>
  <c r="L25" i="2"/>
  <c r="I25" i="2"/>
  <c r="H25" i="2"/>
  <c r="G25" i="2"/>
  <c r="F25" i="2"/>
  <c r="D25" i="2"/>
  <c r="C25" i="2"/>
  <c r="N24" i="2"/>
  <c r="M24" i="2"/>
  <c r="L24" i="2"/>
  <c r="I24" i="2"/>
  <c r="H24" i="2"/>
  <c r="G24" i="2"/>
  <c r="F24" i="2"/>
  <c r="D24" i="2"/>
  <c r="C24" i="2"/>
  <c r="B24" i="2"/>
  <c r="N23" i="2"/>
  <c r="M23" i="2"/>
  <c r="L23" i="2"/>
  <c r="N22" i="2"/>
  <c r="M22" i="2"/>
  <c r="L22" i="2"/>
  <c r="G22" i="2"/>
  <c r="N21" i="2"/>
  <c r="M21" i="2"/>
  <c r="L21" i="2"/>
  <c r="F21" i="2"/>
  <c r="N20" i="2"/>
  <c r="M20" i="2"/>
  <c r="L20" i="2"/>
  <c r="I20" i="2"/>
  <c r="H20" i="2"/>
  <c r="G20" i="2"/>
  <c r="F20" i="2"/>
  <c r="N19" i="2"/>
  <c r="M19" i="2"/>
  <c r="L19" i="2"/>
  <c r="I19" i="2"/>
  <c r="H19" i="2"/>
  <c r="G19" i="2"/>
  <c r="F19" i="2"/>
  <c r="N18" i="2"/>
  <c r="M18" i="2"/>
  <c r="L18" i="2"/>
  <c r="I18" i="2"/>
  <c r="H18" i="2"/>
  <c r="G18" i="2"/>
  <c r="F18" i="2"/>
  <c r="N17" i="2"/>
  <c r="M17" i="2"/>
  <c r="L17" i="2"/>
  <c r="I17" i="2"/>
  <c r="H17" i="2"/>
  <c r="G17" i="2"/>
  <c r="F17" i="2"/>
  <c r="N16" i="2"/>
  <c r="M16" i="2"/>
  <c r="L16" i="2"/>
  <c r="I16" i="2"/>
  <c r="H16" i="2"/>
  <c r="G16" i="2"/>
  <c r="F16" i="2"/>
  <c r="N15" i="2"/>
  <c r="M15" i="2"/>
  <c r="L15" i="2"/>
  <c r="I15" i="2"/>
  <c r="H15" i="2"/>
  <c r="G15" i="2"/>
  <c r="F15" i="2"/>
  <c r="N14" i="2"/>
  <c r="M14" i="2"/>
  <c r="L14" i="2"/>
  <c r="I14" i="2"/>
  <c r="H14" i="2"/>
  <c r="G14" i="2"/>
  <c r="F14" i="2"/>
  <c r="N13" i="2"/>
  <c r="M13" i="2"/>
  <c r="L13" i="2"/>
  <c r="I13" i="2"/>
  <c r="H13" i="2"/>
  <c r="G13" i="2"/>
  <c r="F13" i="2"/>
  <c r="N12" i="2"/>
  <c r="M12" i="2"/>
  <c r="L12" i="2"/>
  <c r="I12" i="2"/>
  <c r="H12" i="2"/>
  <c r="G12" i="2"/>
  <c r="F12" i="2"/>
  <c r="N11" i="2"/>
  <c r="M11" i="2"/>
  <c r="L11" i="2"/>
  <c r="I11" i="2"/>
  <c r="H11" i="2"/>
  <c r="G11" i="2"/>
  <c r="F11" i="2"/>
  <c r="N10" i="2"/>
  <c r="M10" i="2"/>
  <c r="L10" i="2"/>
  <c r="I10" i="2"/>
  <c r="H10" i="2"/>
  <c r="G10" i="2"/>
  <c r="F10" i="2"/>
  <c r="N9" i="2"/>
  <c r="M9" i="2"/>
  <c r="L9" i="2"/>
  <c r="I9" i="2"/>
  <c r="H9" i="2"/>
  <c r="G9" i="2"/>
  <c r="F9" i="2"/>
  <c r="G26" i="7"/>
  <c r="F26" i="7"/>
  <c r="C26" i="7"/>
  <c r="I25" i="7"/>
  <c r="G25" i="7"/>
  <c r="F25" i="7"/>
  <c r="D25" i="7"/>
  <c r="C25" i="7"/>
  <c r="M24" i="7"/>
  <c r="M25" i="7" s="1"/>
  <c r="I24" i="7"/>
  <c r="I26" i="7" s="1"/>
  <c r="H24" i="7"/>
  <c r="H25" i="7" s="1"/>
  <c r="G24" i="7"/>
  <c r="F24" i="7"/>
  <c r="D24" i="7"/>
  <c r="D26" i="7" s="1"/>
  <c r="C24" i="7"/>
  <c r="M23" i="7"/>
  <c r="L23" i="7"/>
  <c r="K23" i="7"/>
  <c r="M22" i="7"/>
  <c r="L22" i="7"/>
  <c r="K22" i="7"/>
  <c r="G22" i="7"/>
  <c r="M21" i="7"/>
  <c r="L21" i="7"/>
  <c r="K21" i="7"/>
  <c r="F21" i="7"/>
  <c r="M20" i="7"/>
  <c r="L20" i="7"/>
  <c r="K20" i="7"/>
  <c r="I20" i="7"/>
  <c r="H20" i="7"/>
  <c r="G20" i="7"/>
  <c r="F20" i="7"/>
  <c r="M19" i="7"/>
  <c r="L19" i="7"/>
  <c r="K19" i="7"/>
  <c r="I19" i="7"/>
  <c r="H19" i="7"/>
  <c r="G19" i="7"/>
  <c r="F19" i="7"/>
  <c r="M18" i="7"/>
  <c r="L18" i="7"/>
  <c r="K18" i="7"/>
  <c r="I18" i="7"/>
  <c r="H18" i="7"/>
  <c r="G18" i="7"/>
  <c r="F18" i="7"/>
  <c r="M17" i="7"/>
  <c r="L17" i="7"/>
  <c r="L24" i="7" s="1"/>
  <c r="K17" i="7"/>
  <c r="K24" i="7" s="1"/>
  <c r="I17" i="7"/>
  <c r="H17" i="7"/>
  <c r="G17" i="7"/>
  <c r="F17" i="7"/>
  <c r="M16" i="7"/>
  <c r="L16" i="7"/>
  <c r="K16" i="7"/>
  <c r="I16" i="7"/>
  <c r="H16" i="7"/>
  <c r="G16" i="7"/>
  <c r="F16" i="7"/>
  <c r="M15" i="7"/>
  <c r="L15" i="7"/>
  <c r="K15" i="7"/>
  <c r="I15" i="7"/>
  <c r="H15" i="7"/>
  <c r="G15" i="7"/>
  <c r="F15" i="7"/>
  <c r="M14" i="7"/>
  <c r="L14" i="7"/>
  <c r="K14" i="7"/>
  <c r="I14" i="7"/>
  <c r="H14" i="7"/>
  <c r="G14" i="7"/>
  <c r="F14" i="7"/>
  <c r="M13" i="7"/>
  <c r="L13" i="7"/>
  <c r="K13" i="7"/>
  <c r="I13" i="7"/>
  <c r="H13" i="7"/>
  <c r="G13" i="7"/>
  <c r="F13" i="7"/>
  <c r="M12" i="7"/>
  <c r="L12" i="7"/>
  <c r="K12" i="7"/>
  <c r="I12" i="7"/>
  <c r="H12" i="7"/>
  <c r="G12" i="7"/>
  <c r="F12" i="7"/>
  <c r="M11" i="7"/>
  <c r="L11" i="7"/>
  <c r="K11" i="7"/>
  <c r="I11" i="7"/>
  <c r="H11" i="7"/>
  <c r="G11" i="7"/>
  <c r="F11" i="7"/>
  <c r="M10" i="7"/>
  <c r="L10" i="7"/>
  <c r="K10" i="7"/>
  <c r="I10" i="7"/>
  <c r="H10" i="7"/>
  <c r="G10" i="7"/>
  <c r="F10" i="7"/>
  <c r="M9" i="7"/>
  <c r="L9" i="7"/>
  <c r="K9" i="7"/>
  <c r="I9" i="7"/>
  <c r="H9" i="7"/>
  <c r="G9" i="7"/>
  <c r="F9" i="7"/>
  <c r="L26" i="7" l="1"/>
  <c r="L25" i="7"/>
  <c r="K25" i="7"/>
  <c r="K26" i="7" s="1"/>
  <c r="H26" i="7"/>
  <c r="M26" i="7"/>
</calcChain>
</file>

<file path=xl/sharedStrings.xml><?xml version="1.0" encoding="utf-8"?>
<sst xmlns="http://schemas.openxmlformats.org/spreadsheetml/2006/main" count="124" uniqueCount="56">
  <si>
    <t>Histar</t>
  </si>
  <si>
    <t>Mystar</t>
  </si>
  <si>
    <t>Farm Rent - No GST</t>
  </si>
  <si>
    <t>Accommodation - GST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</si>
  <si>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</si>
  <si>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</si>
  <si>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</si>
  <si>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</si>
  <si>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</si>
  <si>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</si>
  <si>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</si>
  <si>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</si>
  <si>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</si>
  <si>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</si>
  <si>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</si>
  <si>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</si>
  <si>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Signage - GST</t>
  </si>
  <si>
    <t>June Lump Sum Mystar</t>
  </si>
  <si>
    <t>June - Lump Sum Histar</t>
  </si>
  <si>
    <t>Signage</t>
  </si>
  <si>
    <t>Accommodation GST</t>
  </si>
  <si>
    <t>Journals to do:</t>
  </si>
  <si>
    <t>28000/HIS0005 (235 Bartholomew Rd)</t>
  </si>
  <si>
    <t>DR</t>
  </si>
  <si>
    <t>28000/HIST0001_SIGNAGE (Signage)</t>
  </si>
  <si>
    <t>CR</t>
  </si>
  <si>
    <t>84000 (GST Payable Refundable)   [ - this amount should be automatic]</t>
  </si>
  <si>
    <t>88100/00004 (Mystar Super Fund)</t>
  </si>
  <si>
    <t>GST</t>
  </si>
  <si>
    <t>Net</t>
  </si>
  <si>
    <t>Histar and Mystar</t>
  </si>
  <si>
    <t>235 Bartholomew Road and Signage - rental income</t>
  </si>
  <si>
    <t>28000/MYSTAR  (235 Bartholomew Rd)</t>
  </si>
  <si>
    <t>28000/MYST0001_SIGNAGE  (Signage Property Income)</t>
  </si>
  <si>
    <t>67000/001  (235 Bartholomew Rd)  Rent Receivable</t>
  </si>
  <si>
    <t>67000/MYST0001_SIGNAGE  (Signage Rent Receivable)</t>
  </si>
  <si>
    <t>Total - Gross</t>
  </si>
  <si>
    <t>Description:  Month 2021 - Mystar's share of 235 Bartholomew Road and Signage Income transferred from Income to Mystar's Loan Account</t>
  </si>
  <si>
    <t>Description: Month  2021 Income 235 Bart Rd &amp; Signage</t>
  </si>
  <si>
    <t>2021 / 2022</t>
  </si>
  <si>
    <t>w</t>
  </si>
  <si>
    <t>JULY</t>
  </si>
  <si>
    <t>AUGUST</t>
  </si>
  <si>
    <t>SEPT</t>
  </si>
  <si>
    <t>OCT</t>
  </si>
  <si>
    <t>NOV</t>
  </si>
  <si>
    <t>PICKERS AMOUNT AS PER BANK STATEMENT</t>
  </si>
  <si>
    <t>DEC</t>
  </si>
  <si>
    <t>JAN</t>
  </si>
  <si>
    <t>FEB</t>
  </si>
  <si>
    <t>MARCH</t>
  </si>
  <si>
    <t>APRIL</t>
  </si>
  <si>
    <t>MAY</t>
  </si>
  <si>
    <t>JUNE</t>
  </si>
  <si>
    <t>Signage GST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</si>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</sst>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44" fontId="3" fillId="0" borderId="0" xfId="1" applyFont="1"/>
    <xf numFmtId="44" fontId="2" fillId="0" borderId="0" xfId="1" applyFont="1"/>
    <xf numFmtId="44" fontId="0" fillId="0" borderId="0" xfId="1" applyFont="1"/>
    <xf numFmtId="44" fontId="4" fillId="0" borderId="0" xfId="1" applyFont="1" applyAlignment="1">
      <alignment horizontal="center" wrapText="1"/>
    </xf>
    <xf numFmtId="44" fontId="4" fillId="0" borderId="0" xfId="1" applyFont="1"/>
    <xf numFmtId="44" fontId="0" fillId="0" borderId="2" xfId="1" applyFont="1" applyBorder="1"/>
    <xf numFmtId="44" fontId="4" fillId="0" borderId="4" xfId="1" applyFont="1" applyBorder="1" applyAlignment="1">
      <alignment horizontal="center" wrapText="1"/>
    </xf>
    <xf numFmtId="44" fontId="4" fillId="0" borderId="3" xfId="1" applyFont="1" applyBorder="1" applyAlignment="1">
      <alignment horizontal="center" wrapText="1"/>
    </xf>
    <xf numFmtId="44" fontId="4" fillId="2" borderId="3" xfId="1" applyFont="1" applyFill="1" applyBorder="1" applyAlignment="1">
      <alignment horizontal="center" wrapText="1"/>
    </xf>
    <xf numFmtId="44" fontId="4" fillId="2" borderId="4" xfId="1" applyFont="1" applyFill="1" applyBorder="1" applyAlignment="1">
      <alignment horizontal="center" wrapText="1"/>
    </xf>
    <xf numFmtId="44" fontId="0" fillId="2" borderId="2" xfId="1" applyFont="1" applyFill="1" applyBorder="1"/>
    <xf numFmtId="44" fontId="0" fillId="0" borderId="6" xfId="1" applyFont="1" applyBorder="1"/>
    <xf numFmtId="44" fontId="0" fillId="2" borderId="6" xfId="1" applyFont="1" applyFill="1" applyBorder="1"/>
    <xf numFmtId="44" fontId="4" fillId="0" borderId="5" xfId="1" applyFont="1" applyBorder="1"/>
    <xf numFmtId="44" fontId="4" fillId="2" borderId="5" xfId="1" applyFont="1" applyFill="1" applyBorder="1"/>
    <xf numFmtId="44" fontId="6" fillId="0" borderId="0" xfId="1" applyFont="1"/>
    <xf numFmtId="44" fontId="4" fillId="3" borderId="3" xfId="1" applyFont="1" applyFill="1" applyBorder="1" applyAlignment="1">
      <alignment horizontal="center" wrapText="1"/>
    </xf>
    <xf numFmtId="44" fontId="4" fillId="3" borderId="4" xfId="1" applyFont="1" applyFill="1" applyBorder="1" applyAlignment="1">
      <alignment horizontal="center" wrapText="1"/>
    </xf>
    <xf numFmtId="44" fontId="0" fillId="3" borderId="2" xfId="1" applyFont="1" applyFill="1" applyBorder="1"/>
    <xf numFmtId="44" fontId="0" fillId="3" borderId="6" xfId="1" applyFont="1" applyFill="1" applyBorder="1"/>
    <xf numFmtId="44" fontId="4" fillId="3" borderId="5" xfId="1" applyFont="1" applyFill="1" applyBorder="1"/>
    <xf numFmtId="44" fontId="4" fillId="4" borderId="3" xfId="1" applyFont="1" applyFill="1" applyBorder="1" applyAlignment="1">
      <alignment horizontal="center" wrapText="1"/>
    </xf>
    <xf numFmtId="44" fontId="4" fillId="4" borderId="4" xfId="1" applyFont="1" applyFill="1" applyBorder="1" applyAlignment="1">
      <alignment horizontal="center" wrapText="1"/>
    </xf>
    <xf numFmtId="44" fontId="0" fillId="4" borderId="2" xfId="1" applyFont="1" applyFill="1" applyBorder="1"/>
    <xf numFmtId="44" fontId="0" fillId="4" borderId="6" xfId="1" applyFont="1" applyFill="1" applyBorder="1"/>
    <xf numFmtId="44" fontId="4" fillId="4" borderId="5" xfId="1" applyFont="1" applyFill="1" applyBorder="1"/>
    <xf numFmtId="44" fontId="0" fillId="0" borderId="2" xfId="1" applyFont="1" applyFill="1" applyBorder="1"/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17" fontId="7" fillId="0" borderId="0" xfId="0" applyNumberFormat="1" applyFont="1" applyAlignment="1">
      <alignment horizontal="center"/>
    </xf>
    <xf numFmtId="44" fontId="4" fillId="0" borderId="0" xfId="1" applyFont="1" applyBorder="1"/>
    <xf numFmtId="44" fontId="4" fillId="0" borderId="0" xfId="1" applyFont="1" applyFill="1" applyBorder="1"/>
    <xf numFmtId="44" fontId="0" fillId="0" borderId="0" xfId="1" applyFont="1" applyFill="1"/>
    <xf numFmtId="44" fontId="4" fillId="0" borderId="7" xfId="1" applyFont="1" applyFill="1" applyBorder="1"/>
    <xf numFmtId="44" fontId="4" fillId="0" borderId="7" xfId="1" applyFont="1" applyBorder="1"/>
    <xf numFmtId="0" fontId="3" fillId="0" borderId="0" xfId="0" applyFont="1"/>
    <xf numFmtId="15" fontId="3" fillId="0" borderId="0" xfId="0" applyNumberFormat="1" applyFont="1"/>
    <xf numFmtId="0" fontId="7" fillId="0" borderId="0" xfId="0" applyFont="1"/>
    <xf numFmtId="44" fontId="7" fillId="0" borderId="0" xfId="1" applyFont="1"/>
    <xf numFmtId="44" fontId="8" fillId="0" borderId="0" xfId="1" applyFont="1"/>
    <xf numFmtId="44" fontId="9" fillId="4" borderId="2" xfId="1" applyFont="1" applyFill="1" applyBorder="1"/>
    <xf numFmtId="44" fontId="4" fillId="0" borderId="1" xfId="1" applyFont="1" applyBorder="1" applyAlignment="1">
      <alignment horizontal="center"/>
    </xf>
    <xf numFmtId="44" fontId="5" fillId="0" borderId="0" xfId="1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E30F-3E8C-43E2-97C1-760284CC61DD}">
  <sheetPr>
    <pageSetUpPr fitToPage="1"/>
  </sheetPr>
  <dimension ref="A1:O46"/>
  <sheetViews>
    <sheetView tabSelected="1" topLeftCell="A4" workbookViewId="0">
      <selection activeCell="F32" sqref="F32"/>
    </sheetView>
  </sheetViews>
  <sheetFormatPr defaultRowHeight="15" x14ac:dyDescent="0.25"/>
  <cols>
    <col min="1" max="1" width="27.140625" style="3" customWidth="1"/>
    <col min="2" max="2" width="14.5703125" style="3" customWidth="1"/>
    <col min="3" max="4" width="15.7109375" style="3" customWidth="1"/>
    <col min="5" max="5" width="6.42578125" style="3" customWidth="1"/>
    <col min="6" max="6" width="12.85546875" style="3" bestFit="1" customWidth="1"/>
    <col min="7" max="7" width="13.42578125" style="3" customWidth="1"/>
    <col min="8" max="8" width="13" style="3" customWidth="1"/>
    <col min="9" max="9" width="11.5703125" style="3" bestFit="1" customWidth="1"/>
    <col min="10" max="10" width="10.5703125" style="3" bestFit="1" customWidth="1"/>
    <col min="11" max="12" width="12.5703125" style="3" bestFit="1" customWidth="1"/>
    <col min="13" max="13" width="12.28515625" style="3" customWidth="1"/>
    <col min="14" max="17" width="9.140625" style="3"/>
    <col min="18" max="18" width="11.5703125" style="3" bestFit="1" customWidth="1"/>
    <col min="19" max="16384" width="9.140625" style="3"/>
  </cols>
  <sheetData>
    <row r="1" spans="1:13" ht="15.75" x14ac:dyDescent="0.25">
      <c r="A1" s="1" t="s">
        <v>30</v>
      </c>
    </row>
    <row r="2" spans="1:13" ht="15.75" x14ac:dyDescent="0.25">
      <c r="A2" s="1" t="s">
        <v>39</v>
      </c>
    </row>
    <row r="4" spans="1:13" ht="15.75" x14ac:dyDescent="0.25">
      <c r="A4" s="5" t="s">
        <v>31</v>
      </c>
      <c r="B4" s="2"/>
      <c r="C4" s="2"/>
      <c r="D4" s="2"/>
      <c r="E4" s="2"/>
      <c r="F4" s="2"/>
    </row>
    <row r="6" spans="1:13" s="5" customFormat="1" x14ac:dyDescent="0.25">
      <c r="F6" s="42" t="s">
        <v>20</v>
      </c>
      <c r="G6" s="42"/>
      <c r="H6" s="42" t="s">
        <v>19</v>
      </c>
      <c r="I6" s="42"/>
    </row>
    <row r="7" spans="1:13" s="4" customFormat="1" ht="45" x14ac:dyDescent="0.25">
      <c r="A7" s="8"/>
      <c r="B7" s="8" t="s">
        <v>2</v>
      </c>
      <c r="C7" s="8" t="s">
        <v>3</v>
      </c>
      <c r="D7" s="8" t="s">
        <v>16</v>
      </c>
      <c r="E7" s="9"/>
      <c r="F7" s="17" t="s">
        <v>0</v>
      </c>
      <c r="G7" s="22" t="s">
        <v>1</v>
      </c>
      <c r="H7" s="17" t="s">
        <v>0</v>
      </c>
      <c r="I7" s="22" t="s">
        <v>1</v>
      </c>
      <c r="K7" s="4" t="s">
        <v>36</v>
      </c>
      <c r="L7" s="4" t="s">
        <v>0</v>
      </c>
      <c r="M7" s="4" t="s">
        <v>1</v>
      </c>
    </row>
    <row r="8" spans="1:13" s="4" customFormat="1" x14ac:dyDescent="0.25">
      <c r="A8" s="7"/>
      <c r="B8" s="7"/>
      <c r="C8" s="7"/>
      <c r="D8" s="7"/>
      <c r="E8" s="10"/>
      <c r="F8" s="18"/>
      <c r="G8" s="23"/>
      <c r="H8" s="18"/>
      <c r="I8" s="23"/>
    </row>
    <row r="9" spans="1:13" x14ac:dyDescent="0.25">
      <c r="A9" s="6" t="s">
        <v>4</v>
      </c>
      <c r="B9" s="6"/>
      <c r="C9" s="27">
        <v>20640</v>
      </c>
      <c r="D9" s="27">
        <v>453.75</v>
      </c>
      <c r="E9" s="11"/>
      <c r="F9" s="19">
        <f>C9/3*2</f>
        <v>13760</v>
      </c>
      <c r="G9" s="41">
        <f>C9/3</f>
        <v>6880</v>
      </c>
      <c r="H9" s="19">
        <f t="shared" ref="H9:H20" si="0">D9/3*2</f>
        <v>302.5</v>
      </c>
      <c r="I9" s="41">
        <f t="shared" ref="I9:I20" si="1">D9/3</f>
        <v>151.25</v>
      </c>
      <c r="K9" s="3">
        <f t="shared" ref="K9:K23" si="2">C9+D9</f>
        <v>21093.75</v>
      </c>
      <c r="L9" s="3">
        <f t="shared" ref="L9:L23" si="3">F9+H9</f>
        <v>14062.5</v>
      </c>
      <c r="M9" s="3">
        <f t="shared" ref="M9:M23" si="4">G9+I9</f>
        <v>7031.25</v>
      </c>
    </row>
    <row r="10" spans="1:13" x14ac:dyDescent="0.25">
      <c r="A10" s="6" t="s">
        <v>5</v>
      </c>
      <c r="B10" s="6"/>
      <c r="C10" s="27">
        <v>21090</v>
      </c>
      <c r="D10" s="27">
        <v>0</v>
      </c>
      <c r="E10" s="11"/>
      <c r="F10" s="19">
        <f t="shared" ref="F10:F20" si="5">C10/3*2</f>
        <v>14060</v>
      </c>
      <c r="G10" s="41">
        <f t="shared" ref="G10:G20" si="6">C10/3</f>
        <v>7030</v>
      </c>
      <c r="H10" s="19">
        <f t="shared" si="0"/>
        <v>0</v>
      </c>
      <c r="I10" s="41">
        <f t="shared" si="1"/>
        <v>0</v>
      </c>
      <c r="K10" s="3">
        <f t="shared" si="2"/>
        <v>21090</v>
      </c>
      <c r="L10" s="3">
        <f t="shared" si="3"/>
        <v>14060</v>
      </c>
      <c r="M10" s="3">
        <f t="shared" si="4"/>
        <v>7030</v>
      </c>
    </row>
    <row r="11" spans="1:13" x14ac:dyDescent="0.25">
      <c r="A11" s="6" t="s">
        <v>6</v>
      </c>
      <c r="B11" s="6"/>
      <c r="C11" s="27">
        <v>28700</v>
      </c>
      <c r="D11" s="27">
        <v>3728.76</v>
      </c>
      <c r="E11" s="11"/>
      <c r="F11" s="19">
        <f t="shared" si="5"/>
        <v>19133.333333333332</v>
      </c>
      <c r="G11" s="41">
        <f t="shared" si="6"/>
        <v>9566.6666666666661</v>
      </c>
      <c r="H11" s="19">
        <f t="shared" si="0"/>
        <v>2485.84</v>
      </c>
      <c r="I11" s="41">
        <f t="shared" si="1"/>
        <v>1242.92</v>
      </c>
      <c r="K11" s="3">
        <f t="shared" si="2"/>
        <v>32428.760000000002</v>
      </c>
      <c r="L11" s="3">
        <f t="shared" si="3"/>
        <v>21619.173333333332</v>
      </c>
      <c r="M11" s="3">
        <f t="shared" si="4"/>
        <v>10809.586666666666</v>
      </c>
    </row>
    <row r="12" spans="1:13" x14ac:dyDescent="0.25">
      <c r="A12" s="6" t="s">
        <v>7</v>
      </c>
      <c r="B12" s="6"/>
      <c r="C12" s="27">
        <v>20300</v>
      </c>
      <c r="D12" s="27">
        <v>453.75</v>
      </c>
      <c r="E12" s="11"/>
      <c r="F12" s="19">
        <f t="shared" si="5"/>
        <v>13533.333333333334</v>
      </c>
      <c r="G12" s="41">
        <f t="shared" si="6"/>
        <v>6766.666666666667</v>
      </c>
      <c r="H12" s="19">
        <f t="shared" si="0"/>
        <v>302.5</v>
      </c>
      <c r="I12" s="41">
        <f t="shared" si="1"/>
        <v>151.25</v>
      </c>
      <c r="K12" s="3">
        <f t="shared" si="2"/>
        <v>20753.75</v>
      </c>
      <c r="L12" s="3">
        <f t="shared" si="3"/>
        <v>13835.833333333334</v>
      </c>
      <c r="M12" s="3">
        <f t="shared" si="4"/>
        <v>6917.916666666667</v>
      </c>
    </row>
    <row r="13" spans="1:13" x14ac:dyDescent="0.25">
      <c r="A13" s="6" t="s">
        <v>8</v>
      </c>
      <c r="B13" s="6"/>
      <c r="C13" s="27">
        <v>11230</v>
      </c>
      <c r="D13" s="27">
        <v>0</v>
      </c>
      <c r="E13" s="11"/>
      <c r="F13" s="19">
        <f>C13/3*2</f>
        <v>7486.666666666667</v>
      </c>
      <c r="G13" s="41">
        <f>C13/3</f>
        <v>3743.3333333333335</v>
      </c>
      <c r="H13" s="19">
        <f t="shared" si="0"/>
        <v>0</v>
      </c>
      <c r="I13" s="24">
        <f t="shared" si="1"/>
        <v>0</v>
      </c>
      <c r="K13" s="3">
        <f t="shared" si="2"/>
        <v>11230</v>
      </c>
      <c r="L13" s="3">
        <f t="shared" si="3"/>
        <v>7486.666666666667</v>
      </c>
      <c r="M13" s="3">
        <f t="shared" si="4"/>
        <v>3743.3333333333335</v>
      </c>
    </row>
    <row r="14" spans="1:13" x14ac:dyDescent="0.25">
      <c r="A14" s="6" t="s">
        <v>9</v>
      </c>
      <c r="B14" s="6"/>
      <c r="C14" s="27"/>
      <c r="D14" s="27"/>
      <c r="E14" s="11"/>
      <c r="F14" s="19">
        <f t="shared" si="5"/>
        <v>0</v>
      </c>
      <c r="G14" s="24">
        <f t="shared" si="6"/>
        <v>0</v>
      </c>
      <c r="H14" s="19">
        <f t="shared" si="0"/>
        <v>0</v>
      </c>
      <c r="I14" s="24">
        <f t="shared" si="1"/>
        <v>0</v>
      </c>
      <c r="K14" s="3">
        <f t="shared" si="2"/>
        <v>0</v>
      </c>
      <c r="L14" s="3">
        <f t="shared" si="3"/>
        <v>0</v>
      </c>
      <c r="M14" s="3">
        <f t="shared" si="4"/>
        <v>0</v>
      </c>
    </row>
    <row r="15" spans="1:13" x14ac:dyDescent="0.25">
      <c r="A15" s="6" t="s">
        <v>10</v>
      </c>
      <c r="B15" s="6"/>
      <c r="C15" s="27"/>
      <c r="D15" s="27">
        <v>4209.83</v>
      </c>
      <c r="E15" s="11"/>
      <c r="F15" s="19">
        <f t="shared" si="5"/>
        <v>0</v>
      </c>
      <c r="G15" s="24">
        <f t="shared" si="6"/>
        <v>0</v>
      </c>
      <c r="H15" s="19">
        <f t="shared" si="0"/>
        <v>2806.5533333333333</v>
      </c>
      <c r="I15" s="24">
        <f t="shared" si="1"/>
        <v>1403.2766666666666</v>
      </c>
      <c r="K15" s="3">
        <f t="shared" si="2"/>
        <v>4209.83</v>
      </c>
      <c r="L15" s="3">
        <f t="shared" si="3"/>
        <v>2806.5533333333333</v>
      </c>
      <c r="M15" s="3">
        <f t="shared" si="4"/>
        <v>1403.2766666666666</v>
      </c>
    </row>
    <row r="16" spans="1:13" x14ac:dyDescent="0.25">
      <c r="A16" s="6" t="s">
        <v>11</v>
      </c>
      <c r="B16" s="6"/>
      <c r="C16" s="27"/>
      <c r="D16" s="27"/>
      <c r="E16" s="11"/>
      <c r="F16" s="19">
        <f t="shared" si="5"/>
        <v>0</v>
      </c>
      <c r="G16" s="24">
        <f t="shared" si="6"/>
        <v>0</v>
      </c>
      <c r="H16" s="19">
        <f t="shared" si="0"/>
        <v>0</v>
      </c>
      <c r="I16" s="24">
        <f t="shared" si="1"/>
        <v>0</v>
      </c>
      <c r="K16" s="3">
        <f t="shared" si="2"/>
        <v>0</v>
      </c>
      <c r="L16" s="3">
        <f t="shared" si="3"/>
        <v>0</v>
      </c>
      <c r="M16" s="3">
        <f t="shared" si="4"/>
        <v>0</v>
      </c>
    </row>
    <row r="17" spans="1:15" x14ac:dyDescent="0.25">
      <c r="A17" s="6" t="s">
        <v>12</v>
      </c>
      <c r="B17" s="6"/>
      <c r="C17" s="27">
        <v>82500</v>
      </c>
      <c r="D17" s="27">
        <v>3728.76</v>
      </c>
      <c r="E17" s="11"/>
      <c r="F17" s="19">
        <f t="shared" si="5"/>
        <v>55000</v>
      </c>
      <c r="G17" s="24">
        <f t="shared" si="6"/>
        <v>27500</v>
      </c>
      <c r="H17" s="19">
        <f t="shared" si="0"/>
        <v>2485.84</v>
      </c>
      <c r="I17" s="24">
        <f t="shared" si="1"/>
        <v>1242.92</v>
      </c>
      <c r="K17" s="3">
        <f t="shared" si="2"/>
        <v>86228.76</v>
      </c>
      <c r="L17" s="3">
        <f t="shared" si="3"/>
        <v>57485.84</v>
      </c>
      <c r="M17" s="3">
        <f t="shared" si="4"/>
        <v>28742.92</v>
      </c>
      <c r="N17" s="43"/>
      <c r="O17" s="43"/>
    </row>
    <row r="18" spans="1:15" x14ac:dyDescent="0.25">
      <c r="A18" s="6" t="s">
        <v>13</v>
      </c>
      <c r="B18" s="6"/>
      <c r="C18" s="27"/>
      <c r="D18" s="27"/>
      <c r="E18" s="11"/>
      <c r="F18" s="19">
        <f t="shared" si="5"/>
        <v>0</v>
      </c>
      <c r="G18" s="24">
        <f t="shared" si="6"/>
        <v>0</v>
      </c>
      <c r="H18" s="19">
        <f t="shared" si="0"/>
        <v>0</v>
      </c>
      <c r="I18" s="24">
        <f t="shared" si="1"/>
        <v>0</v>
      </c>
      <c r="K18" s="3">
        <f t="shared" si="2"/>
        <v>0</v>
      </c>
      <c r="L18" s="3">
        <f t="shared" si="3"/>
        <v>0</v>
      </c>
      <c r="M18" s="3">
        <f t="shared" si="4"/>
        <v>0</v>
      </c>
    </row>
    <row r="19" spans="1:15" x14ac:dyDescent="0.25">
      <c r="A19" s="6" t="s">
        <v>14</v>
      </c>
      <c r="B19" s="6"/>
      <c r="C19" s="27"/>
      <c r="D19" s="27">
        <v>475.98</v>
      </c>
      <c r="E19" s="11"/>
      <c r="F19" s="19">
        <f t="shared" si="5"/>
        <v>0</v>
      </c>
      <c r="G19" s="24">
        <f t="shared" si="6"/>
        <v>0</v>
      </c>
      <c r="H19" s="19">
        <f t="shared" si="0"/>
        <v>317.32</v>
      </c>
      <c r="I19" s="24">
        <f t="shared" si="1"/>
        <v>158.66</v>
      </c>
      <c r="K19" s="3">
        <f t="shared" si="2"/>
        <v>475.98</v>
      </c>
      <c r="L19" s="3">
        <f t="shared" si="3"/>
        <v>317.32</v>
      </c>
      <c r="M19" s="3">
        <f t="shared" si="4"/>
        <v>158.66</v>
      </c>
    </row>
    <row r="20" spans="1:15" x14ac:dyDescent="0.25">
      <c r="A20" s="6" t="s">
        <v>15</v>
      </c>
      <c r="B20" s="6"/>
      <c r="C20" s="27">
        <v>82500</v>
      </c>
      <c r="D20" s="27"/>
      <c r="E20" s="11"/>
      <c r="F20" s="19">
        <f t="shared" si="5"/>
        <v>55000</v>
      </c>
      <c r="G20" s="24">
        <f t="shared" si="6"/>
        <v>27500</v>
      </c>
      <c r="H20" s="19">
        <f t="shared" si="0"/>
        <v>0</v>
      </c>
      <c r="I20" s="24">
        <f t="shared" si="1"/>
        <v>0</v>
      </c>
      <c r="K20" s="3">
        <f t="shared" si="2"/>
        <v>82500</v>
      </c>
      <c r="L20" s="3">
        <f t="shared" si="3"/>
        <v>55000</v>
      </c>
      <c r="M20" s="3">
        <f t="shared" si="4"/>
        <v>27500</v>
      </c>
    </row>
    <row r="21" spans="1:15" x14ac:dyDescent="0.25">
      <c r="A21" s="6" t="s">
        <v>18</v>
      </c>
      <c r="B21" s="6"/>
      <c r="C21" s="27"/>
      <c r="D21" s="27"/>
      <c r="E21" s="11"/>
      <c r="F21" s="19">
        <f>C21</f>
        <v>0</v>
      </c>
      <c r="G21" s="24"/>
      <c r="H21" s="19"/>
      <c r="I21" s="24"/>
      <c r="K21" s="3">
        <f t="shared" si="2"/>
        <v>0</v>
      </c>
      <c r="L21" s="3">
        <f t="shared" si="3"/>
        <v>0</v>
      </c>
      <c r="M21" s="3">
        <f t="shared" si="4"/>
        <v>0</v>
      </c>
    </row>
    <row r="22" spans="1:15" x14ac:dyDescent="0.25">
      <c r="A22" s="6" t="s">
        <v>17</v>
      </c>
      <c r="B22" s="6"/>
      <c r="C22" s="27"/>
      <c r="D22" s="27"/>
      <c r="E22" s="11"/>
      <c r="F22" s="19"/>
      <c r="G22" s="24">
        <f>C22</f>
        <v>0</v>
      </c>
      <c r="H22" s="19"/>
      <c r="I22" s="24"/>
      <c r="K22" s="3">
        <f t="shared" si="2"/>
        <v>0</v>
      </c>
      <c r="L22" s="3">
        <f t="shared" si="3"/>
        <v>0</v>
      </c>
      <c r="M22" s="3">
        <f t="shared" si="4"/>
        <v>0</v>
      </c>
    </row>
    <row r="23" spans="1:15" x14ac:dyDescent="0.25">
      <c r="A23" s="12"/>
      <c r="B23" s="12"/>
      <c r="C23" s="12"/>
      <c r="D23" s="12"/>
      <c r="E23" s="13"/>
      <c r="F23" s="20"/>
      <c r="G23" s="25"/>
      <c r="H23" s="20"/>
      <c r="I23" s="25"/>
      <c r="K23" s="3">
        <f t="shared" si="2"/>
        <v>0</v>
      </c>
      <c r="L23" s="3">
        <f t="shared" si="3"/>
        <v>0</v>
      </c>
      <c r="M23" s="3">
        <f t="shared" si="4"/>
        <v>0</v>
      </c>
    </row>
    <row r="24" spans="1:15" ht="15.75" thickBot="1" x14ac:dyDescent="0.3">
      <c r="A24" s="14"/>
      <c r="B24" s="14"/>
      <c r="C24" s="14">
        <f>SUM(C9:C23)</f>
        <v>266960</v>
      </c>
      <c r="D24" s="14">
        <f>SUM(D9:D23)</f>
        <v>13050.83</v>
      </c>
      <c r="E24" s="15"/>
      <c r="F24" s="21">
        <f>SUM(F9:F23)</f>
        <v>177973.33333333331</v>
      </c>
      <c r="G24" s="26">
        <f t="shared" ref="G24:M24" si="7">SUM(G9:G23)</f>
        <v>88986.666666666657</v>
      </c>
      <c r="H24" s="21">
        <f t="shared" si="7"/>
        <v>8700.5533333333333</v>
      </c>
      <c r="I24" s="26">
        <f t="shared" si="7"/>
        <v>4350.2766666666666</v>
      </c>
      <c r="K24" s="26">
        <f t="shared" si="7"/>
        <v>280010.83</v>
      </c>
      <c r="L24" s="26">
        <f t="shared" si="7"/>
        <v>186673.88666666666</v>
      </c>
      <c r="M24" s="26">
        <f t="shared" si="7"/>
        <v>93336.943333333329</v>
      </c>
    </row>
    <row r="25" spans="1:15" ht="16.5" thickTop="1" thickBot="1" x14ac:dyDescent="0.3">
      <c r="A25" s="14" t="s">
        <v>28</v>
      </c>
      <c r="B25" s="14"/>
      <c r="C25" s="21">
        <f>C24/11</f>
        <v>24269.090909090908</v>
      </c>
      <c r="D25" s="21">
        <f>D24/11</f>
        <v>1186.439090909091</v>
      </c>
      <c r="E25" s="15"/>
      <c r="F25" s="21">
        <f>F24/11</f>
        <v>16179.393939393938</v>
      </c>
      <c r="G25" s="26">
        <f>G24/11</f>
        <v>8089.6969696969691</v>
      </c>
      <c r="H25" s="21">
        <f t="shared" ref="H25:M25" si="8">H24/11</f>
        <v>790.95939393939398</v>
      </c>
      <c r="I25" s="26">
        <f t="shared" si="8"/>
        <v>395.47969696969699</v>
      </c>
      <c r="K25" s="26">
        <f t="shared" si="8"/>
        <v>25455.530000000002</v>
      </c>
      <c r="L25" s="26">
        <f t="shared" si="8"/>
        <v>16970.353333333333</v>
      </c>
      <c r="M25" s="26">
        <f t="shared" si="8"/>
        <v>8485.1766666666663</v>
      </c>
    </row>
    <row r="26" spans="1:15" ht="16.5" thickTop="1" thickBot="1" x14ac:dyDescent="0.3">
      <c r="A26" s="14" t="s">
        <v>29</v>
      </c>
      <c r="B26" s="14"/>
      <c r="C26" s="21">
        <f>C24-C25</f>
        <v>242690.90909090909</v>
      </c>
      <c r="D26" s="21">
        <f>D24-D25</f>
        <v>11864.390909090909</v>
      </c>
      <c r="E26" s="15"/>
      <c r="F26" s="21">
        <f>F24-F25</f>
        <v>161793.93939393936</v>
      </c>
      <c r="G26" s="26">
        <f t="shared" ref="G26:M26" si="9">G24-G25</f>
        <v>80896.969696969682</v>
      </c>
      <c r="H26" s="21">
        <f t="shared" si="9"/>
        <v>7909.5939393939389</v>
      </c>
      <c r="I26" s="26">
        <f t="shared" si="9"/>
        <v>3954.7969696969694</v>
      </c>
      <c r="K26" s="26">
        <f t="shared" si="9"/>
        <v>254555.30000000002</v>
      </c>
      <c r="L26" s="26">
        <f t="shared" si="9"/>
        <v>169703.53333333333</v>
      </c>
      <c r="M26" s="26">
        <f t="shared" si="9"/>
        <v>84851.766666666663</v>
      </c>
    </row>
    <row r="27" spans="1:15" ht="15.75" thickTop="1" x14ac:dyDescent="0.25">
      <c r="A27" s="5" t="s">
        <v>21</v>
      </c>
    </row>
    <row r="37" spans="1:7" x14ac:dyDescent="0.25">
      <c r="A37" s="5" t="s">
        <v>0</v>
      </c>
      <c r="B37" s="3" t="s">
        <v>23</v>
      </c>
      <c r="C37" s="3" t="s">
        <v>22</v>
      </c>
    </row>
    <row r="38" spans="1:7" x14ac:dyDescent="0.25">
      <c r="A38" s="43" t="s">
        <v>37</v>
      </c>
      <c r="B38" s="3" t="s">
        <v>23</v>
      </c>
      <c r="C38" s="3" t="s">
        <v>24</v>
      </c>
    </row>
    <row r="39" spans="1:7" x14ac:dyDescent="0.25">
      <c r="A39" s="43"/>
      <c r="B39" s="3" t="s">
        <v>25</v>
      </c>
      <c r="C39" s="3" t="s">
        <v>27</v>
      </c>
    </row>
    <row r="40" spans="1:7" ht="13.5" customHeight="1" x14ac:dyDescent="0.25">
      <c r="A40" s="43"/>
      <c r="B40" s="16" t="s">
        <v>23</v>
      </c>
      <c r="C40" s="16" t="s">
        <v>26</v>
      </c>
      <c r="D40" s="16"/>
      <c r="E40" s="16"/>
      <c r="F40" s="16"/>
      <c r="G40" s="16"/>
    </row>
    <row r="42" spans="1:7" x14ac:dyDescent="0.25">
      <c r="A42" s="5" t="s">
        <v>1</v>
      </c>
      <c r="B42" s="3" t="s">
        <v>23</v>
      </c>
      <c r="C42" s="3" t="s">
        <v>34</v>
      </c>
    </row>
    <row r="43" spans="1:7" ht="15" customHeight="1" x14ac:dyDescent="0.25">
      <c r="A43" s="43" t="s">
        <v>38</v>
      </c>
      <c r="B43" s="3" t="s">
        <v>25</v>
      </c>
      <c r="C43" s="3" t="s">
        <v>32</v>
      </c>
    </row>
    <row r="44" spans="1:7" x14ac:dyDescent="0.25">
      <c r="A44" s="43"/>
      <c r="B44" s="3" t="s">
        <v>23</v>
      </c>
      <c r="C44" s="3" t="s">
        <v>35</v>
      </c>
    </row>
    <row r="45" spans="1:7" x14ac:dyDescent="0.25">
      <c r="A45" s="43"/>
      <c r="B45" s="3" t="s">
        <v>25</v>
      </c>
      <c r="C45" s="3" t="s">
        <v>33</v>
      </c>
    </row>
    <row r="46" spans="1:7" x14ac:dyDescent="0.25">
      <c r="B46" s="16" t="s">
        <v>25</v>
      </c>
      <c r="C46" s="16" t="s">
        <v>26</v>
      </c>
    </row>
  </sheetData>
  <mergeCells count="5">
    <mergeCell ref="F6:G6"/>
    <mergeCell ref="H6:I6"/>
    <mergeCell ref="N17:O17"/>
    <mergeCell ref="A38:A40"/>
    <mergeCell ref="A43:A45"/>
  </mergeCells>
  <pageMargins left="0" right="0" top="0" bottom="0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AF111-CB4E-47CB-8E43-307C277E7AB7}">
  <sheetPr>
    <pageSetUpPr fitToPage="1"/>
  </sheetPr>
  <dimension ref="A1:P42"/>
  <sheetViews>
    <sheetView topLeftCell="A7" workbookViewId="0">
      <selection activeCell="H35" sqref="H35"/>
    </sheetView>
  </sheetViews>
  <sheetFormatPr defaultRowHeight="15" x14ac:dyDescent="0.25"/>
  <cols>
    <col min="1" max="1" width="27.140625" style="3" customWidth="1"/>
    <col min="2" max="2" width="14.5703125" style="3" customWidth="1"/>
    <col min="3" max="4" width="15.7109375" style="3" customWidth="1"/>
    <col min="5" max="5" width="6.42578125" style="3" customWidth="1"/>
    <col min="6" max="6" width="12.85546875" style="3" bestFit="1" customWidth="1"/>
    <col min="7" max="7" width="13.42578125" style="3" customWidth="1"/>
    <col min="8" max="8" width="13" style="3" customWidth="1"/>
    <col min="9" max="9" width="11.5703125" style="3" bestFit="1" customWidth="1"/>
    <col min="10" max="10" width="10.5703125" style="3" bestFit="1" customWidth="1"/>
    <col min="11" max="11" width="9.140625" style="3"/>
    <col min="12" max="13" width="12.5703125" style="3" bestFit="1" customWidth="1"/>
    <col min="14" max="14" width="12.28515625" style="3" customWidth="1"/>
    <col min="15" max="18" width="9.140625" style="3"/>
    <col min="19" max="19" width="11.5703125" style="3" bestFit="1" customWidth="1"/>
    <col min="20" max="16384" width="9.140625" style="3"/>
  </cols>
  <sheetData>
    <row r="1" spans="1:14" ht="15.75" x14ac:dyDescent="0.25">
      <c r="A1" s="1" t="s">
        <v>30</v>
      </c>
    </row>
    <row r="2" spans="1:14" ht="15.75" x14ac:dyDescent="0.25">
      <c r="A2" s="1" t="s">
        <v>39</v>
      </c>
    </row>
    <row r="4" spans="1:14" ht="15.75" x14ac:dyDescent="0.25">
      <c r="A4" s="5" t="s">
        <v>31</v>
      </c>
      <c r="B4" s="2"/>
      <c r="C4" s="2"/>
      <c r="D4" s="2"/>
      <c r="E4" s="2"/>
      <c r="F4" s="2"/>
    </row>
    <row r="6" spans="1:14" s="5" customFormat="1" x14ac:dyDescent="0.25">
      <c r="F6" s="42" t="s">
        <v>20</v>
      </c>
      <c r="G6" s="42"/>
      <c r="H6" s="42" t="s">
        <v>54</v>
      </c>
      <c r="I6" s="42"/>
    </row>
    <row r="7" spans="1:14" s="4" customFormat="1" ht="45" x14ac:dyDescent="0.25">
      <c r="A7" s="8"/>
      <c r="B7" s="8" t="s">
        <v>2</v>
      </c>
      <c r="C7" s="8" t="s">
        <v>3</v>
      </c>
      <c r="D7" s="8" t="s">
        <v>16</v>
      </c>
      <c r="E7" s="9"/>
      <c r="F7" s="17" t="s">
        <v>0</v>
      </c>
      <c r="G7" s="22" t="s">
        <v>1</v>
      </c>
      <c r="H7" s="17" t="s">
        <v>0</v>
      </c>
      <c r="I7" s="22" t="s">
        <v>1</v>
      </c>
      <c r="L7" s="4" t="s">
        <v>36</v>
      </c>
      <c r="M7" s="4" t="s">
        <v>0</v>
      </c>
      <c r="N7" s="4" t="s">
        <v>1</v>
      </c>
    </row>
    <row r="8" spans="1:14" s="4" customFormat="1" x14ac:dyDescent="0.25">
      <c r="A8" s="7"/>
      <c r="B8" s="7"/>
      <c r="C8" s="7"/>
      <c r="D8" s="7"/>
      <c r="E8" s="10"/>
      <c r="F8" s="18"/>
      <c r="G8" s="23"/>
      <c r="H8" s="18"/>
      <c r="I8" s="23"/>
    </row>
    <row r="9" spans="1:14" x14ac:dyDescent="0.25">
      <c r="A9" s="6" t="s">
        <v>4</v>
      </c>
      <c r="B9" s="6">
        <v>2520</v>
      </c>
      <c r="C9" s="27">
        <v>18120</v>
      </c>
      <c r="D9" s="27">
        <v>453.75</v>
      </c>
      <c r="E9" s="11"/>
      <c r="F9" s="19">
        <f>C9/3*2</f>
        <v>12080</v>
      </c>
      <c r="G9" s="24">
        <f>C9/3</f>
        <v>6040</v>
      </c>
      <c r="H9" s="19">
        <f t="shared" ref="H9:H20" si="0">D9/3*2</f>
        <v>302.5</v>
      </c>
      <c r="I9" s="24">
        <f t="shared" ref="I9:I20" si="1">D9/3</f>
        <v>151.25</v>
      </c>
      <c r="L9" s="3">
        <f>C9+D9</f>
        <v>18573.75</v>
      </c>
      <c r="M9" s="3">
        <f>F9+H9</f>
        <v>12382.5</v>
      </c>
      <c r="N9" s="3">
        <f>G9+I9</f>
        <v>6191.25</v>
      </c>
    </row>
    <row r="10" spans="1:14" x14ac:dyDescent="0.25">
      <c r="A10" s="6" t="s">
        <v>5</v>
      </c>
      <c r="B10" s="6">
        <v>3410</v>
      </c>
      <c r="C10" s="27">
        <v>17680</v>
      </c>
      <c r="D10" s="27">
        <v>0</v>
      </c>
      <c r="E10" s="11"/>
      <c r="F10" s="19">
        <f t="shared" ref="F10:F20" si="2">C10/3*2</f>
        <v>11786.666666666666</v>
      </c>
      <c r="G10" s="24">
        <f t="shared" ref="G10:G20" si="3">C10/3</f>
        <v>5893.333333333333</v>
      </c>
      <c r="H10" s="19">
        <f t="shared" si="0"/>
        <v>0</v>
      </c>
      <c r="I10" s="24">
        <f t="shared" si="1"/>
        <v>0</v>
      </c>
      <c r="L10" s="3">
        <f t="shared" ref="L10:L23" si="4">C10+D10</f>
        <v>17680</v>
      </c>
      <c r="M10" s="3">
        <f t="shared" ref="M10:N23" si="5">F10+H10</f>
        <v>11786.666666666666</v>
      </c>
      <c r="N10" s="3">
        <f t="shared" si="5"/>
        <v>5893.333333333333</v>
      </c>
    </row>
    <row r="11" spans="1:14" x14ac:dyDescent="0.25">
      <c r="A11" s="6" t="s">
        <v>6</v>
      </c>
      <c r="B11" s="6">
        <v>6600</v>
      </c>
      <c r="C11" s="27">
        <v>22100</v>
      </c>
      <c r="D11" s="27">
        <v>3728.76</v>
      </c>
      <c r="E11" s="11"/>
      <c r="F11" s="19">
        <f t="shared" si="2"/>
        <v>14733.333333333334</v>
      </c>
      <c r="G11" s="24">
        <f t="shared" si="3"/>
        <v>7366.666666666667</v>
      </c>
      <c r="H11" s="19">
        <f t="shared" si="0"/>
        <v>2485.84</v>
      </c>
      <c r="I11" s="24">
        <f t="shared" si="1"/>
        <v>1242.92</v>
      </c>
      <c r="L11" s="3">
        <f t="shared" si="4"/>
        <v>25828.760000000002</v>
      </c>
      <c r="M11" s="3">
        <f t="shared" si="5"/>
        <v>17219.173333333332</v>
      </c>
      <c r="N11" s="3">
        <f t="shared" si="5"/>
        <v>8609.5866666666661</v>
      </c>
    </row>
    <row r="12" spans="1:14" x14ac:dyDescent="0.25">
      <c r="A12" s="6" t="s">
        <v>7</v>
      </c>
      <c r="B12" s="6">
        <v>2620</v>
      </c>
      <c r="C12" s="27">
        <v>17680</v>
      </c>
      <c r="D12" s="27">
        <v>453.75</v>
      </c>
      <c r="E12" s="11"/>
      <c r="F12" s="19">
        <f t="shared" si="2"/>
        <v>11786.666666666666</v>
      </c>
      <c r="G12" s="24">
        <f t="shared" si="3"/>
        <v>5893.333333333333</v>
      </c>
      <c r="H12" s="19">
        <f t="shared" si="0"/>
        <v>302.5</v>
      </c>
      <c r="I12" s="24">
        <f t="shared" si="1"/>
        <v>151.25</v>
      </c>
      <c r="L12" s="3">
        <f t="shared" si="4"/>
        <v>18133.75</v>
      </c>
      <c r="M12" s="3">
        <f t="shared" si="5"/>
        <v>12089.166666666666</v>
      </c>
      <c r="N12" s="3">
        <f t="shared" si="5"/>
        <v>6044.583333333333</v>
      </c>
    </row>
    <row r="13" spans="1:14" x14ac:dyDescent="0.25">
      <c r="A13" s="6" t="s">
        <v>8</v>
      </c>
      <c r="B13" s="6">
        <v>2390</v>
      </c>
      <c r="C13" s="27">
        <v>8840</v>
      </c>
      <c r="D13" s="27">
        <v>0</v>
      </c>
      <c r="E13" s="11"/>
      <c r="F13" s="19">
        <f>C13/3*2</f>
        <v>5893.333333333333</v>
      </c>
      <c r="G13" s="24">
        <f>C13/3</f>
        <v>2946.6666666666665</v>
      </c>
      <c r="H13" s="19">
        <f t="shared" si="0"/>
        <v>0</v>
      </c>
      <c r="I13" s="24">
        <f t="shared" si="1"/>
        <v>0</v>
      </c>
      <c r="L13" s="3">
        <f t="shared" si="4"/>
        <v>8840</v>
      </c>
      <c r="M13" s="3">
        <f t="shared" si="5"/>
        <v>5893.333333333333</v>
      </c>
      <c r="N13" s="3">
        <f t="shared" si="5"/>
        <v>2946.6666666666665</v>
      </c>
    </row>
    <row r="14" spans="1:14" x14ac:dyDescent="0.25">
      <c r="A14" s="6" t="s">
        <v>9</v>
      </c>
      <c r="B14" s="6">
        <v>0</v>
      </c>
      <c r="C14" s="27">
        <v>0</v>
      </c>
      <c r="D14" s="27">
        <v>0</v>
      </c>
      <c r="E14" s="11"/>
      <c r="F14" s="19">
        <f t="shared" si="2"/>
        <v>0</v>
      </c>
      <c r="G14" s="24">
        <f t="shared" si="3"/>
        <v>0</v>
      </c>
      <c r="H14" s="19">
        <f t="shared" si="0"/>
        <v>0</v>
      </c>
      <c r="I14" s="24">
        <f t="shared" si="1"/>
        <v>0</v>
      </c>
      <c r="L14" s="3">
        <f t="shared" si="4"/>
        <v>0</v>
      </c>
      <c r="M14" s="3">
        <f t="shared" si="5"/>
        <v>0</v>
      </c>
      <c r="N14" s="3">
        <f t="shared" si="5"/>
        <v>0</v>
      </c>
    </row>
    <row r="15" spans="1:14" x14ac:dyDescent="0.25">
      <c r="A15" s="6" t="s">
        <v>10</v>
      </c>
      <c r="B15" s="6">
        <v>0</v>
      </c>
      <c r="C15" s="27">
        <v>0</v>
      </c>
      <c r="D15" s="27">
        <v>4209.83</v>
      </c>
      <c r="E15" s="11"/>
      <c r="F15" s="19">
        <f t="shared" si="2"/>
        <v>0</v>
      </c>
      <c r="G15" s="24">
        <f t="shared" si="3"/>
        <v>0</v>
      </c>
      <c r="H15" s="19">
        <f t="shared" si="0"/>
        <v>2806.5533333333333</v>
      </c>
      <c r="I15" s="24">
        <f t="shared" si="1"/>
        <v>1403.2766666666666</v>
      </c>
      <c r="L15" s="3">
        <f t="shared" si="4"/>
        <v>4209.83</v>
      </c>
      <c r="M15" s="3">
        <f t="shared" si="5"/>
        <v>2806.5533333333333</v>
      </c>
      <c r="N15" s="3">
        <f t="shared" si="5"/>
        <v>1403.2766666666666</v>
      </c>
    </row>
    <row r="16" spans="1:14" x14ac:dyDescent="0.25">
      <c r="A16" s="6" t="s">
        <v>11</v>
      </c>
      <c r="B16" s="6">
        <v>0</v>
      </c>
      <c r="C16" s="27">
        <v>0</v>
      </c>
      <c r="D16" s="27">
        <v>0</v>
      </c>
      <c r="E16" s="11"/>
      <c r="F16" s="19">
        <f t="shared" si="2"/>
        <v>0</v>
      </c>
      <c r="G16" s="24">
        <f t="shared" si="3"/>
        <v>0</v>
      </c>
      <c r="H16" s="19">
        <f t="shared" si="0"/>
        <v>0</v>
      </c>
      <c r="I16" s="24">
        <f t="shared" si="1"/>
        <v>0</v>
      </c>
      <c r="L16" s="3">
        <f t="shared" si="4"/>
        <v>0</v>
      </c>
      <c r="M16" s="3">
        <f t="shared" si="5"/>
        <v>0</v>
      </c>
      <c r="N16" s="3">
        <f t="shared" si="5"/>
        <v>0</v>
      </c>
    </row>
    <row r="17" spans="1:16" x14ac:dyDescent="0.25">
      <c r="A17" s="6" t="s">
        <v>12</v>
      </c>
      <c r="B17" s="6">
        <v>0</v>
      </c>
      <c r="C17" s="27">
        <v>82500</v>
      </c>
      <c r="D17" s="27">
        <v>0</v>
      </c>
      <c r="E17" s="11"/>
      <c r="F17" s="19">
        <f t="shared" si="2"/>
        <v>55000</v>
      </c>
      <c r="G17" s="24">
        <f t="shared" si="3"/>
        <v>27500</v>
      </c>
      <c r="H17" s="19">
        <f t="shared" si="0"/>
        <v>0</v>
      </c>
      <c r="I17" s="24">
        <f t="shared" si="1"/>
        <v>0</v>
      </c>
      <c r="L17" s="3">
        <f t="shared" si="4"/>
        <v>82500</v>
      </c>
      <c r="M17" s="3">
        <f t="shared" si="5"/>
        <v>55000</v>
      </c>
      <c r="N17" s="3">
        <f t="shared" si="5"/>
        <v>27500</v>
      </c>
      <c r="O17" s="43"/>
      <c r="P17" s="43"/>
    </row>
    <row r="18" spans="1:16" x14ac:dyDescent="0.25">
      <c r="A18" s="6" t="s">
        <v>13</v>
      </c>
      <c r="B18" s="6">
        <v>0</v>
      </c>
      <c r="C18" s="27">
        <v>0</v>
      </c>
      <c r="D18" s="27">
        <v>0</v>
      </c>
      <c r="E18" s="11"/>
      <c r="F18" s="19">
        <f t="shared" si="2"/>
        <v>0</v>
      </c>
      <c r="G18" s="24">
        <f t="shared" si="3"/>
        <v>0</v>
      </c>
      <c r="H18" s="19">
        <f t="shared" si="0"/>
        <v>0</v>
      </c>
      <c r="I18" s="24">
        <f t="shared" si="1"/>
        <v>0</v>
      </c>
      <c r="L18" s="3">
        <f t="shared" si="4"/>
        <v>0</v>
      </c>
      <c r="M18" s="3">
        <f t="shared" si="5"/>
        <v>0</v>
      </c>
      <c r="N18" s="3">
        <f t="shared" si="5"/>
        <v>0</v>
      </c>
    </row>
    <row r="19" spans="1:16" x14ac:dyDescent="0.25">
      <c r="A19" s="6" t="s">
        <v>14</v>
      </c>
      <c r="B19" s="6">
        <v>0</v>
      </c>
      <c r="C19" s="27">
        <v>0</v>
      </c>
      <c r="D19" s="27">
        <v>475.98</v>
      </c>
      <c r="E19" s="11"/>
      <c r="F19" s="19">
        <f t="shared" si="2"/>
        <v>0</v>
      </c>
      <c r="G19" s="24">
        <f t="shared" si="3"/>
        <v>0</v>
      </c>
      <c r="H19" s="19">
        <f t="shared" si="0"/>
        <v>317.32</v>
      </c>
      <c r="I19" s="24">
        <f>D19/3</f>
        <v>158.66</v>
      </c>
      <c r="L19" s="3">
        <f t="shared" si="4"/>
        <v>475.98</v>
      </c>
      <c r="M19" s="3">
        <f t="shared" si="5"/>
        <v>317.32</v>
      </c>
      <c r="N19" s="3">
        <f t="shared" si="5"/>
        <v>158.66</v>
      </c>
    </row>
    <row r="20" spans="1:16" x14ac:dyDescent="0.25">
      <c r="A20" s="6" t="s">
        <v>15</v>
      </c>
      <c r="B20" s="6"/>
      <c r="C20" s="27">
        <v>82500</v>
      </c>
      <c r="D20" s="27"/>
      <c r="E20" s="11"/>
      <c r="F20" s="19">
        <f t="shared" si="2"/>
        <v>55000</v>
      </c>
      <c r="G20" s="24">
        <f t="shared" si="3"/>
        <v>27500</v>
      </c>
      <c r="H20" s="19">
        <f t="shared" si="0"/>
        <v>0</v>
      </c>
      <c r="I20" s="24">
        <f t="shared" si="1"/>
        <v>0</v>
      </c>
      <c r="L20" s="3">
        <f t="shared" si="4"/>
        <v>82500</v>
      </c>
      <c r="M20" s="3">
        <f t="shared" si="5"/>
        <v>55000</v>
      </c>
      <c r="N20" s="3">
        <f t="shared" si="5"/>
        <v>27500</v>
      </c>
    </row>
    <row r="21" spans="1:16" x14ac:dyDescent="0.25">
      <c r="A21" s="6" t="s">
        <v>18</v>
      </c>
      <c r="B21" s="6"/>
      <c r="C21" s="27"/>
      <c r="D21" s="27"/>
      <c r="E21" s="11"/>
      <c r="F21" s="19">
        <f>C21</f>
        <v>0</v>
      </c>
      <c r="G21" s="24"/>
      <c r="H21" s="19"/>
      <c r="I21" s="24"/>
      <c r="L21" s="3">
        <f t="shared" si="4"/>
        <v>0</v>
      </c>
      <c r="M21" s="3">
        <f t="shared" si="5"/>
        <v>0</v>
      </c>
      <c r="N21" s="3">
        <f t="shared" si="5"/>
        <v>0</v>
      </c>
    </row>
    <row r="22" spans="1:16" x14ac:dyDescent="0.25">
      <c r="A22" s="6" t="s">
        <v>17</v>
      </c>
      <c r="B22" s="6"/>
      <c r="C22" s="27"/>
      <c r="D22" s="27"/>
      <c r="E22" s="11"/>
      <c r="F22" s="19"/>
      <c r="G22" s="24">
        <f>C22</f>
        <v>0</v>
      </c>
      <c r="H22" s="19"/>
      <c r="I22" s="24"/>
      <c r="L22" s="3">
        <f t="shared" si="4"/>
        <v>0</v>
      </c>
      <c r="M22" s="3">
        <f t="shared" si="5"/>
        <v>0</v>
      </c>
      <c r="N22" s="3">
        <f t="shared" si="5"/>
        <v>0</v>
      </c>
    </row>
    <row r="23" spans="1:16" x14ac:dyDescent="0.25">
      <c r="A23" s="12"/>
      <c r="B23" s="12"/>
      <c r="C23" s="12"/>
      <c r="D23" s="12"/>
      <c r="E23" s="13"/>
      <c r="F23" s="20"/>
      <c r="G23" s="25"/>
      <c r="H23" s="20"/>
      <c r="I23" s="25"/>
      <c r="L23" s="3">
        <f t="shared" si="4"/>
        <v>0</v>
      </c>
      <c r="M23" s="3">
        <f t="shared" si="5"/>
        <v>0</v>
      </c>
      <c r="N23" s="3">
        <f t="shared" si="5"/>
        <v>0</v>
      </c>
    </row>
    <row r="24" spans="1:16" ht="15.75" thickBot="1" x14ac:dyDescent="0.3">
      <c r="A24" s="14"/>
      <c r="B24" s="14">
        <f>SUM(B9:B23)</f>
        <v>17540</v>
      </c>
      <c r="C24" s="14">
        <f>SUM(C9:C23)</f>
        <v>249420</v>
      </c>
      <c r="D24" s="14">
        <f>SUM(D9:D23)</f>
        <v>9322.07</v>
      </c>
      <c r="E24" s="15"/>
      <c r="F24" s="21">
        <f>SUM(F9:F23)</f>
        <v>166280</v>
      </c>
      <c r="G24" s="26">
        <f t="shared" ref="G24:M24" si="6">SUM(G9:G23)</f>
        <v>83140</v>
      </c>
      <c r="H24" s="21">
        <f t="shared" si="6"/>
        <v>6214.7133333333331</v>
      </c>
      <c r="I24" s="26">
        <f t="shared" si="6"/>
        <v>3107.3566666666666</v>
      </c>
      <c r="L24" s="26">
        <f t="shared" si="6"/>
        <v>258742.07000000004</v>
      </c>
      <c r="M24" s="26">
        <f t="shared" si="6"/>
        <v>172494.71333333332</v>
      </c>
      <c r="N24" s="26">
        <f>SUM(N9:N23)</f>
        <v>86247.356666666659</v>
      </c>
    </row>
    <row r="25" spans="1:16" ht="16.5" thickTop="1" thickBot="1" x14ac:dyDescent="0.3">
      <c r="A25" s="14" t="s">
        <v>28</v>
      </c>
      <c r="B25" s="14">
        <v>0</v>
      </c>
      <c r="C25" s="21">
        <f>C24/11</f>
        <v>22674.545454545456</v>
      </c>
      <c r="D25" s="21">
        <f>D24/11</f>
        <v>847.46090909090901</v>
      </c>
      <c r="E25" s="15"/>
      <c r="F25" s="21">
        <f>F24/11</f>
        <v>15116.363636363636</v>
      </c>
      <c r="G25" s="26">
        <f>G24/11</f>
        <v>7558.181818181818</v>
      </c>
      <c r="H25" s="21">
        <f t="shared" ref="H25:M25" si="7">H24/11</f>
        <v>564.97393939393942</v>
      </c>
      <c r="I25" s="26">
        <f t="shared" si="7"/>
        <v>282.48696969696971</v>
      </c>
      <c r="L25" s="26">
        <f t="shared" si="7"/>
        <v>23522.006363636367</v>
      </c>
      <c r="M25" s="26">
        <f t="shared" si="7"/>
        <v>15681.337575757574</v>
      </c>
      <c r="N25" s="26">
        <f>N24/11</f>
        <v>7840.668787878787</v>
      </c>
    </row>
    <row r="26" spans="1:16" ht="16.5" thickTop="1" thickBot="1" x14ac:dyDescent="0.3">
      <c r="A26" s="14" t="s">
        <v>29</v>
      </c>
      <c r="B26" s="14">
        <f>SUM(B24:B25)</f>
        <v>17540</v>
      </c>
      <c r="C26" s="21">
        <f>C24-C25</f>
        <v>226745.45454545453</v>
      </c>
      <c r="D26" s="21">
        <f>D24-D25</f>
        <v>8474.6090909090908</v>
      </c>
      <c r="E26" s="15"/>
      <c r="F26" s="21">
        <f>F24-F25</f>
        <v>151163.63636363635</v>
      </c>
      <c r="G26" s="26">
        <f t="shared" ref="G26:N26" si="8">G24-G25</f>
        <v>75581.818181818177</v>
      </c>
      <c r="H26" s="21">
        <f t="shared" si="8"/>
        <v>5649.7393939393933</v>
      </c>
      <c r="I26" s="26">
        <f t="shared" si="8"/>
        <v>2824.8696969696966</v>
      </c>
      <c r="L26" s="26">
        <f t="shared" si="8"/>
        <v>235220.06363636366</v>
      </c>
      <c r="M26" s="26">
        <f t="shared" si="8"/>
        <v>156813.37575757573</v>
      </c>
      <c r="N26" s="26">
        <f t="shared" si="8"/>
        <v>78406.687878787867</v>
      </c>
    </row>
    <row r="27" spans="1:16" ht="15.75" thickTop="1" x14ac:dyDescent="0.25">
      <c r="A27" s="31"/>
      <c r="B27" s="31"/>
      <c r="C27" s="32"/>
      <c r="D27" s="32"/>
      <c r="E27" s="32"/>
      <c r="F27" s="32"/>
      <c r="G27" s="32"/>
      <c r="H27" s="32"/>
      <c r="I27" s="32"/>
      <c r="J27" s="33"/>
      <c r="K27" s="33"/>
      <c r="L27" s="32"/>
      <c r="M27" s="32"/>
      <c r="N27" s="32"/>
    </row>
    <row r="28" spans="1:16" x14ac:dyDescent="0.25">
      <c r="A28" s="31"/>
      <c r="B28" s="31">
        <f>SUM(B26:B27)</f>
        <v>17540</v>
      </c>
      <c r="C28" s="32"/>
      <c r="D28" s="32"/>
      <c r="E28" s="32"/>
      <c r="F28" s="32">
        <f>B28*2/3</f>
        <v>11693.333333333334</v>
      </c>
      <c r="G28" s="32">
        <f>B28*1/3</f>
        <v>5846.666666666667</v>
      </c>
      <c r="H28" s="32"/>
      <c r="I28" s="32"/>
      <c r="J28" s="33"/>
      <c r="K28" s="33"/>
      <c r="L28" s="32">
        <f>B28</f>
        <v>17540</v>
      </c>
      <c r="M28" s="32">
        <f>F28</f>
        <v>11693.333333333334</v>
      </c>
      <c r="N28" s="32">
        <f>G28</f>
        <v>5846.666666666667</v>
      </c>
    </row>
    <row r="29" spans="1:16" ht="15.75" thickBot="1" x14ac:dyDescent="0.3">
      <c r="A29" s="31"/>
      <c r="B29" s="31"/>
      <c r="C29" s="32"/>
      <c r="D29" s="32"/>
      <c r="E29" s="32"/>
      <c r="F29" s="34">
        <f>SUM(F26:F28)</f>
        <v>162856.9696969697</v>
      </c>
      <c r="G29" s="34">
        <f>SUM(G26:G28)</f>
        <v>81428.484848484848</v>
      </c>
      <c r="H29" s="34">
        <f>SUM(H26:H28)</f>
        <v>5649.7393939393933</v>
      </c>
      <c r="I29" s="34">
        <f>SUM(I26:I28)</f>
        <v>2824.8696969696966</v>
      </c>
      <c r="J29" s="33"/>
      <c r="K29" s="33"/>
      <c r="L29" s="32"/>
      <c r="M29" s="32"/>
      <c r="N29" s="32"/>
    </row>
    <row r="30" spans="1:16" ht="15.75" thickBot="1" x14ac:dyDescent="0.3">
      <c r="A30" s="31"/>
      <c r="B30" s="31"/>
      <c r="C30" s="32"/>
      <c r="D30" s="32"/>
      <c r="E30" s="32"/>
      <c r="F30" s="32"/>
      <c r="G30" s="32"/>
      <c r="H30" s="32"/>
      <c r="I30" s="32"/>
      <c r="J30" s="33"/>
      <c r="K30" s="33"/>
      <c r="L30" s="34">
        <f>SUM(L26:L29)</f>
        <v>252760.06363636366</v>
      </c>
      <c r="M30" s="34">
        <f>SUM(M26:M29)</f>
        <v>168506.70909090908</v>
      </c>
      <c r="N30" s="34">
        <f>SUM(N26:N29)</f>
        <v>84253.354545454538</v>
      </c>
    </row>
    <row r="31" spans="1:16" x14ac:dyDescent="0.25">
      <c r="A31" s="5" t="s">
        <v>21</v>
      </c>
    </row>
    <row r="32" spans="1:16" x14ac:dyDescent="0.25">
      <c r="L32" s="3">
        <f>L24+L28</f>
        <v>276282.07000000007</v>
      </c>
      <c r="M32" s="3">
        <f>M24+M28</f>
        <v>184188.04666666666</v>
      </c>
      <c r="N32" s="3">
        <f>N24+N28</f>
        <v>92094.023333333331</v>
      </c>
    </row>
    <row r="33" spans="1:14" x14ac:dyDescent="0.25">
      <c r="A33" s="5" t="s">
        <v>0</v>
      </c>
      <c r="B33" s="3" t="s">
        <v>23</v>
      </c>
      <c r="C33" s="3" t="s">
        <v>22</v>
      </c>
      <c r="L33" s="3">
        <f>L25</f>
        <v>23522.006363636367</v>
      </c>
      <c r="M33" s="3">
        <f>M25</f>
        <v>15681.337575757574</v>
      </c>
      <c r="N33" s="3">
        <f>N25</f>
        <v>7840.668787878787</v>
      </c>
    </row>
    <row r="34" spans="1:14" ht="15.75" thickBot="1" x14ac:dyDescent="0.3">
      <c r="A34" s="43" t="s">
        <v>37</v>
      </c>
      <c r="B34" s="3" t="s">
        <v>23</v>
      </c>
      <c r="C34" s="3" t="s">
        <v>24</v>
      </c>
      <c r="H34" s="3">
        <f>G26+I26</f>
        <v>78406.687878787867</v>
      </c>
      <c r="L34" s="35">
        <f>L32-L33</f>
        <v>252760.06363636369</v>
      </c>
      <c r="M34" s="35">
        <f>M32-M33</f>
        <v>168506.70909090908</v>
      </c>
      <c r="N34" s="35">
        <f>N32-N33</f>
        <v>84253.354545454538</v>
      </c>
    </row>
    <row r="35" spans="1:14" x14ac:dyDescent="0.25">
      <c r="A35" s="43"/>
      <c r="B35" s="3" t="s">
        <v>25</v>
      </c>
      <c r="C35" s="3" t="s">
        <v>27</v>
      </c>
    </row>
    <row r="36" spans="1:14" ht="13.5" customHeight="1" x14ac:dyDescent="0.25">
      <c r="A36" s="43"/>
      <c r="B36" s="16" t="s">
        <v>23</v>
      </c>
      <c r="C36" s="16" t="s">
        <v>26</v>
      </c>
      <c r="D36" s="16"/>
      <c r="E36" s="16"/>
      <c r="F36" s="16"/>
      <c r="G36" s="16"/>
    </row>
    <row r="38" spans="1:14" x14ac:dyDescent="0.25">
      <c r="A38" s="5" t="s">
        <v>1</v>
      </c>
      <c r="B38" s="3" t="s">
        <v>23</v>
      </c>
      <c r="C38" s="3" t="s">
        <v>34</v>
      </c>
    </row>
    <row r="39" spans="1:14" ht="15" customHeight="1" x14ac:dyDescent="0.25">
      <c r="A39" s="43" t="s">
        <v>38</v>
      </c>
      <c r="B39" s="3" t="s">
        <v>25</v>
      </c>
      <c r="C39" s="3" t="s">
        <v>32</v>
      </c>
    </row>
    <row r="40" spans="1:14" x14ac:dyDescent="0.25">
      <c r="A40" s="43"/>
      <c r="B40" s="3" t="s">
        <v>23</v>
      </c>
      <c r="C40" s="3" t="s">
        <v>35</v>
      </c>
    </row>
    <row r="41" spans="1:14" x14ac:dyDescent="0.25">
      <c r="A41" s="43"/>
      <c r="B41" s="3" t="s">
        <v>25</v>
      </c>
      <c r="C41" s="3" t="s">
        <v>33</v>
      </c>
    </row>
    <row r="42" spans="1:14" x14ac:dyDescent="0.25">
      <c r="B42" s="16" t="s">
        <v>25</v>
      </c>
      <c r="C42" s="16" t="s">
        <v>26</v>
      </c>
    </row>
  </sheetData>
  <mergeCells count="5">
    <mergeCell ref="F6:G6"/>
    <mergeCell ref="H6:I6"/>
    <mergeCell ref="O17:P17"/>
    <mergeCell ref="A34:A36"/>
    <mergeCell ref="A39:A41"/>
  </mergeCells>
  <pageMargins left="0" right="0" top="0" bottom="0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7F00-22CA-4B72-B3ED-CC1486CADB8B}">
  <dimension ref="A1:K28"/>
  <sheetViews>
    <sheetView workbookViewId="0">
      <selection activeCell="K19" sqref="K19"/>
    </sheetView>
  </sheetViews>
  <sheetFormatPr defaultRowHeight="15" x14ac:dyDescent="0.25"/>
  <cols>
    <col min="2" max="9" width="15.7109375" customWidth="1"/>
    <col min="10" max="10" width="15.7109375" style="3" customWidth="1"/>
    <col min="11" max="28" width="15.7109375" customWidth="1"/>
  </cols>
  <sheetData>
    <row r="1" spans="1:11" x14ac:dyDescent="0.25">
      <c r="A1" t="s">
        <v>40</v>
      </c>
      <c r="J1" s="3" t="s">
        <v>41</v>
      </c>
      <c r="K1" t="s">
        <v>55</v>
      </c>
    </row>
    <row r="2" spans="1:11" ht="15.75" x14ac:dyDescent="0.25">
      <c r="B2" s="36" t="s">
        <v>46</v>
      </c>
      <c r="C2" s="36"/>
      <c r="D2" s="36"/>
      <c r="J2" s="3">
        <v>120</v>
      </c>
      <c r="K2">
        <v>120</v>
      </c>
    </row>
    <row r="3" spans="1:11" ht="15.75" x14ac:dyDescent="0.25">
      <c r="B3" s="37">
        <v>44742</v>
      </c>
      <c r="C3" s="36"/>
      <c r="D3" s="36"/>
      <c r="J3" s="3">
        <v>120</v>
      </c>
      <c r="K3">
        <v>120</v>
      </c>
    </row>
    <row r="4" spans="1:11" x14ac:dyDescent="0.25">
      <c r="C4" s="30"/>
      <c r="D4" s="28"/>
      <c r="E4" s="28"/>
      <c r="F4" s="28"/>
      <c r="G4" s="29"/>
      <c r="H4" s="28"/>
      <c r="I4" s="28"/>
      <c r="J4" s="3">
        <v>130</v>
      </c>
      <c r="K4">
        <v>130</v>
      </c>
    </row>
    <row r="5" spans="1:11" x14ac:dyDescent="0.25">
      <c r="C5" s="38" t="s">
        <v>41</v>
      </c>
      <c r="D5" s="38" t="s">
        <v>42</v>
      </c>
      <c r="E5" s="38" t="s">
        <v>43</v>
      </c>
      <c r="F5" s="38" t="s">
        <v>44</v>
      </c>
      <c r="G5" s="39" t="s">
        <v>45</v>
      </c>
      <c r="H5" s="38" t="s">
        <v>47</v>
      </c>
      <c r="J5" s="3">
        <v>130</v>
      </c>
      <c r="K5">
        <v>130</v>
      </c>
    </row>
    <row r="6" spans="1:11" x14ac:dyDescent="0.25">
      <c r="G6" s="3"/>
      <c r="J6" s="3">
        <v>130</v>
      </c>
      <c r="K6">
        <v>130</v>
      </c>
    </row>
    <row r="7" spans="1:11" x14ac:dyDescent="0.25">
      <c r="C7" s="3">
        <v>4420</v>
      </c>
      <c r="D7" s="3">
        <v>4420</v>
      </c>
      <c r="E7" s="3">
        <v>4420</v>
      </c>
      <c r="F7" s="3">
        <v>4420</v>
      </c>
      <c r="G7" s="3">
        <v>4420</v>
      </c>
      <c r="H7" s="3"/>
      <c r="I7" s="3"/>
      <c r="J7" s="3">
        <v>120</v>
      </c>
      <c r="K7" s="3">
        <v>130</v>
      </c>
    </row>
    <row r="8" spans="1:11" x14ac:dyDescent="0.25">
      <c r="C8" s="3">
        <v>4420</v>
      </c>
      <c r="D8" s="3">
        <v>4420</v>
      </c>
      <c r="E8" s="3">
        <v>4420</v>
      </c>
      <c r="F8" s="3">
        <v>4420</v>
      </c>
      <c r="G8" s="3">
        <v>4420</v>
      </c>
      <c r="H8" s="3"/>
      <c r="I8" s="3"/>
      <c r="J8" s="3">
        <v>120</v>
      </c>
      <c r="K8" s="3">
        <v>120</v>
      </c>
    </row>
    <row r="9" spans="1:11" x14ac:dyDescent="0.25">
      <c r="C9" s="3">
        <v>4420</v>
      </c>
      <c r="D9" s="3">
        <v>4420</v>
      </c>
      <c r="E9" s="3">
        <v>4420</v>
      </c>
      <c r="F9" s="3">
        <v>4420</v>
      </c>
      <c r="G9" s="3"/>
      <c r="H9" s="3"/>
      <c r="I9" s="3"/>
      <c r="J9" s="3">
        <v>130</v>
      </c>
      <c r="K9">
        <v>120</v>
      </c>
    </row>
    <row r="10" spans="1:11" x14ac:dyDescent="0.25">
      <c r="C10" s="3">
        <v>4860</v>
      </c>
      <c r="D10" s="3">
        <v>4420</v>
      </c>
      <c r="E10" s="3">
        <v>4420</v>
      </c>
      <c r="F10" s="3">
        <v>4420</v>
      </c>
      <c r="G10" s="3"/>
      <c r="H10" s="3"/>
      <c r="I10" s="3"/>
      <c r="J10" s="3">
        <v>130</v>
      </c>
      <c r="K10">
        <v>130</v>
      </c>
    </row>
    <row r="11" spans="1:11" x14ac:dyDescent="0.25">
      <c r="C11" s="3"/>
      <c r="D11" s="3"/>
      <c r="E11" s="3">
        <v>4420</v>
      </c>
      <c r="F11" s="3"/>
      <c r="G11" s="3"/>
      <c r="H11" s="3"/>
      <c r="I11" s="3"/>
      <c r="J11" s="3">
        <v>4420</v>
      </c>
      <c r="K11">
        <v>130</v>
      </c>
    </row>
    <row r="12" spans="1:11" x14ac:dyDescent="0.25">
      <c r="C12" s="3"/>
      <c r="D12" s="3"/>
      <c r="E12" s="3"/>
      <c r="F12" s="3"/>
      <c r="G12" s="3"/>
      <c r="H12" s="3"/>
      <c r="I12" s="3"/>
      <c r="J12" s="3">
        <v>4420</v>
      </c>
      <c r="K12">
        <v>130</v>
      </c>
    </row>
    <row r="13" spans="1:11" x14ac:dyDescent="0.25">
      <c r="C13" s="3"/>
      <c r="D13" s="3"/>
      <c r="E13" s="3"/>
      <c r="F13" s="3"/>
      <c r="G13" s="3"/>
      <c r="H13" s="3"/>
      <c r="I13" s="3"/>
      <c r="J13" s="3">
        <v>4420</v>
      </c>
      <c r="K13">
        <v>130</v>
      </c>
    </row>
    <row r="14" spans="1:11" x14ac:dyDescent="0.25">
      <c r="C14" s="3"/>
      <c r="D14" s="3"/>
      <c r="E14" s="3"/>
      <c r="F14" s="3"/>
      <c r="G14" s="3"/>
      <c r="H14" s="3"/>
      <c r="I14" s="3"/>
      <c r="J14" s="3">
        <v>4860</v>
      </c>
      <c r="K14">
        <v>120</v>
      </c>
    </row>
    <row r="15" spans="1:11" ht="15.75" thickBot="1" x14ac:dyDescent="0.3">
      <c r="C15" s="35">
        <f>SUM(C7:C14)</f>
        <v>18120</v>
      </c>
      <c r="D15" s="35">
        <f>SUM(D7:D14)</f>
        <v>17680</v>
      </c>
      <c r="E15" s="35">
        <f>SUM(E7:E14)</f>
        <v>22100</v>
      </c>
      <c r="F15" s="35">
        <f>SUM(F7:F14)</f>
        <v>17680</v>
      </c>
      <c r="G15" s="35">
        <f>SUM(G7:G14)</f>
        <v>8840</v>
      </c>
      <c r="H15" s="3"/>
      <c r="I15" s="3"/>
      <c r="J15" s="3">
        <v>120</v>
      </c>
      <c r="K15">
        <v>120</v>
      </c>
    </row>
    <row r="16" spans="1:11" x14ac:dyDescent="0.25">
      <c r="C16" s="3"/>
      <c r="D16" s="3"/>
      <c r="E16" s="3"/>
      <c r="F16" s="3"/>
      <c r="G16" s="3"/>
      <c r="H16" s="3"/>
      <c r="I16" s="3"/>
      <c r="J16" s="3">
        <v>120</v>
      </c>
      <c r="K16">
        <v>130</v>
      </c>
    </row>
    <row r="17" spans="3:11" x14ac:dyDescent="0.25">
      <c r="C17" s="3"/>
      <c r="D17" s="3"/>
      <c r="E17" s="3"/>
      <c r="F17" s="3"/>
      <c r="G17" s="3"/>
      <c r="H17" s="3"/>
      <c r="I17" s="3"/>
      <c r="J17" s="3">
        <v>130</v>
      </c>
      <c r="K17">
        <v>130</v>
      </c>
    </row>
    <row r="18" spans="3:11" x14ac:dyDescent="0.25">
      <c r="C18" s="3"/>
      <c r="D18" s="3"/>
      <c r="E18" s="3"/>
      <c r="F18" s="3"/>
      <c r="G18" s="3"/>
      <c r="H18" s="3"/>
      <c r="I18" s="3"/>
      <c r="J18" s="3">
        <v>130</v>
      </c>
      <c r="K18">
        <v>130</v>
      </c>
    </row>
    <row r="19" spans="3:11" ht="17.25" x14ac:dyDescent="0.4">
      <c r="C19" s="40" t="s">
        <v>48</v>
      </c>
      <c r="D19" s="40" t="s">
        <v>49</v>
      </c>
      <c r="E19" s="40" t="s">
        <v>50</v>
      </c>
      <c r="F19" s="40" t="s">
        <v>51</v>
      </c>
      <c r="G19" s="40" t="s">
        <v>52</v>
      </c>
      <c r="H19" s="40" t="s">
        <v>53</v>
      </c>
      <c r="I19" s="3"/>
      <c r="J19" s="3">
        <v>130</v>
      </c>
    </row>
    <row r="20" spans="3:11" x14ac:dyDescent="0.25">
      <c r="C20" s="3"/>
      <c r="D20" s="3"/>
      <c r="E20" s="3"/>
      <c r="F20" s="3"/>
      <c r="G20" s="3"/>
      <c r="H20" s="3"/>
      <c r="I20" s="3"/>
      <c r="J20" s="3">
        <v>120</v>
      </c>
    </row>
    <row r="21" spans="3:11" x14ac:dyDescent="0.25">
      <c r="C21" s="3"/>
      <c r="D21" s="3"/>
      <c r="E21" s="3"/>
      <c r="F21" s="3"/>
      <c r="G21" s="3"/>
      <c r="H21" s="3"/>
      <c r="I21" s="3"/>
      <c r="J21" s="3">
        <v>120</v>
      </c>
    </row>
    <row r="22" spans="3:11" x14ac:dyDescent="0.25">
      <c r="C22" s="3"/>
      <c r="D22" s="3"/>
      <c r="E22" s="3"/>
      <c r="F22" s="3"/>
      <c r="G22" s="3"/>
      <c r="H22" s="3"/>
      <c r="I22" s="3"/>
      <c r="J22" s="3">
        <v>130</v>
      </c>
    </row>
    <row r="23" spans="3:11" x14ac:dyDescent="0.25">
      <c r="C23" s="3"/>
      <c r="D23" s="3"/>
      <c r="E23" s="3"/>
      <c r="F23" s="3"/>
      <c r="G23" s="3"/>
      <c r="H23" s="3"/>
      <c r="I23" s="3"/>
      <c r="J23" s="3">
        <v>130</v>
      </c>
    </row>
    <row r="24" spans="3:11" x14ac:dyDescent="0.25">
      <c r="J24" s="3">
        <v>130</v>
      </c>
    </row>
    <row r="25" spans="3:11" x14ac:dyDescent="0.25">
      <c r="J25" s="3">
        <v>130</v>
      </c>
    </row>
    <row r="28" spans="3:11" x14ac:dyDescent="0.25">
      <c r="J28" s="3">
        <f>SUM(J2:J27)</f>
        <v>20640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 Rent Histar Mystar split</vt:lpstr>
      <vt:lpstr>2022 Amended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Subramaniam</dc:creator>
  <cp:lastModifiedBy>Silvio Avolio</cp:lastModifiedBy>
  <cp:lastPrinted>2023-03-15T01:06:30Z</cp:lastPrinted>
  <dcterms:created xsi:type="dcterms:W3CDTF">2020-06-16T07:14:36Z</dcterms:created>
  <dcterms:modified xsi:type="dcterms:W3CDTF">2023-03-15T01:22:02Z</dcterms:modified>
</cp:coreProperties>
</file>